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intranet2/ds/Shared Documents/Planning/PlanningProjectLists/"/>
    </mc:Choice>
  </mc:AlternateContent>
  <bookViews>
    <workbookView xWindow="90" yWindow="60" windowWidth="26835" windowHeight="12075" tabRatio="1000"/>
  </bookViews>
  <sheets>
    <sheet name="Project Index" sheetId="11" r:id="rId1"/>
    <sheet name="CITY1" sheetId="47" r:id="rId2"/>
    <sheet name="CITY2" sheetId="48" r:id="rId3"/>
    <sheet name="CITY3" sheetId="49" r:id="rId4"/>
    <sheet name="CITY4" sheetId="50" r:id="rId5"/>
    <sheet name="17-99" sheetId="16" r:id="rId6"/>
    <sheet name="17-98" sheetId="15" r:id="rId7"/>
    <sheet name="17-97" sheetId="4" r:id="rId8"/>
    <sheet name="17-96" sheetId="7" r:id="rId9"/>
    <sheet name="17-94" sheetId="6" r:id="rId10"/>
    <sheet name="17-93" sheetId="8" r:id="rId11"/>
    <sheet name="17-87" sheetId="5" r:id="rId12"/>
    <sheet name="17-86" sheetId="9" r:id="rId13"/>
    <sheet name="17-83" sheetId="10" r:id="rId14"/>
    <sheet name="17-81" sheetId="12" r:id="rId15"/>
    <sheet name="17-77" sheetId="13" r:id="rId16"/>
    <sheet name="17-76" sheetId="14" r:id="rId17"/>
    <sheet name="17-74" sheetId="17" r:id="rId18"/>
    <sheet name="17-73" sheetId="18" r:id="rId19"/>
    <sheet name="17-69" sheetId="19" r:id="rId20"/>
    <sheet name="17-63" sheetId="20" r:id="rId21"/>
    <sheet name="17-66" sheetId="21" r:id="rId22"/>
    <sheet name="17-65" sheetId="22" r:id="rId23"/>
    <sheet name="17-64" sheetId="23" r:id="rId24"/>
    <sheet name="17-62" sheetId="24" r:id="rId25"/>
    <sheet name="17-61" sheetId="25" r:id="rId26"/>
    <sheet name="17-60" sheetId="26" r:id="rId27"/>
    <sheet name="17-58" sheetId="27" r:id="rId28"/>
    <sheet name="17-56" sheetId="28" r:id="rId29"/>
    <sheet name="17-55" sheetId="29" r:id="rId30"/>
    <sheet name="17-52" sheetId="30" r:id="rId31"/>
    <sheet name="17-42" sheetId="31" r:id="rId32"/>
    <sheet name="17-41" sheetId="32" r:id="rId33"/>
    <sheet name="17-40" sheetId="33" r:id="rId34"/>
    <sheet name="17-39" sheetId="34" r:id="rId35"/>
    <sheet name="17-38" sheetId="35" r:id="rId36"/>
    <sheet name="17-30" sheetId="36" r:id="rId37"/>
    <sheet name="17-11" sheetId="37" r:id="rId38"/>
    <sheet name="16-154" sheetId="38" r:id="rId39"/>
    <sheet name="16-153" sheetId="39" r:id="rId40"/>
    <sheet name="16-127" sheetId="40" r:id="rId41"/>
    <sheet name="16-54" sheetId="41" r:id="rId42"/>
    <sheet name="16-53" sheetId="42" r:id="rId43"/>
    <sheet name="16-11" sheetId="43" r:id="rId44"/>
    <sheet name="15-98" sheetId="44" r:id="rId45"/>
    <sheet name="15-87" sheetId="45" r:id="rId46"/>
    <sheet name="15-84" sheetId="46" r:id="rId47"/>
    <sheet name="Fixed Index" sheetId="3" r:id="rId48"/>
  </sheets>
  <calcPr calcId="162913"/>
</workbook>
</file>

<file path=xl/calcChain.xml><?xml version="1.0" encoding="utf-8"?>
<calcChain xmlns="http://schemas.openxmlformats.org/spreadsheetml/2006/main">
  <c r="B55" i="11" l="1"/>
  <c r="C55" i="11"/>
  <c r="D55" i="11"/>
  <c r="E55" i="11"/>
  <c r="F55" i="11"/>
  <c r="G55" i="11"/>
  <c r="H55" i="11"/>
  <c r="I55" i="11"/>
  <c r="J55" i="11"/>
  <c r="K55" i="11"/>
  <c r="L55" i="11"/>
  <c r="M55" i="11"/>
  <c r="A55" i="11"/>
  <c r="B2" i="47"/>
  <c r="A1" i="47"/>
  <c r="A1" i="37"/>
  <c r="C68" i="3"/>
  <c r="K62" i="3"/>
  <c r="B2" i="50"/>
  <c r="A1" i="50"/>
  <c r="C3" i="50"/>
  <c r="B3" i="50"/>
  <c r="J62" i="3" s="1"/>
  <c r="A3" i="50"/>
  <c r="I62" i="3" s="1"/>
  <c r="K64" i="3"/>
  <c r="I64" i="3"/>
  <c r="B2" i="49"/>
  <c r="A1" i="49"/>
  <c r="C3" i="49"/>
  <c r="B3" i="49"/>
  <c r="J64" i="3" s="1"/>
  <c r="A3" i="49"/>
  <c r="K63" i="3"/>
  <c r="B2" i="48"/>
  <c r="A1" i="48"/>
  <c r="C3" i="48"/>
  <c r="B3" i="48"/>
  <c r="J63" i="3" s="1"/>
  <c r="A3" i="48"/>
  <c r="I63" i="3" s="1"/>
  <c r="C3" i="47"/>
  <c r="K65" i="3" s="1"/>
  <c r="B3" i="47"/>
  <c r="J65" i="3" s="1"/>
  <c r="A3" i="47"/>
  <c r="I65" i="3" s="1"/>
  <c r="J61" i="3"/>
  <c r="I61" i="3"/>
  <c r="B2" i="46"/>
  <c r="A1" i="46"/>
  <c r="C3" i="46"/>
  <c r="K61" i="3" s="1"/>
  <c r="B3" i="46"/>
  <c r="A3" i="46"/>
  <c r="B2" i="45"/>
  <c r="A1" i="45"/>
  <c r="C3" i="45"/>
  <c r="K59" i="3" s="1"/>
  <c r="B3" i="45"/>
  <c r="J57" i="3" s="1"/>
  <c r="A3" i="45"/>
  <c r="I57" i="3" s="1"/>
  <c r="K55" i="3"/>
  <c r="I55" i="3"/>
  <c r="B2" i="44"/>
  <c r="A1" i="44"/>
  <c r="C3" i="44"/>
  <c r="B3" i="44"/>
  <c r="J55" i="3" s="1"/>
  <c r="A3" i="44"/>
  <c r="I54" i="3"/>
  <c r="B2" i="43"/>
  <c r="A1" i="43"/>
  <c r="C3" i="43"/>
  <c r="K54" i="3" s="1"/>
  <c r="B3" i="43"/>
  <c r="J54" i="3" s="1"/>
  <c r="A3" i="43"/>
  <c r="B2" i="42"/>
  <c r="A1" i="42"/>
  <c r="K53" i="3"/>
  <c r="J53" i="3"/>
  <c r="I53" i="3"/>
  <c r="B2" i="41"/>
  <c r="A1" i="41"/>
  <c r="C3" i="42"/>
  <c r="B3" i="42"/>
  <c r="A3" i="42"/>
  <c r="C3" i="41"/>
  <c r="K52" i="3" s="1"/>
  <c r="B3" i="41"/>
  <c r="J52" i="3" s="1"/>
  <c r="A3" i="41"/>
  <c r="I52" i="3" s="1"/>
  <c r="K51" i="3"/>
  <c r="I51" i="3"/>
  <c r="B2" i="40"/>
  <c r="A1" i="40"/>
  <c r="C3" i="40"/>
  <c r="B3" i="40"/>
  <c r="J51" i="3" s="1"/>
  <c r="A3" i="40"/>
  <c r="I50" i="3"/>
  <c r="B2" i="39"/>
  <c r="A1" i="39"/>
  <c r="C3" i="39"/>
  <c r="K50" i="3" s="1"/>
  <c r="B3" i="39"/>
  <c r="J50" i="3" s="1"/>
  <c r="A3" i="39"/>
  <c r="J49" i="3"/>
  <c r="I49" i="3"/>
  <c r="B2" i="38"/>
  <c r="A1" i="38"/>
  <c r="C3" i="38"/>
  <c r="K49" i="3" s="1"/>
  <c r="B3" i="38"/>
  <c r="A3" i="38"/>
  <c r="K48" i="3"/>
  <c r="J48" i="3"/>
  <c r="B2" i="37"/>
  <c r="C3" i="37"/>
  <c r="B3" i="37"/>
  <c r="A3" i="37"/>
  <c r="I48" i="3" s="1"/>
  <c r="I41" i="3"/>
  <c r="K41" i="3"/>
  <c r="I42" i="3"/>
  <c r="K42" i="3"/>
  <c r="K44" i="3"/>
  <c r="I46" i="3"/>
  <c r="I47" i="3"/>
  <c r="K40" i="3"/>
  <c r="I40" i="3"/>
  <c r="B2" i="36"/>
  <c r="A1" i="36"/>
  <c r="C3" i="36"/>
  <c r="K43" i="3" s="1"/>
  <c r="B3" i="36"/>
  <c r="J40" i="3" s="1"/>
  <c r="A3" i="36"/>
  <c r="I43" i="3" s="1"/>
  <c r="I38" i="3"/>
  <c r="K39" i="3"/>
  <c r="I39" i="3"/>
  <c r="K37" i="3"/>
  <c r="I37" i="3"/>
  <c r="B2" i="35"/>
  <c r="A1" i="35"/>
  <c r="B2" i="34"/>
  <c r="A1" i="34"/>
  <c r="B2" i="33"/>
  <c r="A1" i="33"/>
  <c r="C3" i="35"/>
  <c r="B3" i="35"/>
  <c r="J39" i="3" s="1"/>
  <c r="A3" i="35"/>
  <c r="C3" i="34"/>
  <c r="K38" i="3" s="1"/>
  <c r="B3" i="34"/>
  <c r="J38" i="3" s="1"/>
  <c r="A3" i="34"/>
  <c r="C3" i="33"/>
  <c r="B3" i="33"/>
  <c r="J37" i="3" s="1"/>
  <c r="A3" i="33"/>
  <c r="K36" i="3"/>
  <c r="I36" i="3"/>
  <c r="B2" i="32"/>
  <c r="A1" i="32"/>
  <c r="C3" i="32"/>
  <c r="B3" i="32"/>
  <c r="J36" i="3" s="1"/>
  <c r="A3" i="32"/>
  <c r="K32" i="3"/>
  <c r="K33" i="3"/>
  <c r="I34" i="3"/>
  <c r="K34" i="3"/>
  <c r="J35" i="3"/>
  <c r="I31" i="3"/>
  <c r="B2" i="31"/>
  <c r="A1" i="31"/>
  <c r="C3" i="31"/>
  <c r="K35" i="3" s="1"/>
  <c r="B3" i="31"/>
  <c r="J31" i="3" s="1"/>
  <c r="A3" i="31"/>
  <c r="I35" i="3" s="1"/>
  <c r="B2" i="30"/>
  <c r="A1" i="30"/>
  <c r="I30" i="3"/>
  <c r="J29" i="3"/>
  <c r="B2" i="29"/>
  <c r="A1" i="29"/>
  <c r="C3" i="30"/>
  <c r="K30" i="3" s="1"/>
  <c r="B3" i="30"/>
  <c r="J30" i="3" s="1"/>
  <c r="A3" i="30"/>
  <c r="C3" i="29"/>
  <c r="K29" i="3" s="1"/>
  <c r="B3" i="29"/>
  <c r="A3" i="29"/>
  <c r="I29" i="3" s="1"/>
  <c r="I28" i="3"/>
  <c r="B2" i="28"/>
  <c r="A1" i="28"/>
  <c r="C3" i="28"/>
  <c r="K28" i="3" s="1"/>
  <c r="B3" i="28"/>
  <c r="J28" i="3" s="1"/>
  <c r="A3" i="28"/>
  <c r="B2" i="27"/>
  <c r="A1" i="27"/>
  <c r="C3" i="27"/>
  <c r="K26" i="3" s="1"/>
  <c r="B3" i="27"/>
  <c r="J26" i="3" s="1"/>
  <c r="A3" i="27"/>
  <c r="I27" i="3" s="1"/>
  <c r="K25" i="3"/>
  <c r="B2" i="26"/>
  <c r="A1" i="26"/>
  <c r="C3" i="26"/>
  <c r="B3" i="26"/>
  <c r="J25" i="3" s="1"/>
  <c r="A3" i="26"/>
  <c r="I25" i="3" s="1"/>
  <c r="K24" i="3"/>
  <c r="B2" i="25"/>
  <c r="A1" i="25"/>
  <c r="C3" i="25"/>
  <c r="B3" i="25"/>
  <c r="J24" i="3" s="1"/>
  <c r="A3" i="25"/>
  <c r="I24" i="3" s="1"/>
  <c r="K23" i="3"/>
  <c r="B2" i="24"/>
  <c r="A1" i="24"/>
  <c r="C3" i="24"/>
  <c r="B3" i="24"/>
  <c r="J23" i="3" s="1"/>
  <c r="A3" i="24"/>
  <c r="I23" i="3" s="1"/>
  <c r="K21" i="3"/>
  <c r="B2" i="23"/>
  <c r="A1" i="23"/>
  <c r="C3" i="23"/>
  <c r="B3" i="23"/>
  <c r="J21" i="3" s="1"/>
  <c r="A3" i="23"/>
  <c r="I21" i="3" s="1"/>
  <c r="K20" i="3"/>
  <c r="B2" i="22"/>
  <c r="A1" i="22"/>
  <c r="C3" i="22"/>
  <c r="B3" i="22"/>
  <c r="J20" i="3" s="1"/>
  <c r="A3" i="22"/>
  <c r="I20" i="3" s="1"/>
  <c r="K19" i="3"/>
  <c r="B2" i="21"/>
  <c r="A1" i="21"/>
  <c r="C3" i="21"/>
  <c r="B3" i="21"/>
  <c r="J19" i="3" s="1"/>
  <c r="A3" i="21"/>
  <c r="I19" i="3" s="1"/>
  <c r="J22" i="3"/>
  <c r="J18" i="3"/>
  <c r="I18" i="3"/>
  <c r="B2" i="20"/>
  <c r="A1" i="20"/>
  <c r="C3" i="20"/>
  <c r="K22" i="3" s="1"/>
  <c r="B3" i="20"/>
  <c r="A3" i="20"/>
  <c r="I22" i="3" s="1"/>
  <c r="B2" i="19"/>
  <c r="A1" i="19"/>
  <c r="C3" i="19"/>
  <c r="K17" i="3" s="1"/>
  <c r="B3" i="19"/>
  <c r="J15" i="3" s="1"/>
  <c r="A3" i="19"/>
  <c r="I15" i="3" s="1"/>
  <c r="K13" i="3"/>
  <c r="B2" i="18"/>
  <c r="A1" i="18"/>
  <c r="C3" i="18"/>
  <c r="B3" i="18"/>
  <c r="J13" i="3" s="1"/>
  <c r="A3" i="18"/>
  <c r="I13" i="3" s="1"/>
  <c r="K12" i="3"/>
  <c r="B2" i="17"/>
  <c r="A1" i="17"/>
  <c r="C3" i="17"/>
  <c r="B3" i="17"/>
  <c r="J12" i="3" s="1"/>
  <c r="A3" i="17"/>
  <c r="I12" i="3" s="1"/>
  <c r="J34" i="3" l="1"/>
  <c r="K47" i="3"/>
  <c r="J42" i="3"/>
  <c r="J33" i="3"/>
  <c r="K46" i="3"/>
  <c r="J41" i="3"/>
  <c r="I33" i="3"/>
  <c r="J46" i="3"/>
  <c r="J32" i="3"/>
  <c r="K45" i="3"/>
  <c r="I32" i="3"/>
  <c r="J45" i="3"/>
  <c r="I56" i="3"/>
  <c r="J47" i="3"/>
  <c r="K18" i="3"/>
  <c r="I45" i="3"/>
  <c r="J56" i="3"/>
  <c r="I26" i="3"/>
  <c r="K31" i="3"/>
  <c r="I44" i="3"/>
  <c r="J44" i="3"/>
  <c r="J43" i="3"/>
  <c r="K60" i="3"/>
  <c r="J59" i="3"/>
  <c r="K58" i="3"/>
  <c r="K56" i="3"/>
  <c r="J58" i="3"/>
  <c r="I59" i="3"/>
  <c r="J60" i="3"/>
  <c r="K57" i="3"/>
  <c r="I60" i="3"/>
  <c r="I58" i="3"/>
  <c r="K27" i="3"/>
  <c r="J27" i="3"/>
  <c r="I14" i="3"/>
  <c r="I17" i="3"/>
  <c r="J17" i="3"/>
  <c r="J16" i="3"/>
  <c r="I16" i="3"/>
  <c r="J14" i="3"/>
  <c r="K15" i="3"/>
  <c r="K16" i="3"/>
  <c r="K14" i="3"/>
  <c r="M6" i="11"/>
  <c r="L6" i="11"/>
  <c r="H6" i="11"/>
  <c r="G6" i="11"/>
  <c r="F6" i="11"/>
  <c r="E6" i="11"/>
  <c r="D6" i="11"/>
  <c r="B6" i="11"/>
  <c r="A6" i="11"/>
  <c r="B2" i="16"/>
  <c r="A1" i="16"/>
  <c r="C3" i="16"/>
  <c r="K67" i="3" s="1"/>
  <c r="K6" i="11" s="1"/>
  <c r="B3" i="16"/>
  <c r="J67" i="3" s="1"/>
  <c r="J6" i="11" s="1"/>
  <c r="A3" i="16"/>
  <c r="I67" i="3" s="1"/>
  <c r="I6" i="11" s="1"/>
  <c r="C67" i="3"/>
  <c r="C6" i="11" s="1"/>
  <c r="B2" i="15"/>
  <c r="A1" i="15"/>
  <c r="C3" i="15"/>
  <c r="K66" i="3" s="1"/>
  <c r="K7" i="11" s="1"/>
  <c r="B3" i="15"/>
  <c r="J66" i="3" s="1"/>
  <c r="J7" i="11" s="1"/>
  <c r="A3" i="15"/>
  <c r="I66" i="3" s="1"/>
  <c r="I7" i="11" s="1"/>
  <c r="M7" i="11"/>
  <c r="L7" i="11"/>
  <c r="H7" i="11"/>
  <c r="G7" i="11"/>
  <c r="F7" i="11"/>
  <c r="E7" i="11"/>
  <c r="D7" i="11"/>
  <c r="B7" i="11"/>
  <c r="A7" i="11"/>
  <c r="C66" i="3"/>
  <c r="C7" i="11" s="1"/>
  <c r="B2" i="14"/>
  <c r="A1" i="14"/>
  <c r="C3" i="14"/>
  <c r="K11" i="3" s="1"/>
  <c r="B3" i="14"/>
  <c r="J11" i="3" s="1"/>
  <c r="A3" i="14"/>
  <c r="I11" i="3" s="1"/>
  <c r="B2" i="13"/>
  <c r="A1" i="13"/>
  <c r="C3" i="13"/>
  <c r="K10" i="3" s="1"/>
  <c r="B3" i="13"/>
  <c r="J10" i="3" s="1"/>
  <c r="A3" i="13"/>
  <c r="I10" i="3" s="1"/>
  <c r="B2" i="12"/>
  <c r="A1" i="12"/>
  <c r="C3" i="12"/>
  <c r="K9" i="3" s="1"/>
  <c r="B3" i="12"/>
  <c r="J9" i="3" s="1"/>
  <c r="A3" i="12"/>
  <c r="I9" i="3" s="1"/>
  <c r="B2" i="10"/>
  <c r="A1" i="10"/>
  <c r="A3" i="5"/>
  <c r="A19" i="11" l="1"/>
  <c r="B19" i="11"/>
  <c r="D19" i="11"/>
  <c r="E19" i="11"/>
  <c r="F19" i="11"/>
  <c r="G19" i="11"/>
  <c r="H19" i="11"/>
  <c r="I19" i="11"/>
  <c r="J19" i="11"/>
  <c r="K19" i="11"/>
  <c r="L19" i="11"/>
  <c r="M19" i="11"/>
  <c r="A20" i="11"/>
  <c r="B20" i="11"/>
  <c r="D20" i="11"/>
  <c r="E20" i="11"/>
  <c r="F20" i="11"/>
  <c r="G20" i="11"/>
  <c r="H20" i="11"/>
  <c r="I20" i="11"/>
  <c r="J20" i="11"/>
  <c r="K20" i="11"/>
  <c r="L20" i="11"/>
  <c r="M20" i="11"/>
  <c r="A21" i="11"/>
  <c r="B21" i="11"/>
  <c r="D21" i="11"/>
  <c r="E21" i="11"/>
  <c r="F21" i="11"/>
  <c r="G21" i="11"/>
  <c r="H21" i="11"/>
  <c r="I21" i="11"/>
  <c r="J21" i="11"/>
  <c r="K21" i="11"/>
  <c r="L21" i="11"/>
  <c r="M21" i="11"/>
  <c r="A22" i="11"/>
  <c r="B22" i="11"/>
  <c r="D22" i="11"/>
  <c r="E22" i="11"/>
  <c r="F22" i="11"/>
  <c r="G22" i="11"/>
  <c r="H22" i="11"/>
  <c r="I22" i="11"/>
  <c r="J22" i="11"/>
  <c r="K22" i="11"/>
  <c r="L22" i="11"/>
  <c r="M22" i="11"/>
  <c r="A23" i="11"/>
  <c r="B23" i="11"/>
  <c r="D23" i="11"/>
  <c r="E23" i="11"/>
  <c r="F23" i="11"/>
  <c r="G23" i="11"/>
  <c r="H23" i="11"/>
  <c r="I23" i="11"/>
  <c r="J23" i="11"/>
  <c r="K23" i="11"/>
  <c r="L23" i="11"/>
  <c r="M23" i="11"/>
  <c r="A24" i="11"/>
  <c r="B24" i="11"/>
  <c r="D24" i="11"/>
  <c r="E24" i="11"/>
  <c r="F24" i="11"/>
  <c r="G24" i="11"/>
  <c r="H24" i="11"/>
  <c r="I24" i="11"/>
  <c r="J24" i="11"/>
  <c r="K24" i="11"/>
  <c r="L24" i="11"/>
  <c r="M24" i="11"/>
  <c r="A25" i="11"/>
  <c r="B25" i="11"/>
  <c r="D25" i="11"/>
  <c r="E25" i="11"/>
  <c r="F25" i="11"/>
  <c r="G25" i="11"/>
  <c r="H25" i="11"/>
  <c r="I25" i="11"/>
  <c r="J25" i="11"/>
  <c r="K25" i="11"/>
  <c r="L25" i="11"/>
  <c r="M25" i="11"/>
  <c r="A26" i="11"/>
  <c r="B26" i="11"/>
  <c r="D26" i="11"/>
  <c r="E26" i="11"/>
  <c r="F26" i="11"/>
  <c r="G26" i="11"/>
  <c r="H26" i="11"/>
  <c r="I26" i="11"/>
  <c r="J26" i="11"/>
  <c r="K26" i="11"/>
  <c r="L26" i="11"/>
  <c r="M26" i="11"/>
  <c r="A27" i="11"/>
  <c r="B27" i="11"/>
  <c r="D27" i="11"/>
  <c r="E27" i="11"/>
  <c r="F27" i="11"/>
  <c r="G27" i="11"/>
  <c r="H27" i="11"/>
  <c r="I27" i="11"/>
  <c r="J27" i="11"/>
  <c r="K27" i="11"/>
  <c r="L27" i="11"/>
  <c r="M27" i="11"/>
  <c r="A28" i="11"/>
  <c r="B28" i="11"/>
  <c r="D28" i="11"/>
  <c r="E28" i="11"/>
  <c r="F28" i="11"/>
  <c r="G28" i="11"/>
  <c r="H28" i="11"/>
  <c r="I28" i="11"/>
  <c r="J28" i="11"/>
  <c r="K28" i="11"/>
  <c r="L28" i="11"/>
  <c r="M28" i="11"/>
  <c r="A29" i="11"/>
  <c r="B29" i="11"/>
  <c r="D29" i="11"/>
  <c r="E29" i="11"/>
  <c r="F29" i="11"/>
  <c r="G29" i="11"/>
  <c r="H29" i="11"/>
  <c r="I29" i="11"/>
  <c r="J29" i="11"/>
  <c r="K29" i="11"/>
  <c r="L29" i="11"/>
  <c r="M29" i="11"/>
  <c r="A30" i="11"/>
  <c r="B30" i="11"/>
  <c r="D30" i="11"/>
  <c r="E30" i="11"/>
  <c r="F30" i="11"/>
  <c r="G30" i="11"/>
  <c r="H30" i="11"/>
  <c r="I30" i="11"/>
  <c r="J30" i="11"/>
  <c r="K30" i="11"/>
  <c r="L30" i="11"/>
  <c r="M30" i="11"/>
  <c r="A31" i="11"/>
  <c r="B31" i="11"/>
  <c r="D31" i="11"/>
  <c r="E31" i="11"/>
  <c r="F31" i="11"/>
  <c r="G31" i="11"/>
  <c r="H31" i="11"/>
  <c r="I31" i="11"/>
  <c r="J31" i="11"/>
  <c r="K31" i="11"/>
  <c r="L31" i="11"/>
  <c r="M31" i="11"/>
  <c r="A32" i="11"/>
  <c r="B32" i="11"/>
  <c r="D32" i="11"/>
  <c r="E32" i="11"/>
  <c r="F32" i="11"/>
  <c r="G32" i="11"/>
  <c r="H32" i="11"/>
  <c r="I32" i="11"/>
  <c r="J32" i="11"/>
  <c r="K32" i="11"/>
  <c r="L32" i="11"/>
  <c r="M32" i="11"/>
  <c r="A33" i="11"/>
  <c r="B33" i="11"/>
  <c r="D33" i="11"/>
  <c r="E33" i="11"/>
  <c r="F33" i="11"/>
  <c r="G33" i="11"/>
  <c r="H33" i="11"/>
  <c r="I33" i="11"/>
  <c r="J33" i="11"/>
  <c r="K33" i="11"/>
  <c r="L33" i="11"/>
  <c r="M33" i="11"/>
  <c r="A34" i="11"/>
  <c r="B34" i="11"/>
  <c r="D34" i="11"/>
  <c r="E34" i="11"/>
  <c r="F34" i="11"/>
  <c r="G34" i="11"/>
  <c r="H34" i="11"/>
  <c r="I34" i="11"/>
  <c r="J34" i="11"/>
  <c r="K34" i="11"/>
  <c r="L34" i="11"/>
  <c r="M34" i="11"/>
  <c r="A35" i="11"/>
  <c r="B35" i="11"/>
  <c r="D35" i="11"/>
  <c r="E35" i="11"/>
  <c r="F35" i="11"/>
  <c r="G35" i="11"/>
  <c r="H35" i="11"/>
  <c r="I35" i="11"/>
  <c r="J35" i="11"/>
  <c r="K35" i="11"/>
  <c r="L35" i="11"/>
  <c r="M35" i="11"/>
  <c r="A36" i="11"/>
  <c r="B36" i="11"/>
  <c r="D36" i="11"/>
  <c r="E36" i="11"/>
  <c r="F36" i="11"/>
  <c r="G36" i="11"/>
  <c r="H36" i="11"/>
  <c r="I36" i="11"/>
  <c r="J36" i="11"/>
  <c r="K36" i="11"/>
  <c r="L36" i="11"/>
  <c r="M36" i="11"/>
  <c r="A37" i="11"/>
  <c r="B37" i="11"/>
  <c r="D37" i="11"/>
  <c r="E37" i="11"/>
  <c r="F37" i="11"/>
  <c r="G37" i="11"/>
  <c r="H37" i="11"/>
  <c r="I37" i="11"/>
  <c r="J37" i="11"/>
  <c r="K37" i="11"/>
  <c r="L37" i="11"/>
  <c r="M37" i="11"/>
  <c r="A38" i="11"/>
  <c r="B38" i="11"/>
  <c r="D38" i="11"/>
  <c r="E38" i="11"/>
  <c r="F38" i="11"/>
  <c r="G38" i="11"/>
  <c r="H38" i="11"/>
  <c r="I38" i="11"/>
  <c r="J38" i="11"/>
  <c r="K38" i="11"/>
  <c r="L38" i="11"/>
  <c r="M38" i="11"/>
  <c r="A39" i="11"/>
  <c r="B39" i="11"/>
  <c r="D39" i="11"/>
  <c r="E39" i="11"/>
  <c r="F39" i="11"/>
  <c r="G39" i="11"/>
  <c r="H39" i="11"/>
  <c r="I39" i="11"/>
  <c r="J39" i="11"/>
  <c r="K39" i="11"/>
  <c r="L39" i="11"/>
  <c r="M39" i="11"/>
  <c r="A40" i="11"/>
  <c r="B40" i="11"/>
  <c r="D40" i="11"/>
  <c r="E40" i="11"/>
  <c r="F40" i="11"/>
  <c r="G40" i="11"/>
  <c r="H40" i="11"/>
  <c r="I40" i="11"/>
  <c r="J40" i="11"/>
  <c r="K40" i="11"/>
  <c r="L40" i="11"/>
  <c r="M40" i="11"/>
  <c r="A41" i="11"/>
  <c r="B41" i="11"/>
  <c r="D41" i="11"/>
  <c r="E41" i="11"/>
  <c r="F41" i="11"/>
  <c r="G41" i="11"/>
  <c r="H41" i="11"/>
  <c r="I41" i="11"/>
  <c r="J41" i="11"/>
  <c r="K41" i="11"/>
  <c r="L41" i="11"/>
  <c r="M41" i="11"/>
  <c r="A42" i="11"/>
  <c r="B42" i="11"/>
  <c r="D42" i="11"/>
  <c r="E42" i="11"/>
  <c r="F42" i="11"/>
  <c r="G42" i="11"/>
  <c r="H42" i="11"/>
  <c r="I42" i="11"/>
  <c r="J42" i="11"/>
  <c r="K42" i="11"/>
  <c r="L42" i="11"/>
  <c r="M42" i="11"/>
  <c r="A43" i="11"/>
  <c r="B43" i="11"/>
  <c r="D43" i="11"/>
  <c r="E43" i="11"/>
  <c r="F43" i="11"/>
  <c r="G43" i="11"/>
  <c r="H43" i="11"/>
  <c r="I43" i="11"/>
  <c r="J43" i="11"/>
  <c r="K43" i="11"/>
  <c r="L43" i="11"/>
  <c r="M43" i="11"/>
  <c r="A44" i="11"/>
  <c r="B44" i="11"/>
  <c r="D44" i="11"/>
  <c r="E44" i="11"/>
  <c r="F44" i="11"/>
  <c r="G44" i="11"/>
  <c r="H44" i="11"/>
  <c r="I44" i="11"/>
  <c r="J44" i="11"/>
  <c r="K44" i="11"/>
  <c r="L44" i="11"/>
  <c r="M44" i="11"/>
  <c r="A45" i="11"/>
  <c r="B45" i="11"/>
  <c r="D45" i="11"/>
  <c r="E45" i="11"/>
  <c r="F45" i="11"/>
  <c r="G45" i="11"/>
  <c r="H45" i="11"/>
  <c r="I45" i="11"/>
  <c r="J45" i="11"/>
  <c r="K45" i="11"/>
  <c r="L45" i="11"/>
  <c r="M45" i="11"/>
  <c r="A46" i="11"/>
  <c r="B46" i="11"/>
  <c r="D46" i="11"/>
  <c r="E46" i="11"/>
  <c r="F46" i="11"/>
  <c r="G46" i="11"/>
  <c r="H46" i="11"/>
  <c r="I46" i="11"/>
  <c r="J46" i="11"/>
  <c r="K46" i="11"/>
  <c r="L46" i="11"/>
  <c r="M46" i="11"/>
  <c r="A47" i="11"/>
  <c r="B47" i="11"/>
  <c r="D47" i="11"/>
  <c r="E47" i="11"/>
  <c r="F47" i="11"/>
  <c r="G47" i="11"/>
  <c r="H47" i="11"/>
  <c r="I47" i="11"/>
  <c r="J47" i="11"/>
  <c r="K47" i="11"/>
  <c r="L47" i="11"/>
  <c r="M47" i="11"/>
  <c r="A48" i="11"/>
  <c r="B48" i="11"/>
  <c r="D48" i="11"/>
  <c r="E48" i="11"/>
  <c r="F48" i="11"/>
  <c r="G48" i="11"/>
  <c r="H48" i="11"/>
  <c r="I48" i="11"/>
  <c r="J48" i="11"/>
  <c r="K48" i="11"/>
  <c r="L48" i="11"/>
  <c r="M48" i="11"/>
  <c r="A49" i="11"/>
  <c r="B49" i="11"/>
  <c r="D49" i="11"/>
  <c r="E49" i="11"/>
  <c r="F49" i="11"/>
  <c r="G49" i="11"/>
  <c r="H49" i="11"/>
  <c r="I49" i="11"/>
  <c r="J49" i="11"/>
  <c r="K49" i="11"/>
  <c r="L49" i="11"/>
  <c r="M49" i="11"/>
  <c r="A50" i="11"/>
  <c r="B50" i="11"/>
  <c r="D50" i="11"/>
  <c r="E50" i="11"/>
  <c r="F50" i="11"/>
  <c r="G50" i="11"/>
  <c r="H50" i="11"/>
  <c r="I50" i="11"/>
  <c r="J50" i="11"/>
  <c r="K50" i="11"/>
  <c r="L50" i="11"/>
  <c r="M50" i="11"/>
  <c r="A51" i="11"/>
  <c r="B51" i="11"/>
  <c r="D51" i="11"/>
  <c r="E51" i="11"/>
  <c r="F51" i="11"/>
  <c r="G51" i="11"/>
  <c r="H51" i="11"/>
  <c r="I51" i="11"/>
  <c r="J51" i="11"/>
  <c r="K51" i="11"/>
  <c r="L51" i="11"/>
  <c r="M51" i="11"/>
  <c r="A52" i="11"/>
  <c r="B52" i="11"/>
  <c r="D52" i="11"/>
  <c r="E52" i="11"/>
  <c r="F52" i="11"/>
  <c r="G52" i="11"/>
  <c r="H52" i="11"/>
  <c r="I52" i="11"/>
  <c r="J52" i="11"/>
  <c r="K52" i="11"/>
  <c r="L52" i="11"/>
  <c r="M52" i="11"/>
  <c r="A53" i="11"/>
  <c r="B53" i="11"/>
  <c r="D53" i="11"/>
  <c r="E53" i="11"/>
  <c r="F53" i="11"/>
  <c r="G53" i="11"/>
  <c r="H53" i="11"/>
  <c r="I53" i="11"/>
  <c r="J53" i="11"/>
  <c r="K53" i="11"/>
  <c r="L53" i="11"/>
  <c r="M53" i="11"/>
  <c r="A54" i="11"/>
  <c r="B54" i="11"/>
  <c r="D54" i="11"/>
  <c r="E54" i="11"/>
  <c r="F54" i="11"/>
  <c r="G54" i="11"/>
  <c r="H54" i="11"/>
  <c r="I54" i="11"/>
  <c r="J54" i="11"/>
  <c r="K54" i="11"/>
  <c r="L54" i="11"/>
  <c r="M54" i="11"/>
  <c r="A58" i="11"/>
  <c r="B58" i="11"/>
  <c r="D58" i="11"/>
  <c r="E58" i="11"/>
  <c r="F58" i="11"/>
  <c r="G58" i="11"/>
  <c r="H58" i="11"/>
  <c r="I58" i="11"/>
  <c r="J58" i="11"/>
  <c r="K58" i="11"/>
  <c r="L58" i="11"/>
  <c r="M58" i="11"/>
  <c r="A59" i="11"/>
  <c r="B59" i="11"/>
  <c r="D59" i="11"/>
  <c r="E59" i="11"/>
  <c r="F59" i="11"/>
  <c r="G59" i="11"/>
  <c r="H59" i="11"/>
  <c r="I59" i="11"/>
  <c r="J59" i="11"/>
  <c r="K59" i="11"/>
  <c r="L59" i="11"/>
  <c r="M59" i="11"/>
  <c r="A60" i="11"/>
  <c r="B60" i="11"/>
  <c r="D60" i="11"/>
  <c r="E60" i="11"/>
  <c r="F60" i="11"/>
  <c r="G60" i="11"/>
  <c r="H60" i="11"/>
  <c r="I60" i="11"/>
  <c r="J60" i="11"/>
  <c r="K60" i="11"/>
  <c r="L60" i="11"/>
  <c r="M60" i="11"/>
  <c r="A56" i="11"/>
  <c r="B56" i="11"/>
  <c r="D56" i="11"/>
  <c r="E56" i="11"/>
  <c r="F56" i="11"/>
  <c r="G56" i="11"/>
  <c r="H56" i="11"/>
  <c r="I56" i="11"/>
  <c r="J56" i="11"/>
  <c r="K56" i="11"/>
  <c r="L56" i="11"/>
  <c r="M56" i="11"/>
  <c r="A57" i="11"/>
  <c r="B57" i="11"/>
  <c r="D57" i="11"/>
  <c r="E57" i="11"/>
  <c r="F57" i="11"/>
  <c r="G57" i="11"/>
  <c r="H57" i="11"/>
  <c r="I57" i="11"/>
  <c r="J57" i="11"/>
  <c r="K57" i="11"/>
  <c r="L57" i="11"/>
  <c r="M57" i="11"/>
  <c r="A61" i="11"/>
  <c r="B61" i="11"/>
  <c r="D61" i="11"/>
  <c r="E61" i="11"/>
  <c r="F61" i="11"/>
  <c r="G61" i="11"/>
  <c r="H61" i="11"/>
  <c r="I61" i="11"/>
  <c r="J61" i="11"/>
  <c r="K61" i="11"/>
  <c r="L61" i="11"/>
  <c r="M61" i="11"/>
  <c r="A62" i="11"/>
  <c r="B62" i="11"/>
  <c r="D62" i="11"/>
  <c r="E62" i="11"/>
  <c r="F62" i="11"/>
  <c r="G62" i="11"/>
  <c r="H62" i="11"/>
  <c r="I62" i="11"/>
  <c r="J62" i="11"/>
  <c r="K62" i="11"/>
  <c r="L62" i="11"/>
  <c r="M62" i="11"/>
  <c r="A63" i="11"/>
  <c r="B63" i="11"/>
  <c r="D63" i="11"/>
  <c r="E63" i="11"/>
  <c r="F63" i="11"/>
  <c r="G63" i="11"/>
  <c r="H63" i="11"/>
  <c r="I63" i="11"/>
  <c r="J63" i="11"/>
  <c r="K63" i="11"/>
  <c r="L63" i="11"/>
  <c r="M63" i="11"/>
  <c r="A64" i="11"/>
  <c r="B64" i="11"/>
  <c r="D64" i="11"/>
  <c r="E64" i="11"/>
  <c r="F64" i="11"/>
  <c r="G64" i="11"/>
  <c r="H64" i="11"/>
  <c r="I64" i="11"/>
  <c r="J64" i="11"/>
  <c r="K64" i="11"/>
  <c r="L64" i="11"/>
  <c r="M64" i="11"/>
  <c r="A65" i="11"/>
  <c r="B65" i="11"/>
  <c r="D65" i="11"/>
  <c r="E65" i="11"/>
  <c r="F65" i="11"/>
  <c r="G65" i="11"/>
  <c r="H65" i="11"/>
  <c r="I65" i="11"/>
  <c r="J65" i="11"/>
  <c r="K65" i="11"/>
  <c r="L65" i="11"/>
  <c r="M65" i="11"/>
  <c r="A66" i="11"/>
  <c r="B66" i="11"/>
  <c r="D66" i="11"/>
  <c r="E66" i="11"/>
  <c r="F66" i="11"/>
  <c r="G66" i="11"/>
  <c r="H66" i="11"/>
  <c r="I66" i="11"/>
  <c r="J66" i="11"/>
  <c r="K66" i="11"/>
  <c r="L66" i="11"/>
  <c r="M66" i="11"/>
  <c r="A67" i="11"/>
  <c r="B67" i="11"/>
  <c r="D67" i="11"/>
  <c r="E67" i="11"/>
  <c r="F67" i="11"/>
  <c r="G67" i="11"/>
  <c r="H67" i="11"/>
  <c r="I67" i="11"/>
  <c r="J67" i="11"/>
  <c r="K67" i="11"/>
  <c r="L67" i="11"/>
  <c r="M67" i="11"/>
  <c r="A68" i="11"/>
  <c r="B68" i="11"/>
  <c r="D68" i="11"/>
  <c r="E68" i="11"/>
  <c r="F68" i="11"/>
  <c r="G68" i="11"/>
  <c r="H68" i="11"/>
  <c r="I68" i="11"/>
  <c r="J68" i="11"/>
  <c r="K68" i="11"/>
  <c r="L68" i="11"/>
  <c r="M68" i="11"/>
  <c r="A2" i="11"/>
  <c r="B2" i="11"/>
  <c r="C2" i="11"/>
  <c r="D2" i="11"/>
  <c r="E2" i="11"/>
  <c r="F2" i="11"/>
  <c r="G2" i="11"/>
  <c r="H2" i="11"/>
  <c r="I2" i="11"/>
  <c r="J2" i="11"/>
  <c r="K2" i="11"/>
  <c r="L2" i="11"/>
  <c r="M2" i="11"/>
  <c r="A4" i="11"/>
  <c r="B4" i="11"/>
  <c r="C4" i="11"/>
  <c r="D4" i="11"/>
  <c r="E4" i="11"/>
  <c r="F4" i="11"/>
  <c r="G4" i="11"/>
  <c r="H4" i="11"/>
  <c r="I4" i="11"/>
  <c r="J4" i="11"/>
  <c r="K4" i="11"/>
  <c r="L4" i="11"/>
  <c r="M4" i="11"/>
  <c r="A3" i="11"/>
  <c r="B3" i="11"/>
  <c r="C3" i="11"/>
  <c r="D3" i="11"/>
  <c r="E3" i="11"/>
  <c r="F3" i="11"/>
  <c r="G3" i="11"/>
  <c r="H3" i="11"/>
  <c r="I3" i="11"/>
  <c r="J3" i="11"/>
  <c r="K3" i="11"/>
  <c r="L3" i="11"/>
  <c r="M3" i="11"/>
  <c r="A5" i="11"/>
  <c r="B5" i="11"/>
  <c r="C5" i="11"/>
  <c r="D5" i="11"/>
  <c r="E5" i="11"/>
  <c r="F5" i="11"/>
  <c r="G5" i="11"/>
  <c r="H5" i="11"/>
  <c r="I5" i="11"/>
  <c r="J5" i="11"/>
  <c r="K5" i="11"/>
  <c r="L5" i="11"/>
  <c r="M5" i="11"/>
  <c r="A14" i="11"/>
  <c r="B14" i="11"/>
  <c r="D14" i="11"/>
  <c r="E14" i="11"/>
  <c r="F14" i="11"/>
  <c r="G14" i="11"/>
  <c r="H14" i="11"/>
  <c r="L14" i="11"/>
  <c r="M14" i="11"/>
  <c r="A15" i="11"/>
  <c r="B15" i="11"/>
  <c r="D15" i="11"/>
  <c r="E15" i="11"/>
  <c r="F15" i="11"/>
  <c r="G15" i="11"/>
  <c r="H15" i="11"/>
  <c r="I15" i="11"/>
  <c r="J15" i="11"/>
  <c r="K15" i="11"/>
  <c r="L15" i="11"/>
  <c r="M15" i="11"/>
  <c r="A16" i="11"/>
  <c r="B16" i="11"/>
  <c r="D16" i="11"/>
  <c r="E16" i="11"/>
  <c r="F16" i="11"/>
  <c r="G16" i="11"/>
  <c r="H16" i="11"/>
  <c r="I16" i="11"/>
  <c r="J16" i="11"/>
  <c r="K16" i="11"/>
  <c r="L16" i="11"/>
  <c r="M16" i="11"/>
  <c r="A17" i="11"/>
  <c r="B17" i="11"/>
  <c r="D17" i="11"/>
  <c r="E17" i="11"/>
  <c r="F17" i="11"/>
  <c r="G17" i="11"/>
  <c r="H17" i="11"/>
  <c r="I17" i="11"/>
  <c r="J17" i="11"/>
  <c r="K17" i="11"/>
  <c r="L17" i="11"/>
  <c r="M17" i="11"/>
  <c r="A18" i="11"/>
  <c r="B18" i="11"/>
  <c r="D18" i="11"/>
  <c r="E18" i="11"/>
  <c r="F18" i="11"/>
  <c r="G18" i="11"/>
  <c r="H18" i="11"/>
  <c r="I18" i="11"/>
  <c r="J18" i="11"/>
  <c r="K18" i="11"/>
  <c r="L18" i="11"/>
  <c r="M18" i="11"/>
  <c r="A11" i="11"/>
  <c r="B11" i="11"/>
  <c r="D11" i="11"/>
  <c r="E11" i="11"/>
  <c r="F11" i="11"/>
  <c r="G11" i="11"/>
  <c r="H11" i="11"/>
  <c r="L11" i="11"/>
  <c r="M11" i="11"/>
  <c r="A12" i="11"/>
  <c r="B12" i="11"/>
  <c r="D12" i="11"/>
  <c r="E12" i="11"/>
  <c r="F12" i="11"/>
  <c r="G12" i="11"/>
  <c r="H12" i="11"/>
  <c r="L12" i="11"/>
  <c r="M12" i="11"/>
  <c r="A13" i="11"/>
  <c r="B13" i="11"/>
  <c r="D13" i="11"/>
  <c r="E13" i="11"/>
  <c r="F13" i="11"/>
  <c r="G13" i="11"/>
  <c r="H13" i="11"/>
  <c r="L13" i="11"/>
  <c r="M13" i="11"/>
  <c r="A10" i="11"/>
  <c r="B10" i="11"/>
  <c r="D10" i="11"/>
  <c r="E10" i="11"/>
  <c r="F10" i="11"/>
  <c r="G10" i="11"/>
  <c r="H10" i="11"/>
  <c r="L10" i="11"/>
  <c r="M10" i="11"/>
  <c r="M9" i="11"/>
  <c r="L9" i="11"/>
  <c r="H9" i="11"/>
  <c r="G9" i="11"/>
  <c r="F9" i="11"/>
  <c r="E9" i="11"/>
  <c r="D9" i="11"/>
  <c r="B9" i="11"/>
  <c r="A9" i="11"/>
  <c r="D8" i="11"/>
  <c r="E8" i="11"/>
  <c r="F8" i="11"/>
  <c r="G8" i="11"/>
  <c r="H8" i="11"/>
  <c r="L8" i="11"/>
  <c r="M8" i="11"/>
  <c r="A8" i="11"/>
  <c r="B8" i="11"/>
  <c r="A1" i="4"/>
  <c r="B2" i="4"/>
  <c r="B2" i="7"/>
  <c r="B2" i="6"/>
  <c r="B2" i="8"/>
  <c r="B2" i="5"/>
  <c r="B2" i="9"/>
  <c r="A1" i="9"/>
  <c r="A1" i="5"/>
  <c r="A1" i="8"/>
  <c r="A1" i="6"/>
  <c r="A1" i="7"/>
  <c r="C3" i="10"/>
  <c r="K8" i="3" s="1"/>
  <c r="K14" i="11" s="1"/>
  <c r="B3" i="10"/>
  <c r="J8" i="3" s="1"/>
  <c r="J14" i="11" s="1"/>
  <c r="A3" i="10"/>
  <c r="I8" i="3" s="1"/>
  <c r="I14" i="11" s="1"/>
  <c r="I13" i="11"/>
  <c r="I2" i="3"/>
  <c r="I8" i="11" s="1"/>
  <c r="C3" i="9"/>
  <c r="K7" i="3" s="1"/>
  <c r="K13" i="11" s="1"/>
  <c r="B3" i="9"/>
  <c r="J7" i="3" s="1"/>
  <c r="J13" i="11" s="1"/>
  <c r="A3" i="9"/>
  <c r="I7" i="3" s="1"/>
  <c r="C3" i="5"/>
  <c r="K6" i="3" s="1"/>
  <c r="K12" i="11" s="1"/>
  <c r="B3" i="5"/>
  <c r="J6" i="3" s="1"/>
  <c r="J12" i="11" s="1"/>
  <c r="I6" i="3"/>
  <c r="I12" i="11" s="1"/>
  <c r="C3" i="8"/>
  <c r="K5" i="3" s="1"/>
  <c r="B3" i="8"/>
  <c r="J5" i="3" s="1"/>
  <c r="A3" i="8"/>
  <c r="I5" i="3"/>
  <c r="I11" i="11" s="1"/>
  <c r="K4" i="3"/>
  <c r="C3" i="7"/>
  <c r="K3" i="3" s="1"/>
  <c r="K9" i="11" s="1"/>
  <c r="B3" i="7"/>
  <c r="J3" i="3" s="1"/>
  <c r="J9" i="11" s="1"/>
  <c r="A3" i="7"/>
  <c r="I3" i="3" s="1"/>
  <c r="I9" i="11" s="1"/>
  <c r="C3" i="6"/>
  <c r="B3" i="6"/>
  <c r="J4" i="3" s="1"/>
  <c r="A3" i="6"/>
  <c r="I4" i="3" s="1"/>
  <c r="B3" i="4"/>
  <c r="J2" i="3" s="1"/>
  <c r="J8" i="11" s="1"/>
  <c r="C3" i="4"/>
  <c r="K2" i="3" s="1"/>
  <c r="K8" i="11" s="1"/>
  <c r="A3" i="4"/>
  <c r="C2" i="3"/>
  <c r="C8" i="11" s="1"/>
  <c r="C3" i="3"/>
  <c r="C9" i="11" s="1"/>
  <c r="K10" i="11" l="1"/>
  <c r="J11" i="11"/>
  <c r="J10" i="11"/>
  <c r="K11" i="11"/>
  <c r="I10" i="11"/>
  <c r="C5" i="3"/>
  <c r="C4" i="3"/>
  <c r="C6" i="3"/>
  <c r="C12" i="11" s="1"/>
  <c r="C11" i="11" l="1"/>
  <c r="C10" i="11"/>
  <c r="C7" i="3"/>
  <c r="C13" i="11" s="1"/>
  <c r="C8" i="3" l="1"/>
  <c r="C10" i="3" l="1"/>
  <c r="C9" i="3" l="1"/>
  <c r="C11" i="3" l="1"/>
  <c r="C56" i="3" l="1"/>
  <c r="C58" i="3"/>
  <c r="C57" i="3"/>
  <c r="C59" i="3"/>
  <c r="C50" i="3"/>
  <c r="C47" i="3"/>
  <c r="C40" i="3"/>
  <c r="C43" i="3"/>
  <c r="C49" i="11" s="1"/>
  <c r="C45" i="3"/>
  <c r="C41" i="3"/>
  <c r="C44" i="3"/>
  <c r="C46" i="3"/>
  <c r="C41" i="11" s="1"/>
  <c r="C24" i="3"/>
  <c r="C30" i="11" s="1"/>
  <c r="C22" i="3"/>
  <c r="C18" i="3"/>
  <c r="C61" i="3"/>
  <c r="C68" i="11" s="1"/>
  <c r="C55" i="3"/>
  <c r="C62" i="11" s="1"/>
  <c r="C54" i="3"/>
  <c r="C48" i="3"/>
  <c r="C54" i="11" s="1"/>
  <c r="C28" i="3"/>
  <c r="C23" i="3"/>
  <c r="C29" i="11" s="1"/>
  <c r="C42" i="3"/>
  <c r="C20" i="3"/>
  <c r="C49" i="3"/>
  <c r="C58" i="11" s="1"/>
  <c r="C31" i="3"/>
  <c r="C32" i="3"/>
  <c r="C35" i="3"/>
  <c r="C33" i="3"/>
  <c r="C34" i="3"/>
  <c r="C38" i="3"/>
  <c r="C39" i="3"/>
  <c r="C37" i="3"/>
  <c r="C25" i="3"/>
  <c r="C31" i="11" s="1"/>
  <c r="C17" i="3"/>
  <c r="C14" i="3"/>
  <c r="C16" i="3"/>
  <c r="C15" i="3"/>
  <c r="C27" i="11" s="1"/>
  <c r="C53" i="3"/>
  <c r="C52" i="3"/>
  <c r="C30" i="3"/>
  <c r="C36" i="11" s="1"/>
  <c r="C27" i="3"/>
  <c r="C33" i="11" s="1"/>
  <c r="C26" i="3"/>
  <c r="C32" i="11" s="1"/>
  <c r="C13" i="3"/>
  <c r="C19" i="11" s="1"/>
  <c r="C12" i="3"/>
  <c r="C18" i="11" s="1"/>
  <c r="C51" i="3"/>
  <c r="C60" i="11" s="1"/>
  <c r="C36" i="3"/>
  <c r="C29" i="3"/>
  <c r="C19" i="3"/>
  <c r="C21" i="3"/>
  <c r="C60" i="3"/>
  <c r="C67" i="11" s="1"/>
  <c r="C24" i="11" l="1"/>
  <c r="C23" i="11"/>
  <c r="C38" i="11"/>
  <c r="C40" i="11"/>
  <c r="C20" i="11"/>
  <c r="C21" i="11"/>
  <c r="C52" i="11"/>
  <c r="C47" i="11"/>
  <c r="C35" i="11"/>
  <c r="C56" i="11"/>
  <c r="C37" i="11"/>
  <c r="C57" i="11"/>
  <c r="C39" i="11"/>
  <c r="C50" i="11"/>
  <c r="C25" i="11"/>
  <c r="C53" i="11"/>
  <c r="C45" i="11"/>
  <c r="C42" i="11"/>
  <c r="C59" i="11"/>
  <c r="C26" i="11"/>
  <c r="C43" i="11"/>
  <c r="C34" i="11"/>
  <c r="C63" i="11"/>
  <c r="C14" i="11"/>
  <c r="C28" i="11"/>
  <c r="C46" i="11"/>
  <c r="C48" i="11"/>
  <c r="C65" i="11"/>
  <c r="C16" i="11"/>
  <c r="C22" i="11"/>
  <c r="C44" i="11"/>
  <c r="C61" i="11"/>
  <c r="C51" i="11"/>
  <c r="C64" i="11"/>
  <c r="C15" i="11"/>
  <c r="C66" i="11"/>
  <c r="C17" i="11"/>
</calcChain>
</file>

<file path=xl/sharedStrings.xml><?xml version="1.0" encoding="utf-8"?>
<sst xmlns="http://schemas.openxmlformats.org/spreadsheetml/2006/main" count="626" uniqueCount="281">
  <si>
    <t>Jeffrey Hightower</t>
  </si>
  <si>
    <t>Griffin Park</t>
  </si>
  <si>
    <t>Anx, GPA, PRZ for new Master Plan area that includes residential and commercial mixed use.</t>
  </si>
  <si>
    <t>John Palmer</t>
  </si>
  <si>
    <t>Griffin Park EIR</t>
  </si>
  <si>
    <t>ANX, GPA, PRZ and establishment of new master plan area that includes residential and commercial mixed use.</t>
  </si>
  <si>
    <t>Griffin Park GPA</t>
  </si>
  <si>
    <t>Griffin Park Master Plan</t>
  </si>
  <si>
    <t>Griffin Park Prezone</t>
  </si>
  <si>
    <t>ANX, GPA, PRZ and establishment of new Master Plan area that includes residential and commercial mixed use.</t>
  </si>
  <si>
    <t>Hat Ranch 2017 ANX</t>
  </si>
  <si>
    <t>ANX, PRZ, GPA, SDJ, EIR for new 1,030 +/- residential community.</t>
  </si>
  <si>
    <t>Trevor Smith</t>
  </si>
  <si>
    <t>Hat Ranch 2017 EIR</t>
  </si>
  <si>
    <t>Hat Ranch 2017 GPA</t>
  </si>
  <si>
    <t>Hat Ranch 2017 SDJ</t>
  </si>
  <si>
    <t>Hat Ranch 2017 Prezone</t>
  </si>
  <si>
    <t>Mandy Kang</t>
  </si>
  <si>
    <t>Commercial Shopping Center IS</t>
  </si>
  <si>
    <t>Shopping center anchored by Savemart, 3 multi-tenant retail shop buildings for restaurants, retail and service tenants, 2 future building pads with drive-thru's for banking or fast food use, and a future gas station with car wash and/or convenience store, comprising of 11.31 acres.</t>
  </si>
  <si>
    <t>Stephen R. Bowie</t>
  </si>
  <si>
    <t>Commercial Shopping Center SPC</t>
  </si>
  <si>
    <t>Commercial Shopping Center MSP</t>
  </si>
  <si>
    <t>Shopping center anchored by Savemart, 3 multi-tenant retail shop buildings for restaurants, retail and service tenants, 2 future building pads with drive-thru's for banking or fast food use, and a future gas station with car wash and/or convenience store, comprising 11.31 acres.</t>
  </si>
  <si>
    <t>Commercial Shopping Center TPM</t>
  </si>
  <si>
    <t>Commercial Shopping Center UPN</t>
  </si>
  <si>
    <t>Project Container Yard 1 - CenterPoint Properties</t>
  </si>
  <si>
    <t>Construct 153 trailer position container yard on 6.80 acres and adjacent roadways per the NWAWMP totaling 8.40 acres.</t>
  </si>
  <si>
    <t>Shawn Samaniego</t>
  </si>
  <si>
    <t>Project Container Yard 2 - CenterPoint Properties</t>
  </si>
  <si>
    <t>Construct a 269 trailer position container yard on 7.42 acres and adjacent roadways and basin per the NWAWMP totaling 14.5 acres</t>
  </si>
  <si>
    <t>Project Container Yard 3 - CenterPoint Properties</t>
  </si>
  <si>
    <t>Construct 101 trailer position container yard on 4.30 acres and adjacent roadways and basin per the NWAWMP totaling 5.25 acres.</t>
  </si>
  <si>
    <t>Rochelle Henson</t>
  </si>
  <si>
    <t>Oakwood Landing/Cerri/Denali GPA &amp; REZ</t>
  </si>
  <si>
    <t>Provide up to 645 lots in a variety of sizes. Need GPA and REZ for R1 SFD's.  5  4/27/17 DEIR available for applicant review.</t>
  </si>
  <si>
    <t>Demetri Filios, Bill Filios, Art Nunes</t>
  </si>
  <si>
    <t>Subdivide 83.5 acres into 317 lots. 315 lots for homes and 2 lots for commercial.</t>
  </si>
  <si>
    <t>Mary Dutra</t>
  </si>
  <si>
    <t>Cerri Residential Subdivision</t>
  </si>
  <si>
    <t>Demetri Filios</t>
  </si>
  <si>
    <t>DCT Spreckels Distribution Center</t>
  </si>
  <si>
    <t>Terri Allen</t>
  </si>
  <si>
    <t>Woodbridge Apartments MPM</t>
  </si>
  <si>
    <t>Wayne Henry</t>
  </si>
  <si>
    <t>Manteca Luxury Apartments</t>
  </si>
  <si>
    <t>132-unit apartment complex with rental office and clubhouse.</t>
  </si>
  <si>
    <t>Bathroom Addition. Build 1 women's and 1 men's handicap bathrooms. Build 1 storage room.</t>
  </si>
  <si>
    <t>Ray Uecker</t>
  </si>
  <si>
    <t>Amazon Parking Lot</t>
  </si>
  <si>
    <t>9,000 sqft truck maneuvering paved area.</t>
  </si>
  <si>
    <t>Mark Meissner</t>
  </si>
  <si>
    <t>Unattended Collection Bins</t>
  </si>
  <si>
    <t>Unattended Storage Containers</t>
  </si>
  <si>
    <t>Unattended storage Containers</t>
  </si>
  <si>
    <t>West Yosemite Medical Offices</t>
  </si>
  <si>
    <t>Construct 5 new medical office buildings totaling 44,108 sqft including site paving and development of 4 acres, site landscaping, underground utilities, and off-site improvements.</t>
  </si>
  <si>
    <t>Surjit Chahal</t>
  </si>
  <si>
    <t>DCT Spreckels Distribution Center DAA</t>
  </si>
  <si>
    <t>Amend DA to include a 5 year extension through 12/3/2022, and include language related to sewer PFIP fees allowing the project owner to move from a land based to flow based calculation and seek reimbursement of overpaid fees if the flow based formula proves beneficial as compared to the land based formula.</t>
  </si>
  <si>
    <t>Arco at Fiore Development Site UPJ</t>
  </si>
  <si>
    <t>Master shared pylon sign at the Fiore Development site.</t>
  </si>
  <si>
    <t>Frank Fiore and Vic Fiore</t>
  </si>
  <si>
    <t>Arco at Fiore Development Site VAR</t>
  </si>
  <si>
    <t>Variance</t>
  </si>
  <si>
    <t>1939 Pillsbury Road Parcel Map</t>
  </si>
  <si>
    <t>Subdivide existing parcel into three residential parcels. Property surrounded on 3 sides by SFD and an infill project.</t>
  </si>
  <si>
    <t>Gary W. Ratliff</t>
  </si>
  <si>
    <t>Home 2 Suites DA</t>
  </si>
  <si>
    <t>100-Unit, 4-Story, Home 2 Suites by Hilton Hotel project. Includes meeting space, pool, Jacuzzi, patio, and parking.</t>
  </si>
  <si>
    <t>Anand Kotecha, Amita or Andy Kotecha</t>
  </si>
  <si>
    <t>Northwest Airport Wy MP MMRP</t>
  </si>
  <si>
    <t>MMRP</t>
  </si>
  <si>
    <t>NWAWMP MMRP</t>
  </si>
  <si>
    <t>Hat Ranch 2017 DA</t>
  </si>
  <si>
    <t>Hat Ranch 2017 MMRP</t>
  </si>
  <si>
    <t>Hat Ranch 2017 PD</t>
  </si>
  <si>
    <t>File Number</t>
  </si>
  <si>
    <t>Appl. Date</t>
  </si>
  <si>
    <t>Project Name</t>
  </si>
  <si>
    <t>Appl Fee</t>
  </si>
  <si>
    <t>Project Description</t>
  </si>
  <si>
    <t>Project Manager</t>
  </si>
  <si>
    <t>Applicant</t>
  </si>
  <si>
    <t>PSA Due Date</t>
  </si>
  <si>
    <t>North Main Commons GPA</t>
  </si>
  <si>
    <t>144 SFD, 1 Neighborhood Park, and 2 Condominium Lots.</t>
  </si>
  <si>
    <t>Jonas Schambeck</t>
  </si>
  <si>
    <t>MPM: Rainforest Nursery - Replace existing metal building with new 50'x60' metal building, color to match existing public bathroom, new bldg with 3' stone facing on north side and east side, beautiful concrete floor finish.</t>
  </si>
  <si>
    <t>Rainforest Nursery</t>
  </si>
  <si>
    <t>Tim Harris</t>
  </si>
  <si>
    <t>Needed extra room for mechanics.</t>
  </si>
  <si>
    <t>Brooks Body Shop</t>
  </si>
  <si>
    <t>Bob Degrasse</t>
  </si>
  <si>
    <t>Proposed residential development with two and three story buildings with a variety of units. Proposed site work to include off-street parking, carports, masonry wall along property line, wrought iron fence and gates at entry and landscaping.</t>
  </si>
  <si>
    <t>Manteca Apartments</t>
  </si>
  <si>
    <t>Octavio Medina</t>
  </si>
  <si>
    <t>Second floor remodel to create 3 more units, within the existing structure.</t>
  </si>
  <si>
    <t>Inn by the Station Remodel</t>
  </si>
  <si>
    <t>Toinette Rossi</t>
  </si>
  <si>
    <t>North Main Commons SDJ</t>
  </si>
  <si>
    <t>North Main Commons REZ</t>
  </si>
  <si>
    <t>North Main Commons IS</t>
  </si>
  <si>
    <t>Mark Niskanen</t>
  </si>
  <si>
    <t>North Walnut Townhouses</t>
  </si>
  <si>
    <t>Home 2 Suites</t>
  </si>
  <si>
    <t>Joel Phillips</t>
  </si>
  <si>
    <t>Chick-fil-A Minor Use Permit</t>
  </si>
  <si>
    <t>Address</t>
  </si>
  <si>
    <t>1279 W LATHROP RD</t>
  </si>
  <si>
    <t>Habit Burger Grill</t>
  </si>
  <si>
    <t>Construct a new Habit Burger with drive-thru, and all site work for parcel.</t>
  </si>
  <si>
    <t>Steve Hale</t>
  </si>
  <si>
    <t>1325 E YOSEMITE AVE</t>
  </si>
  <si>
    <t>McKinley Interchange</t>
  </si>
  <si>
    <t>Bathroom Addition, The Pub</t>
  </si>
  <si>
    <t>Master Tax Sharing Agreement</t>
  </si>
  <si>
    <t>General Plan Update</t>
  </si>
  <si>
    <t>RTP/SCS 2018</t>
  </si>
  <si>
    <t>Pacific Logistics Center BTS</t>
  </si>
  <si>
    <t>565,000 sqft tilt up concrete construction for a large medical device company.</t>
  </si>
  <si>
    <t>Jason Honesty</t>
  </si>
  <si>
    <t>2325 West Louise Avenue 198-110-14</t>
  </si>
  <si>
    <t>Second Harvest Food Bank</t>
  </si>
  <si>
    <t>Expansion of Second Harvest Food Bank</t>
  </si>
  <si>
    <t>1220 Vanderbilt</t>
  </si>
  <si>
    <t>Paul Rodrigues</t>
  </si>
  <si>
    <t>Dinesh/Goulart Sports Training Center</t>
  </si>
  <si>
    <t>Establish an 8,000 sqft soccer training facility with an indoor practice field, and a 3,000 sqft baseball training facility with indoor practice batting cages and pitching station, both within existing and separate buildings. Existing and new parking to be shared throughout property, and reduction of parking standard requested to reflect more closely actual use occupancy.</t>
  </si>
  <si>
    <t>1185 Vanderbilt Circle Suite 1</t>
  </si>
  <si>
    <t>Ben Cantu, Dave Theobald</t>
  </si>
  <si>
    <t>ABF Freight</t>
  </si>
  <si>
    <t>Front parking improvements and rear trailer parking.</t>
  </si>
  <si>
    <t>2427 West Yosemite Avenue</t>
  </si>
  <si>
    <t>Mike Ebenal</t>
  </si>
  <si>
    <t>Sequoia Christian Preschool</t>
  </si>
  <si>
    <t>This will be a preschool for children ages 2-6. There are four classrooms plus an office. Community Care licensing has already approved our facility to accommodate 28 children per day.</t>
  </si>
  <si>
    <t>1050 South Union Road</t>
  </si>
  <si>
    <t>Mark Mahaffie</t>
  </si>
  <si>
    <t>Tesla Supercharger Station Expansion</t>
  </si>
  <si>
    <t>Expand electric car charging station install 12 supercharger posts, 1 level-2 charger, 6 supercharger cabinets, 1 cmu enclosure, add landscape, 10 boxwoods, and 1 tree relocation.</t>
  </si>
  <si>
    <t>Home 2 Suites PDA</t>
  </si>
  <si>
    <t>Manteca Hospital (Kaiser) - Solar Installation</t>
  </si>
  <si>
    <t>Solar installation at Manteca Hospital (Kaiser).</t>
  </si>
  <si>
    <t xml:space="preserve">Jenifer Weskalnies jweskalnies@admgroupinc.com </t>
  </si>
  <si>
    <t>Alma Place Map Extension</t>
  </si>
  <si>
    <t>3 Year Extension of Tentative Map</t>
  </si>
  <si>
    <t>1563 &amp; 1625 West Yosemite Avenue</t>
  </si>
  <si>
    <t>Ron Cheek</t>
  </si>
  <si>
    <t>1777 West Yosemite Avenue</t>
  </si>
  <si>
    <t>Status Date</t>
  </si>
  <si>
    <t>Status</t>
  </si>
  <si>
    <t>Project Status Worksheet</t>
  </si>
  <si>
    <t>Completed</t>
  </si>
  <si>
    <t>Description</t>
  </si>
  <si>
    <t xml:space="preserve">Assigned project to J.D. </t>
  </si>
  <si>
    <t>Date</t>
  </si>
  <si>
    <t>Status Description</t>
  </si>
  <si>
    <t xml:space="preserve">Status </t>
  </si>
  <si>
    <t>Assigned project to Mallorie</t>
  </si>
  <si>
    <t xml:space="preserve">Project Routed for Initial Review with Comments Due August 24th.  </t>
  </si>
  <si>
    <t>Mallorie Fenrich</t>
  </si>
  <si>
    <t>Project Number</t>
  </si>
  <si>
    <t>PSA Date</t>
  </si>
  <si>
    <t>Appl. Type</t>
  </si>
  <si>
    <t>Project Planner</t>
  </si>
  <si>
    <t>Appl. Fee</t>
  </si>
  <si>
    <t>Adams and Franklin LLA</t>
  </si>
  <si>
    <t>Adjust lot lines between 3 lots without creating any additional lots.</t>
  </si>
  <si>
    <t xml:space="preserve">2674 &amp; 2688 Adams Ln, &amp; 427 Franklin St. </t>
  </si>
  <si>
    <t>John D. Jarecki, Jr</t>
  </si>
  <si>
    <t>Sherman Avenue Parcel Map</t>
  </si>
  <si>
    <t>Parcel map to divide one parcel into two parcels.</t>
  </si>
  <si>
    <t>203 S. Sherman Ave.</t>
  </si>
  <si>
    <t>Note</t>
  </si>
  <si>
    <t>test</t>
  </si>
  <si>
    <t>Prepared follow up letter asking for the status of the response to the Incomplete Letter</t>
  </si>
  <si>
    <t>17-64</t>
  </si>
  <si>
    <t>17-63</t>
  </si>
  <si>
    <t>17-62</t>
  </si>
  <si>
    <t>17-61</t>
  </si>
  <si>
    <t>17-97</t>
  </si>
  <si>
    <t>17-96</t>
  </si>
  <si>
    <t>17-94</t>
  </si>
  <si>
    <t>17-93</t>
  </si>
  <si>
    <t>17-87</t>
  </si>
  <si>
    <t>17-86</t>
  </si>
  <si>
    <t>17-83</t>
  </si>
  <si>
    <t>17-81</t>
  </si>
  <si>
    <t>17-77</t>
  </si>
  <si>
    <t>17-76</t>
  </si>
  <si>
    <t>17-74</t>
  </si>
  <si>
    <t>17-73</t>
  </si>
  <si>
    <t>17-72</t>
  </si>
  <si>
    <t>17-71</t>
  </si>
  <si>
    <t>17-70</t>
  </si>
  <si>
    <t>17-69</t>
  </si>
  <si>
    <t>17-68</t>
  </si>
  <si>
    <t>17-66</t>
  </si>
  <si>
    <t>17-65</t>
  </si>
  <si>
    <t>17-60</t>
  </si>
  <si>
    <t>17-58</t>
  </si>
  <si>
    <t>17-57</t>
  </si>
  <si>
    <t>17-56</t>
  </si>
  <si>
    <t>17-55</t>
  </si>
  <si>
    <t>17-52</t>
  </si>
  <si>
    <t>17-46</t>
  </si>
  <si>
    <t>17-45</t>
  </si>
  <si>
    <t>17-44</t>
  </si>
  <si>
    <t>17-43</t>
  </si>
  <si>
    <t>17-42</t>
  </si>
  <si>
    <t>17-41</t>
  </si>
  <si>
    <t>17-40</t>
  </si>
  <si>
    <t>17-39</t>
  </si>
  <si>
    <t>17-38</t>
  </si>
  <si>
    <t>17-37</t>
  </si>
  <si>
    <t>17-36</t>
  </si>
  <si>
    <t>17-35</t>
  </si>
  <si>
    <t>17-34</t>
  </si>
  <si>
    <t>17-33</t>
  </si>
  <si>
    <t>17-32</t>
  </si>
  <si>
    <t>17-31</t>
  </si>
  <si>
    <t>17-30</t>
  </si>
  <si>
    <t>17-11</t>
  </si>
  <si>
    <t>17-98</t>
  </si>
  <si>
    <t>17-99</t>
  </si>
  <si>
    <t>16-54</t>
  </si>
  <si>
    <t>16-53</t>
  </si>
  <si>
    <t>15-98</t>
  </si>
  <si>
    <t>15-91</t>
  </si>
  <si>
    <t>15-90</t>
  </si>
  <si>
    <t>15-89</t>
  </si>
  <si>
    <t>15-88</t>
  </si>
  <si>
    <t>15-87</t>
  </si>
  <si>
    <t>15-84</t>
  </si>
  <si>
    <t>16-154</t>
  </si>
  <si>
    <t>16-153</t>
  </si>
  <si>
    <t>16-127</t>
  </si>
  <si>
    <t>16-10 &amp; 11</t>
  </si>
  <si>
    <t>CITY1</t>
  </si>
  <si>
    <t>CITY2</t>
  </si>
  <si>
    <t>CITY3</t>
  </si>
  <si>
    <t>CITY4</t>
  </si>
  <si>
    <t>Assigned to J.D. as Project Planner</t>
  </si>
  <si>
    <t>17-100</t>
  </si>
  <si>
    <t>DCT Spreckels UPJ</t>
  </si>
  <si>
    <t xml:space="preserve">See SPC-17-11, DCT Spreckels Distribution Center </t>
  </si>
  <si>
    <t>407 Spreckels Ave.</t>
  </si>
  <si>
    <t>305,000 SF distribution center on 14.83 acres of unimproved land for DCT, See UPJ-17-100</t>
  </si>
  <si>
    <t>JD &amp; MGM</t>
  </si>
  <si>
    <t>SPN</t>
  </si>
  <si>
    <t>PST</t>
  </si>
  <si>
    <t>SDX</t>
  </si>
  <si>
    <t>MPM</t>
  </si>
  <si>
    <t>PDA</t>
  </si>
  <si>
    <t>PDA Major</t>
  </si>
  <si>
    <t>UPN</t>
  </si>
  <si>
    <t>IS</t>
  </si>
  <si>
    <t>SDV</t>
  </si>
  <si>
    <t>REZ</t>
  </si>
  <si>
    <t>PREZ</t>
  </si>
  <si>
    <t>GPA</t>
  </si>
  <si>
    <t>SDN</t>
  </si>
  <si>
    <t>DAA</t>
  </si>
  <si>
    <t>DA</t>
  </si>
  <si>
    <t>UPJ</t>
  </si>
  <si>
    <t>MSP</t>
  </si>
  <si>
    <t>SPA</t>
  </si>
  <si>
    <t>EIR</t>
  </si>
  <si>
    <t>SDJ</t>
  </si>
  <si>
    <t>ANX</t>
  </si>
  <si>
    <t>LLA</t>
  </si>
  <si>
    <t>MCA</t>
  </si>
  <si>
    <t>Chick-fil-A SPC &amp; Minor Use Permit, 1405 E. Yosemite Ave, Existing sit-down restaurant to be demolished and built into a new drive-through restaurant with a building size of 4,172 sf.  Indoor seating capacity is set at 82 seats, and a total of 32 parking spaces.</t>
  </si>
  <si>
    <t>SPC - North Walnut Townhouses</t>
  </si>
  <si>
    <t>SPC</t>
  </si>
  <si>
    <t>Chick-fil-A SPC</t>
  </si>
  <si>
    <t>Revise previous SPC to accommodate 3 bedroom units and the building footprint is slightly larger in several areas. The pool has been rotated within the pool area enclosure.</t>
  </si>
  <si>
    <t>SDJ to subdivide 160 +/- acres of vacant farmland into 643 SFD units.</t>
  </si>
  <si>
    <t>Denali Vesting SDJ</t>
  </si>
  <si>
    <t>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</si>
</sst>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4" formatCode="_(&quot;$&quot;* #,##0.00_);_(&quot;$&quot;* \(#,##0.00\);_(&quot;$&quot;* &quot;-&quot;??_);_(@_)"/>
    <numFmt numFmtId="164" formatCode="&quot;$&quot;#,##0.00"/>
    <numFmt numFmtId="165" formatCode="mm/dd/yyyy;&quot;&quot;"/>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sz val="14"/>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41">
    <xf numFmtId="0" fontId="0" fillId="0" borderId="0" xfId="0"/>
    <xf numFmtId="0" fontId="0" fillId="0" borderId="0" xfId="0" applyAlignment="1">
      <alignment wrapText="1"/>
    </xf>
    <xf numFmtId="0" fontId="0" fillId="0" borderId="10" xfId="0" applyBorder="1" applyAlignment="1">
      <alignment wrapText="1"/>
    </xf>
    <xf numFmtId="14" fontId="0" fillId="0" borderId="10" xfId="0" applyNumberFormat="1" applyBorder="1" applyAlignment="1">
      <alignment wrapText="1"/>
    </xf>
    <xf numFmtId="14" fontId="0" fillId="0" borderId="0" xfId="0" applyNumberFormat="1"/>
    <xf numFmtId="0" fontId="18" fillId="33" borderId="0" xfId="0" applyFont="1" applyFill="1"/>
    <xf numFmtId="0" fontId="17" fillId="33" borderId="0" xfId="0" applyFont="1" applyFill="1"/>
    <xf numFmtId="14" fontId="17" fillId="33" borderId="0" xfId="0" applyNumberFormat="1" applyFont="1" applyFill="1"/>
    <xf numFmtId="0" fontId="17" fillId="0" borderId="0" xfId="0" applyFont="1" applyFill="1"/>
    <xf numFmtId="0" fontId="13" fillId="33" borderId="0" xfId="0" applyFont="1" applyFill="1"/>
    <xf numFmtId="0" fontId="13" fillId="33" borderId="0" xfId="0" applyFont="1" applyFill="1" applyAlignment="1">
      <alignment wrapText="1"/>
    </xf>
    <xf numFmtId="0" fontId="18" fillId="0" borderId="11" xfId="0" applyFont="1" applyFill="1" applyBorder="1" applyAlignment="1">
      <alignment wrapText="1"/>
    </xf>
    <xf numFmtId="0" fontId="18" fillId="0" borderId="12" xfId="0" applyFont="1" applyFill="1" applyBorder="1" applyAlignment="1">
      <alignment wrapText="1"/>
    </xf>
    <xf numFmtId="0" fontId="19" fillId="0" borderId="14" xfId="43" applyBorder="1" applyAlignment="1">
      <alignment wrapText="1"/>
    </xf>
    <xf numFmtId="8" fontId="0" fillId="0" borderId="15" xfId="0" applyNumberFormat="1" applyBorder="1" applyAlignment="1">
      <alignment wrapText="1"/>
    </xf>
    <xf numFmtId="0" fontId="0" fillId="0" borderId="14" xfId="0" applyBorder="1" applyAlignment="1">
      <alignment wrapText="1"/>
    </xf>
    <xf numFmtId="0" fontId="0" fillId="0" borderId="15" xfId="0" applyBorder="1" applyAlignment="1">
      <alignment wrapText="1"/>
    </xf>
    <xf numFmtId="0" fontId="18" fillId="0" borderId="0" xfId="0" applyFont="1" applyFill="1" applyBorder="1" applyAlignment="1">
      <alignment wrapText="1"/>
    </xf>
    <xf numFmtId="0" fontId="19" fillId="0" borderId="0" xfId="43" applyBorder="1" applyAlignment="1">
      <alignment wrapText="1"/>
    </xf>
    <xf numFmtId="0" fontId="0" fillId="0" borderId="0" xfId="0" applyBorder="1" applyAlignment="1">
      <alignment wrapText="1"/>
    </xf>
    <xf numFmtId="0" fontId="0" fillId="0" borderId="0" xfId="0" applyBorder="1"/>
    <xf numFmtId="0" fontId="20" fillId="33" borderId="0" xfId="0" applyFont="1" applyFill="1"/>
    <xf numFmtId="0" fontId="20" fillId="0" borderId="0" xfId="0" applyFont="1" applyFill="1"/>
    <xf numFmtId="14" fontId="20" fillId="33" borderId="0" xfId="0" applyNumberFormat="1" applyFont="1" applyFill="1"/>
    <xf numFmtId="0" fontId="18" fillId="33" borderId="0" xfId="0" applyFont="1" applyFill="1" applyAlignment="1">
      <alignment wrapText="1"/>
    </xf>
    <xf numFmtId="14" fontId="19" fillId="0" borderId="14" xfId="43" applyNumberFormat="1" applyBorder="1" applyAlignment="1">
      <alignment wrapText="1"/>
    </xf>
    <xf numFmtId="14" fontId="18" fillId="33" borderId="0" xfId="0" applyNumberFormat="1" applyFont="1" applyFill="1"/>
    <xf numFmtId="0" fontId="0" fillId="0" borderId="10" xfId="0" applyNumberFormat="1" applyBorder="1" applyAlignment="1">
      <alignment wrapText="1"/>
    </xf>
    <xf numFmtId="0" fontId="18" fillId="0" borderId="11" xfId="0" applyNumberFormat="1" applyFont="1" applyFill="1" applyBorder="1" applyAlignment="1">
      <alignment wrapText="1"/>
    </xf>
    <xf numFmtId="164" fontId="18" fillId="0" borderId="13" xfId="0" applyNumberFormat="1" applyFont="1" applyFill="1" applyBorder="1" applyAlignment="1">
      <alignment wrapText="1"/>
    </xf>
    <xf numFmtId="164" fontId="0" fillId="0" borderId="10" xfId="42" applyNumberFormat="1" applyFont="1" applyBorder="1" applyAlignment="1">
      <alignment wrapText="1"/>
    </xf>
    <xf numFmtId="164" fontId="0" fillId="0" borderId="15" xfId="0" applyNumberFormat="1" applyBorder="1" applyAlignment="1">
      <alignment wrapText="1"/>
    </xf>
    <xf numFmtId="14" fontId="18" fillId="0" borderId="11" xfId="0" applyNumberFormat="1" applyFont="1" applyFill="1" applyBorder="1" applyAlignment="1">
      <alignment wrapText="1"/>
    </xf>
    <xf numFmtId="165" fontId="20" fillId="33" borderId="0" xfId="0" applyNumberFormat="1" applyFont="1" applyFill="1"/>
    <xf numFmtId="0" fontId="19" fillId="0" borderId="0" xfId="43"/>
    <xf numFmtId="0" fontId="18" fillId="33" borderId="0" xfId="0" applyFont="1" applyFill="1"/>
    <xf numFmtId="0" fontId="19" fillId="0" borderId="0" xfId="43" applyBorder="1"/>
    <xf numFmtId="44" fontId="0" fillId="0" borderId="15" xfId="42" applyFont="1" applyBorder="1" applyAlignment="1">
      <alignment wrapText="1"/>
    </xf>
    <xf numFmtId="0" fontId="19" fillId="0" borderId="14" xfId="43" applyBorder="1"/>
    <xf numFmtId="0" fontId="17" fillId="34" borderId="0" xfId="0" applyFont="1" applyFill="1" applyAlignment="1">
      <alignment wrapText="1"/>
    </xf>
    <xf numFmtId="0" fontId="18" fillId="33" borderId="0" xfId="0"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1">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4"/>
        <color theme="0"/>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4" formatCode="&quot;$&quot;#,##0.00"/>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dxf>
    <dxf>
      <border>
        <bottom style="thin">
          <color rgb="FF000000"/>
        </bottom>
      </border>
    </dxf>
    <dxf>
      <font>
        <b/>
        <i val="0"/>
        <strike val="0"/>
        <condense val="0"/>
        <extend val="0"/>
        <outline val="0"/>
        <shadow val="0"/>
        <u val="none"/>
        <vertAlign val="baseline"/>
        <sz val="14"/>
        <color theme="0"/>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tables/table1.xml><?xml version="1.0" encoding="utf-8"?>
<table xmlns="http://schemas.openxmlformats.org/spreadsheetml/2006/main" id="2" name="Table13" displayName="Table13" ref="A1:M1048575" totalsRowShown="0" headerRowDxfId="48" dataDxfId="46" headerRowBorderDxfId="47" tableBorderDxfId="45" totalsRowBorderDxfId="44">
  <autoFilter ref="A1:M1048575"/>
  <sortState ref="A2:M68">
    <sortCondition descending="1" ref="A1:A1048575"/>
  </sortState>
  <tableColumns count="13">
    <tableColumn id="1" name="File Number" dataDxfId="43"/>
    <tableColumn id="2" name="Appl. Date" dataDxfId="42"/>
    <tableColumn id="3" name="PSA Due Date" dataDxfId="41"/>
    <tableColumn id="4" name="Appl. Type" dataDxfId="40"/>
    <tableColumn id="5" name="Project Name" dataDxfId="39"/>
    <tableColumn id="6" name="Project Description" dataDxfId="38"/>
    <tableColumn id="7" name="Address" dataDxfId="37"/>
    <tableColumn id="8" name="Project Manager" dataDxfId="36"/>
    <tableColumn id="9" name="Status Date" dataDxfId="35"/>
    <tableColumn id="10" name="Status " dataDxfId="34"/>
    <tableColumn id="11" name="Status Description" dataDxfId="33"/>
    <tableColumn id="12" name="Applicant" dataDxfId="32"/>
    <tableColumn id="13" name="Appl Fee" dataDxfId="31"/>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2:M1048575" headerRowCount="0" totalsRowShown="0" headerRowDxfId="30" dataDxfId="28" headerRowBorderDxfId="29" tableBorderDxfId="27" totalsRowBorderDxfId="26">
  <sortState ref="A2:M66">
    <sortCondition descending="1" ref="A2"/>
  </sortState>
  <tableColumns count="13">
    <tableColumn id="1" name="File Number" headerRowDxfId="25" dataDxfId="24"/>
    <tableColumn id="2" name="Appl. Date" headerRowDxfId="23" dataDxfId="22"/>
    <tableColumn id="3" name="PSA Due Date" headerRowDxfId="21" dataDxfId="20"/>
    <tableColumn id="4" name="Project Type" headerRowDxfId="19" dataDxfId="18"/>
    <tableColumn id="5" name="Project Name" headerRowDxfId="17" dataDxfId="16"/>
    <tableColumn id="6" name="Project Description" headerRowDxfId="15" dataDxfId="14"/>
    <tableColumn id="7" name="Address" headerRowDxfId="13" dataDxfId="12"/>
    <tableColumn id="8" name="Project Manager" headerRowDxfId="11" dataDxfId="10"/>
    <tableColumn id="9" name="Status Date" headerRowDxfId="9" dataDxfId="8"/>
    <tableColumn id="10" name="Status " headerRowDxfId="7" dataDxfId="6"/>
    <tableColumn id="11" name="Status Description" headerRowDxfId="5" dataDxfId="4"/>
    <tableColumn id="12" name="Applicant" headerRowDxfId="3" dataDxfId="2"/>
    <tableColumn id="13" name="Appl Fee" headerRowDxfId="1"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68"/>
  <sheetViews>
    <sheetView showZeros="0" tabSelected="1" zoomScale="85" zoomScaleNormal="85" workbookViewId="0">
      <pane ySplit="1" topLeftCell="A5" activePane="bottomLeft" state="frozen"/>
      <selection activeCell="I8" sqref="I8"/>
      <selection pane="bottomLeft" activeCell="I8" sqref="I8"/>
    </sheetView>
  </sheetViews>
  <sheetFormatPr defaultRowHeight="15" x14ac:dyDescent="0.25"/>
  <cols>
    <col min="1" max="1" width="11.42578125" style="15" customWidth="1"/>
    <col min="2" max="2" width="10.85546875" style="3" customWidth="1"/>
    <col min="3" max="3" width="12.28515625" style="3" customWidth="1"/>
    <col min="4" max="4" width="9.42578125" style="27" customWidth="1"/>
    <col min="5" max="5" width="38.140625" style="27" customWidth="1"/>
    <col min="6" max="6" width="60.28515625" style="27" customWidth="1"/>
    <col min="7" max="7" width="33.85546875" style="27" customWidth="1"/>
    <col min="8" max="8" width="18.28515625" style="2" customWidth="1"/>
    <col min="9" max="9" width="12" style="3" customWidth="1"/>
    <col min="10" max="10" width="12.42578125" style="27" customWidth="1"/>
    <col min="11" max="11" width="34.140625" style="27" customWidth="1"/>
    <col min="12" max="12" width="19.5703125" style="27" customWidth="1"/>
    <col min="13" max="13" width="14.5703125" style="31" customWidth="1"/>
    <col min="14" max="16" width="9.140625" style="20"/>
    <col min="17" max="17" width="255.7109375" style="19" customWidth="1"/>
    <col min="18" max="18" width="9.140625" style="19"/>
    <col min="19" max="19" width="13.85546875" style="19" bestFit="1" customWidth="1"/>
    <col min="20" max="20" width="36.28515625" style="19" bestFit="1" customWidth="1"/>
    <col min="21" max="16384" width="9.140625" style="19"/>
  </cols>
  <sheetData>
    <row r="1" spans="1:13" s="17" customFormat="1" ht="37.5" x14ac:dyDescent="0.3">
      <c r="A1" s="12" t="s">
        <v>77</v>
      </c>
      <c r="B1" s="32" t="s">
        <v>78</v>
      </c>
      <c r="C1" s="32" t="s">
        <v>84</v>
      </c>
      <c r="D1" s="28" t="s">
        <v>164</v>
      </c>
      <c r="E1" s="11" t="s">
        <v>79</v>
      </c>
      <c r="F1" s="28" t="s">
        <v>81</v>
      </c>
      <c r="G1" s="28" t="s">
        <v>108</v>
      </c>
      <c r="H1" s="11" t="s">
        <v>82</v>
      </c>
      <c r="I1" s="32" t="s">
        <v>150</v>
      </c>
      <c r="J1" s="28" t="s">
        <v>158</v>
      </c>
      <c r="K1" s="28" t="s">
        <v>157</v>
      </c>
      <c r="L1" s="28" t="s">
        <v>83</v>
      </c>
      <c r="M1" s="29" t="s">
        <v>80</v>
      </c>
    </row>
    <row r="2" spans="1:13" x14ac:dyDescent="0.25">
      <c r="A2" s="38" t="str">
        <f>'Fixed Index'!A62</f>
        <v>CITY4</v>
      </c>
      <c r="B2" s="3">
        <f>'Fixed Index'!B62</f>
        <v>0</v>
      </c>
      <c r="C2" s="3">
        <f>'Fixed Index'!C62</f>
        <v>0</v>
      </c>
      <c r="D2" s="27">
        <f>'Fixed Index'!D62</f>
        <v>0</v>
      </c>
      <c r="E2" s="27" t="str">
        <f>'Fixed Index'!E62</f>
        <v>McKinley Interchange</v>
      </c>
      <c r="F2" s="27">
        <f>'Fixed Index'!F62</f>
        <v>0</v>
      </c>
      <c r="G2" s="27">
        <f>'Fixed Index'!G62</f>
        <v>0</v>
      </c>
      <c r="H2" s="3" t="str">
        <f>'Fixed Index'!H62</f>
        <v>Jeffrey Hightower</v>
      </c>
      <c r="I2" s="3">
        <f>'Fixed Index'!I62</f>
        <v>42795</v>
      </c>
      <c r="J2" s="27" t="str">
        <f>'Fixed Index'!J62</f>
        <v>Note</v>
      </c>
      <c r="K2" s="27" t="str">
        <f>'Fixed Index'!K62</f>
        <v>test</v>
      </c>
      <c r="L2" s="27">
        <f>'Fixed Index'!L62</f>
        <v>0</v>
      </c>
      <c r="M2" s="30">
        <f>'Fixed Index'!M62</f>
        <v>0</v>
      </c>
    </row>
    <row r="3" spans="1:13" x14ac:dyDescent="0.25">
      <c r="A3" s="38" t="str">
        <f>'Fixed Index'!A64</f>
        <v>CITY3</v>
      </c>
      <c r="B3" s="3">
        <f>'Fixed Index'!B64</f>
        <v>0</v>
      </c>
      <c r="C3" s="3">
        <f>'Fixed Index'!C64</f>
        <v>0</v>
      </c>
      <c r="D3" s="27">
        <f>'Fixed Index'!D64</f>
        <v>0</v>
      </c>
      <c r="E3" s="27" t="str">
        <f>'Fixed Index'!E64</f>
        <v>RTP/SCS 2018</v>
      </c>
      <c r="F3" s="27">
        <f>'Fixed Index'!F64</f>
        <v>0</v>
      </c>
      <c r="G3" s="27">
        <f>'Fixed Index'!G64</f>
        <v>0</v>
      </c>
      <c r="H3" s="3" t="str">
        <f>'Fixed Index'!H64</f>
        <v>Jeffrey Hightower</v>
      </c>
      <c r="I3" s="3">
        <f>'Fixed Index'!I64</f>
        <v>42767</v>
      </c>
      <c r="J3" s="27" t="str">
        <f>'Fixed Index'!J64</f>
        <v>Note</v>
      </c>
      <c r="K3" s="27" t="str">
        <f>'Fixed Index'!K64</f>
        <v>test</v>
      </c>
      <c r="L3" s="27">
        <f>'Fixed Index'!L64</f>
        <v>0</v>
      </c>
      <c r="M3" s="30">
        <f>'Fixed Index'!M64</f>
        <v>0</v>
      </c>
    </row>
    <row r="4" spans="1:13" x14ac:dyDescent="0.25">
      <c r="A4" s="38" t="str">
        <f>'Fixed Index'!A63</f>
        <v>CITY2</v>
      </c>
      <c r="B4" s="3">
        <f>'Fixed Index'!B63</f>
        <v>0</v>
      </c>
      <c r="C4" s="3">
        <f>'Fixed Index'!C63</f>
        <v>0</v>
      </c>
      <c r="D4" s="27">
        <f>'Fixed Index'!D63</f>
        <v>0</v>
      </c>
      <c r="E4" s="27" t="str">
        <f>'Fixed Index'!E63</f>
        <v>Master Tax Sharing Agreement</v>
      </c>
      <c r="F4" s="27">
        <f>'Fixed Index'!F63</f>
        <v>0</v>
      </c>
      <c r="G4" s="27">
        <f>'Fixed Index'!G63</f>
        <v>0</v>
      </c>
      <c r="H4" s="3" t="str">
        <f>'Fixed Index'!H63</f>
        <v>Jeffrey Hightower</v>
      </c>
      <c r="I4" s="3">
        <f>'Fixed Index'!I63</f>
        <v>42736</v>
      </c>
      <c r="J4" s="27" t="str">
        <f>'Fixed Index'!J63</f>
        <v>Note</v>
      </c>
      <c r="K4" s="27" t="str">
        <f>'Fixed Index'!K63</f>
        <v>test</v>
      </c>
      <c r="L4" s="27">
        <f>'Fixed Index'!L63</f>
        <v>0</v>
      </c>
      <c r="M4" s="30">
        <f>'Fixed Index'!M63</f>
        <v>0</v>
      </c>
    </row>
    <row r="5" spans="1:13" x14ac:dyDescent="0.25">
      <c r="A5" s="38" t="str">
        <f>'Fixed Index'!A65</f>
        <v>CITY1</v>
      </c>
      <c r="B5" s="3">
        <f>'Fixed Index'!B65</f>
        <v>0</v>
      </c>
      <c r="C5" s="3">
        <f>'Fixed Index'!C65</f>
        <v>0</v>
      </c>
      <c r="D5" s="27">
        <f>'Fixed Index'!D65</f>
        <v>0</v>
      </c>
      <c r="E5" s="27" t="str">
        <f>'Fixed Index'!E65</f>
        <v>General Plan Update</v>
      </c>
      <c r="F5" s="27">
        <f>'Fixed Index'!F65</f>
        <v>0</v>
      </c>
      <c r="G5" s="27">
        <f>'Fixed Index'!G65</f>
        <v>0</v>
      </c>
      <c r="H5" s="3" t="str">
        <f>'Fixed Index'!H65</f>
        <v>JD &amp; MGM</v>
      </c>
      <c r="I5" s="3">
        <f>'Fixed Index'!I65</f>
        <v>0</v>
      </c>
      <c r="J5" s="27" t="str">
        <f>'Fixed Index'!J65</f>
        <v>No Status</v>
      </c>
      <c r="K5" s="27" t="str">
        <f>'Fixed Index'!K65</f>
        <v>No Description</v>
      </c>
      <c r="L5" s="27">
        <f>'Fixed Index'!L65</f>
        <v>0</v>
      </c>
      <c r="M5" s="30">
        <f>'Fixed Index'!M65</f>
        <v>0</v>
      </c>
    </row>
    <row r="6" spans="1:13" x14ac:dyDescent="0.25">
      <c r="A6" s="38" t="str">
        <f>'Fixed Index'!A67</f>
        <v>17-99</v>
      </c>
      <c r="B6" s="3">
        <f>'Fixed Index'!B67</f>
        <v>42968</v>
      </c>
      <c r="C6" s="3">
        <f>'Fixed Index'!C67</f>
        <v>42998</v>
      </c>
      <c r="D6" s="27" t="str">
        <f>'Fixed Index'!D67</f>
        <v>SDN</v>
      </c>
      <c r="E6" s="27" t="str">
        <f>'Fixed Index'!E67</f>
        <v>Sherman Avenue Parcel Map</v>
      </c>
      <c r="F6" s="27" t="str">
        <f>'Fixed Index'!F67</f>
        <v>Parcel map to divide one parcel into two parcels.</v>
      </c>
      <c r="G6" s="27" t="str">
        <f>'Fixed Index'!G67</f>
        <v>203 S. Sherman Ave.</v>
      </c>
      <c r="H6" s="3" t="str">
        <f>'Fixed Index'!H67</f>
        <v>Jeffrey Hightower</v>
      </c>
      <c r="I6" s="3">
        <f>'Fixed Index'!I67</f>
        <v>42968</v>
      </c>
      <c r="J6" s="27" t="str">
        <f>'Fixed Index'!J67</f>
        <v>Completed</v>
      </c>
      <c r="K6" s="27" t="str">
        <f>'Fixed Index'!K67</f>
        <v>Assigned to J.D. as Project Planner</v>
      </c>
      <c r="L6" s="27" t="str">
        <f>'Fixed Index'!L67</f>
        <v>Mark Niskanen</v>
      </c>
      <c r="M6" s="30">
        <f>'Fixed Index'!M67</f>
        <v>6381</v>
      </c>
    </row>
    <row r="7" spans="1:13" ht="30" x14ac:dyDescent="0.25">
      <c r="A7" s="36" t="str">
        <f>'Fixed Index'!A66</f>
        <v>17-98</v>
      </c>
      <c r="B7" s="3">
        <f>'Fixed Index'!B66</f>
        <v>42964</v>
      </c>
      <c r="C7" s="3">
        <f>'Fixed Index'!C66</f>
        <v>42994</v>
      </c>
      <c r="D7" s="27" t="str">
        <f>'Fixed Index'!D66</f>
        <v>LLA</v>
      </c>
      <c r="E7" s="27" t="str">
        <f>'Fixed Index'!E66</f>
        <v>Adams and Franklin LLA</v>
      </c>
      <c r="F7" s="27" t="str">
        <f>'Fixed Index'!F66</f>
        <v>Adjust lot lines between 3 lots without creating any additional lots.</v>
      </c>
      <c r="G7" s="27" t="str">
        <f>'Fixed Index'!G66</f>
        <v xml:space="preserve">2674 &amp; 2688 Adams Ln, &amp; 427 Franklin St. </v>
      </c>
      <c r="H7" s="3" t="str">
        <f>'Fixed Index'!H66</f>
        <v>Mark Meissner</v>
      </c>
      <c r="I7" s="3">
        <f>'Fixed Index'!I66</f>
        <v>0</v>
      </c>
      <c r="J7" s="27" t="str">
        <f>'Fixed Index'!J66</f>
        <v>No Status</v>
      </c>
      <c r="K7" s="27" t="str">
        <f>'Fixed Index'!K66</f>
        <v>No Description</v>
      </c>
      <c r="L7" s="27" t="str">
        <f>'Fixed Index'!L66</f>
        <v>John D. Jarecki, Jr</v>
      </c>
      <c r="M7" s="30">
        <f>'Fixed Index'!M66</f>
        <v>2757</v>
      </c>
    </row>
    <row r="8" spans="1:13" x14ac:dyDescent="0.25">
      <c r="A8" s="18" t="str">
        <f>'Fixed Index'!A2</f>
        <v>17-97</v>
      </c>
      <c r="B8" s="3">
        <f>'Fixed Index'!B2</f>
        <v>42963</v>
      </c>
      <c r="C8" s="3">
        <f>'Fixed Index'!C2</f>
        <v>42993</v>
      </c>
      <c r="D8" s="27" t="str">
        <f>'Fixed Index'!D2</f>
        <v>SDX</v>
      </c>
      <c r="E8" s="27" t="str">
        <f>'Fixed Index'!E2</f>
        <v>Alma Place Map Extension</v>
      </c>
      <c r="F8" s="27" t="str">
        <f>'Fixed Index'!F2</f>
        <v>3 Year Extension of Tentative Map</v>
      </c>
      <c r="G8" s="27" t="str">
        <f>'Fixed Index'!G2</f>
        <v>1563 &amp; 1625 West Yosemite Avenue</v>
      </c>
      <c r="H8" s="3" t="str">
        <f>'Fixed Index'!H2</f>
        <v>Jeffrey Hightower</v>
      </c>
      <c r="I8" s="3">
        <f>'Fixed Index'!I2</f>
        <v>42964</v>
      </c>
      <c r="J8" s="27" t="str">
        <f>'Fixed Index'!J2</f>
        <v>Completed</v>
      </c>
      <c r="K8" s="27" t="str">
        <f>'Fixed Index'!K2</f>
        <v xml:space="preserve">Assigned project to J.D. </v>
      </c>
      <c r="L8" s="27" t="str">
        <f>'Fixed Index'!L2</f>
        <v>Ron Cheek</v>
      </c>
      <c r="M8" s="30">
        <f>'Fixed Index'!M2</f>
        <v>2804</v>
      </c>
    </row>
    <row r="9" spans="1:13" ht="45" x14ac:dyDescent="0.25">
      <c r="A9" s="18" t="str">
        <f>'Fixed Index'!A3</f>
        <v>17-96</v>
      </c>
      <c r="B9" s="3">
        <f>'Fixed Index'!B3</f>
        <v>42963</v>
      </c>
      <c r="C9" s="3">
        <f>'Fixed Index'!C3</f>
        <v>42993</v>
      </c>
      <c r="D9" s="27" t="str">
        <f>'Fixed Index'!D3</f>
        <v>SPN</v>
      </c>
      <c r="E9" s="27" t="str">
        <f>'Fixed Index'!E3</f>
        <v>Manteca Hospital (Kaiser) - Solar Installation</v>
      </c>
      <c r="F9" s="27" t="str">
        <f>'Fixed Index'!F3</f>
        <v>Solar installation at Manteca Hospital (Kaiser).</v>
      </c>
      <c r="G9" s="27" t="str">
        <f>'Fixed Index'!G3</f>
        <v>1777 West Yosemite Avenue</v>
      </c>
      <c r="H9" s="3" t="str">
        <f>'Fixed Index'!H3</f>
        <v>Mallorie Fenrich</v>
      </c>
      <c r="I9" s="3">
        <f>'Fixed Index'!I3</f>
        <v>42964</v>
      </c>
      <c r="J9" s="27" t="str">
        <f>'Fixed Index'!J3</f>
        <v>Completed</v>
      </c>
      <c r="K9" s="27" t="str">
        <f>'Fixed Index'!K3</f>
        <v>Assigned project to Mallorie</v>
      </c>
      <c r="L9" s="27" t="str">
        <f>'Fixed Index'!L3</f>
        <v xml:space="preserve">Jenifer Weskalnies jweskalnies@admgroupinc.com </v>
      </c>
      <c r="M9" s="30">
        <f>'Fixed Index'!M3</f>
        <v>4159</v>
      </c>
    </row>
    <row r="10" spans="1:13" ht="45" x14ac:dyDescent="0.25">
      <c r="A10" s="18" t="str">
        <f>'Fixed Index'!A4</f>
        <v>17-94</v>
      </c>
      <c r="B10" s="3">
        <f>'Fixed Index'!B4</f>
        <v>42957</v>
      </c>
      <c r="C10" s="3">
        <f>'Fixed Index'!C4</f>
        <v>42987</v>
      </c>
      <c r="D10" s="27" t="str">
        <f>'Fixed Index'!D4</f>
        <v>MPM</v>
      </c>
      <c r="E10" s="27" t="str">
        <f>'Fixed Index'!E4</f>
        <v>Tesla Supercharger Station Expansion</v>
      </c>
      <c r="F10" s="27" t="str">
        <f>'Fixed Index'!F4</f>
        <v>Expand electric car charging station install 12 supercharger posts, 1 level-2 charger, 6 supercharger cabinets, 1 cmu enclosure, add landscape, 10 boxwoods, and 1 tree relocation.</v>
      </c>
      <c r="G10" s="27">
        <f>'Fixed Index'!G4</f>
        <v>0</v>
      </c>
      <c r="H10" s="3" t="str">
        <f>'Fixed Index'!H4</f>
        <v>Mallorie Fenrich</v>
      </c>
      <c r="I10" s="3">
        <f>'Fixed Index'!I4</f>
        <v>42964</v>
      </c>
      <c r="J10" s="27" t="str">
        <f>'Fixed Index'!J4</f>
        <v>Completed</v>
      </c>
      <c r="K10" s="27" t="str">
        <f>'Fixed Index'!K4</f>
        <v>Assigned project to Mallorie</v>
      </c>
      <c r="L10" s="27">
        <f>'Fixed Index'!L4</f>
        <v>0</v>
      </c>
      <c r="M10" s="30">
        <f>'Fixed Index'!M4</f>
        <v>0</v>
      </c>
    </row>
    <row r="11" spans="1:13" ht="30" x14ac:dyDescent="0.25">
      <c r="A11" s="18" t="str">
        <f>'Fixed Index'!A5</f>
        <v>17-93</v>
      </c>
      <c r="B11" s="3">
        <f>'Fixed Index'!B5</f>
        <v>42958</v>
      </c>
      <c r="C11" s="3">
        <f>'Fixed Index'!C5</f>
        <v>42988</v>
      </c>
      <c r="D11" s="27" t="str">
        <f>'Fixed Index'!D5</f>
        <v>PDA</v>
      </c>
      <c r="E11" s="27" t="str">
        <f>'Fixed Index'!E5</f>
        <v>Home 2 Suites PDA</v>
      </c>
      <c r="F11" s="27" t="str">
        <f>'Fixed Index'!F5</f>
        <v>100-Unit, 4-Story, Home 2 Suites by Hilton Hotel project. Includes meeting space, pool, Jacuzzi, patio, and parking.</v>
      </c>
      <c r="G11" s="27">
        <f>'Fixed Index'!G5</f>
        <v>0</v>
      </c>
      <c r="H11" s="3" t="str">
        <f>'Fixed Index'!H5</f>
        <v>Rochelle Henson</v>
      </c>
      <c r="I11" s="3">
        <f>'Fixed Index'!I5</f>
        <v>0</v>
      </c>
      <c r="J11" s="27" t="str">
        <f>'Fixed Index'!J5</f>
        <v>No Status</v>
      </c>
      <c r="K11" s="27" t="str">
        <f>'Fixed Index'!K5</f>
        <v>No Description</v>
      </c>
      <c r="L11" s="27">
        <f>'Fixed Index'!L5</f>
        <v>0</v>
      </c>
      <c r="M11" s="30">
        <f>'Fixed Index'!M5</f>
        <v>0</v>
      </c>
    </row>
    <row r="12" spans="1:13" ht="45" x14ac:dyDescent="0.25">
      <c r="A12" s="18" t="str">
        <f>'Fixed Index'!A6</f>
        <v>17-87</v>
      </c>
      <c r="B12" s="3">
        <f>'Fixed Index'!B6</f>
        <v>42955</v>
      </c>
      <c r="C12" s="3">
        <f>'Fixed Index'!C6</f>
        <v>42985</v>
      </c>
      <c r="D12" s="27" t="str">
        <f>'Fixed Index'!D6</f>
        <v>UPN</v>
      </c>
      <c r="E12" s="27" t="str">
        <f>'Fixed Index'!E6</f>
        <v>Sequoia Christian Preschool</v>
      </c>
      <c r="F12" s="27" t="str">
        <f>'Fixed Index'!F6</f>
        <v>This will be a preschool for children ages 2-6. There are four classrooms plus an office. Community Care licensing has already approved our facility to accommodate 28 children per day.</v>
      </c>
      <c r="G12" s="27" t="str">
        <f>'Fixed Index'!G6</f>
        <v>1050 South Union Road</v>
      </c>
      <c r="H12" s="3" t="str">
        <f>'Fixed Index'!H6</f>
        <v>Rochelle Henson</v>
      </c>
      <c r="I12" s="3">
        <f>'Fixed Index'!I6</f>
        <v>0</v>
      </c>
      <c r="J12" s="27" t="str">
        <f>'Fixed Index'!J6</f>
        <v>No Status</v>
      </c>
      <c r="K12" s="27" t="str">
        <f>'Fixed Index'!K6</f>
        <v>No Description</v>
      </c>
      <c r="L12" s="27" t="str">
        <f>'Fixed Index'!L6</f>
        <v>Mark Mahaffie</v>
      </c>
      <c r="M12" s="30">
        <f>'Fixed Index'!M6</f>
        <v>0</v>
      </c>
    </row>
    <row r="13" spans="1:13" ht="30" x14ac:dyDescent="0.25">
      <c r="A13" s="18" t="str">
        <f>'Fixed Index'!A7</f>
        <v>17-86</v>
      </c>
      <c r="B13" s="3">
        <f>'Fixed Index'!B7</f>
        <v>42949</v>
      </c>
      <c r="C13" s="3">
        <f>'Fixed Index'!C7</f>
        <v>42979</v>
      </c>
      <c r="D13" s="27" t="str">
        <f>'Fixed Index'!D7</f>
        <v>SPN</v>
      </c>
      <c r="E13" s="27" t="str">
        <f>'Fixed Index'!E7</f>
        <v>ABF Freight</v>
      </c>
      <c r="F13" s="27" t="str">
        <f>'Fixed Index'!F7</f>
        <v>Front parking improvements and rear trailer parking.</v>
      </c>
      <c r="G13" s="27" t="str">
        <f>'Fixed Index'!G7</f>
        <v>2427 West Yosemite Avenue</v>
      </c>
      <c r="H13" s="3" t="str">
        <f>'Fixed Index'!H7</f>
        <v>Mark Meissner</v>
      </c>
      <c r="I13" s="3">
        <f>'Fixed Index'!I7</f>
        <v>42956</v>
      </c>
      <c r="J13" s="27" t="str">
        <f>'Fixed Index'!J7</f>
        <v>Completed</v>
      </c>
      <c r="K13" s="27" t="str">
        <f>'Fixed Index'!K7</f>
        <v xml:space="preserve">Project Routed for Initial Review with Comments Due August 24th.  </v>
      </c>
      <c r="L13" s="27" t="str">
        <f>'Fixed Index'!L7</f>
        <v>Mike Ebenal</v>
      </c>
      <c r="M13" s="30">
        <f>'Fixed Index'!M7</f>
        <v>4159</v>
      </c>
    </row>
    <row r="14" spans="1:13" ht="90" x14ac:dyDescent="0.25">
      <c r="A14" s="34" t="str">
        <f>'Fixed Index'!A8</f>
        <v>17-83</v>
      </c>
      <c r="B14" s="3">
        <f>'Fixed Index'!B8</f>
        <v>42943</v>
      </c>
      <c r="C14" s="3">
        <f>'Fixed Index'!C8</f>
        <v>42973</v>
      </c>
      <c r="D14" s="27" t="str">
        <f>'Fixed Index'!D8</f>
        <v>PST</v>
      </c>
      <c r="E14" s="27" t="str">
        <f>'Fixed Index'!E8</f>
        <v>Dinesh/Goulart Sports Training Center</v>
      </c>
      <c r="F14" s="27" t="str">
        <f>'Fixed Index'!F8</f>
        <v>Establish an 8,000 sqft soccer training facility with an indoor practice field, and a 3,000 sqft baseball training facility with indoor practice batting cages and pitching station, both within existing and separate buildings. Existing and new parking to be shared throughout property, and reduction of parking standard requested to reflect more closely actual use occupancy.</v>
      </c>
      <c r="G14" s="27" t="str">
        <f>'Fixed Index'!G8</f>
        <v>1185 Vanderbilt Circle Suite 1</v>
      </c>
      <c r="H14" s="3" t="str">
        <f>'Fixed Index'!H8</f>
        <v>Mandy Kang</v>
      </c>
      <c r="I14" s="3">
        <f>'Fixed Index'!I8</f>
        <v>0</v>
      </c>
      <c r="J14" s="27" t="str">
        <f>'Fixed Index'!J8</f>
        <v>No Status</v>
      </c>
      <c r="K14" s="27" t="str">
        <f>'Fixed Index'!K8</f>
        <v>No Description</v>
      </c>
      <c r="L14" s="27" t="str">
        <f>'Fixed Index'!L8</f>
        <v>Ben Cantu, Dave Theobald</v>
      </c>
      <c r="M14" s="30">
        <f>'Fixed Index'!M8</f>
        <v>1579</v>
      </c>
    </row>
    <row r="15" spans="1:13" ht="30" x14ac:dyDescent="0.25">
      <c r="A15" s="34" t="str">
        <f>'Fixed Index'!A9</f>
        <v>17-81</v>
      </c>
      <c r="B15" s="3">
        <f>'Fixed Index'!B9</f>
        <v>42941</v>
      </c>
      <c r="C15" s="3">
        <f>'Fixed Index'!C9</f>
        <v>42971</v>
      </c>
      <c r="D15" s="27" t="str">
        <f>'Fixed Index'!D9</f>
        <v>MPM</v>
      </c>
      <c r="E15" s="27" t="str">
        <f>'Fixed Index'!E9</f>
        <v>Pacific Logistics Center BTS</v>
      </c>
      <c r="F15" s="27" t="str">
        <f>'Fixed Index'!F9</f>
        <v>565,000 sqft tilt up concrete construction for a large medical device company.</v>
      </c>
      <c r="G15" s="27" t="str">
        <f>'Fixed Index'!G9</f>
        <v>2325 West Louise Avenue 198-110-14</v>
      </c>
      <c r="H15" s="3" t="str">
        <f>'Fixed Index'!H9</f>
        <v>Mandy Kang</v>
      </c>
      <c r="I15" s="3">
        <f>'Fixed Index'!I9</f>
        <v>0</v>
      </c>
      <c r="J15" s="27" t="str">
        <f>'Fixed Index'!J9</f>
        <v>No Status</v>
      </c>
      <c r="K15" s="27" t="str">
        <f>'Fixed Index'!K9</f>
        <v>No Description</v>
      </c>
      <c r="L15" s="27" t="str">
        <f>'Fixed Index'!L9</f>
        <v>Jason Honesty</v>
      </c>
      <c r="M15" s="30">
        <f>'Fixed Index'!M9</f>
        <v>4159</v>
      </c>
    </row>
    <row r="16" spans="1:13" x14ac:dyDescent="0.25">
      <c r="A16" s="34" t="str">
        <f>'Fixed Index'!A10</f>
        <v>17-77</v>
      </c>
      <c r="B16" s="3">
        <f>'Fixed Index'!B10</f>
        <v>42929</v>
      </c>
      <c r="C16" s="3">
        <f>'Fixed Index'!C10</f>
        <v>42959</v>
      </c>
      <c r="D16" s="27" t="str">
        <f>'Fixed Index'!D10</f>
        <v>MPM</v>
      </c>
      <c r="E16" s="27" t="str">
        <f>'Fixed Index'!E10</f>
        <v>Second Harvest Food Bank</v>
      </c>
      <c r="F16" s="27" t="str">
        <f>'Fixed Index'!F10</f>
        <v>Expansion of Second Harvest Food Bank</v>
      </c>
      <c r="G16" s="27" t="str">
        <f>'Fixed Index'!G10</f>
        <v>1220 Vanderbilt</v>
      </c>
      <c r="H16" s="3" t="str">
        <f>'Fixed Index'!H10</f>
        <v>Mark Meissner</v>
      </c>
      <c r="I16" s="3">
        <f>'Fixed Index'!I10</f>
        <v>0</v>
      </c>
      <c r="J16" s="27" t="str">
        <f>'Fixed Index'!J10</f>
        <v>No Status</v>
      </c>
      <c r="K16" s="27" t="str">
        <f>'Fixed Index'!K10</f>
        <v>No Description</v>
      </c>
      <c r="L16" s="27" t="str">
        <f>'Fixed Index'!L10</f>
        <v>Paul Rodrigues</v>
      </c>
      <c r="M16" s="30">
        <f>'Fixed Index'!M10</f>
        <v>4159</v>
      </c>
    </row>
    <row r="17" spans="1:13" ht="30" x14ac:dyDescent="0.25">
      <c r="A17" s="36" t="str">
        <f>'Fixed Index'!A11</f>
        <v>17-76</v>
      </c>
      <c r="B17" s="3">
        <f>'Fixed Index'!B11</f>
        <v>42926</v>
      </c>
      <c r="C17" s="3">
        <f>'Fixed Index'!C11</f>
        <v>42956</v>
      </c>
      <c r="D17" s="27" t="str">
        <f>'Fixed Index'!D11</f>
        <v>PST</v>
      </c>
      <c r="E17" s="27" t="str">
        <f>'Fixed Index'!E11</f>
        <v>Habit Burger Grill</v>
      </c>
      <c r="F17" s="27" t="str">
        <f>'Fixed Index'!F11</f>
        <v>Construct a new Habit Burger with drive-thru, and all site work for parcel.</v>
      </c>
      <c r="G17" s="27" t="str">
        <f>'Fixed Index'!G11</f>
        <v>1325 E YOSEMITE AVE</v>
      </c>
      <c r="H17" s="3" t="str">
        <f>'Fixed Index'!H11</f>
        <v>Jeffrey Hightower</v>
      </c>
      <c r="I17" s="3">
        <f>'Fixed Index'!I11</f>
        <v>0</v>
      </c>
      <c r="J17" s="27" t="str">
        <f>'Fixed Index'!J11</f>
        <v>No Status</v>
      </c>
      <c r="K17" s="27" t="str">
        <f>'Fixed Index'!K11</f>
        <v>No Description</v>
      </c>
      <c r="L17" s="27" t="str">
        <f>'Fixed Index'!L11</f>
        <v>Steve Hale</v>
      </c>
      <c r="M17" s="30">
        <f>'Fixed Index'!M11</f>
        <v>1579</v>
      </c>
    </row>
    <row r="18" spans="1:13" ht="60" x14ac:dyDescent="0.25">
      <c r="A18" s="34" t="str">
        <f>'Fixed Index'!A12</f>
        <v>17-74</v>
      </c>
      <c r="B18" s="3">
        <f>'Fixed Index'!B12</f>
        <v>42916</v>
      </c>
      <c r="C18" s="3">
        <f>'Fixed Index'!C12</f>
        <v>42946</v>
      </c>
      <c r="D18" s="27" t="str">
        <f>'Fixed Index'!D12</f>
        <v>PST</v>
      </c>
      <c r="E18" s="27" t="str">
        <f>'Fixed Index'!E12</f>
        <v>Manteca Apartments</v>
      </c>
      <c r="F18" s="27" t="str">
        <f>'Fixed Index'!F12</f>
        <v>Proposed residential development with two and three story buildings with a variety of units. Proposed site work to include off-street parking, carports, masonry wall along property line, wrought iron fence and gates at entry and landscaping.</v>
      </c>
      <c r="G18" s="27">
        <f>'Fixed Index'!G12</f>
        <v>0</v>
      </c>
      <c r="H18" s="3" t="str">
        <f>'Fixed Index'!H12</f>
        <v>Rochelle Henson</v>
      </c>
      <c r="I18" s="3">
        <f>'Fixed Index'!I12</f>
        <v>0</v>
      </c>
      <c r="J18" s="27" t="str">
        <f>'Fixed Index'!J12</f>
        <v>No Status</v>
      </c>
      <c r="K18" s="27" t="str">
        <f>'Fixed Index'!K12</f>
        <v>No Description</v>
      </c>
      <c r="L18" s="27" t="str">
        <f>'Fixed Index'!L12</f>
        <v>Bob Degrasse</v>
      </c>
      <c r="M18" s="30">
        <f>'Fixed Index'!M12</f>
        <v>1579</v>
      </c>
    </row>
    <row r="19" spans="1:13" ht="30" x14ac:dyDescent="0.25">
      <c r="A19" s="36" t="str">
        <f>'Fixed Index'!A13</f>
        <v>17-73</v>
      </c>
      <c r="B19" s="3">
        <f>'Fixed Index'!B13</f>
        <v>42915</v>
      </c>
      <c r="C19" s="3">
        <f>'Fixed Index'!C13</f>
        <v>42945</v>
      </c>
      <c r="D19" s="27" t="str">
        <f>'Fixed Index'!D13</f>
        <v>MPM</v>
      </c>
      <c r="E19" s="27" t="str">
        <f>'Fixed Index'!E13</f>
        <v>Inn by the Station Remodel</v>
      </c>
      <c r="F19" s="27" t="str">
        <f>'Fixed Index'!F13</f>
        <v>Second floor remodel to create 3 more units, within the existing structure.</v>
      </c>
      <c r="G19" s="27">
        <f>'Fixed Index'!G13</f>
        <v>0</v>
      </c>
      <c r="H19" s="3" t="str">
        <f>'Fixed Index'!H13</f>
        <v>Mallorie Fenrich</v>
      </c>
      <c r="I19" s="3">
        <f>'Fixed Index'!I13</f>
        <v>0</v>
      </c>
      <c r="J19" s="27" t="str">
        <f>'Fixed Index'!J13</f>
        <v>No Status</v>
      </c>
      <c r="K19" s="27" t="str">
        <f>'Fixed Index'!K13</f>
        <v>No Description</v>
      </c>
      <c r="L19" s="27" t="str">
        <f>'Fixed Index'!L13</f>
        <v>Octavio Medina</v>
      </c>
      <c r="M19" s="30">
        <f>'Fixed Index'!M13</f>
        <v>4159</v>
      </c>
    </row>
    <row r="20" spans="1:13" x14ac:dyDescent="0.25">
      <c r="A20" s="36" t="str">
        <f>'Fixed Index'!A14</f>
        <v>17-72</v>
      </c>
      <c r="B20" s="3">
        <f>'Fixed Index'!B14</f>
        <v>42914</v>
      </c>
      <c r="C20" s="3">
        <f>'Fixed Index'!C14</f>
        <v>42944</v>
      </c>
      <c r="D20" s="27" t="str">
        <f>'Fixed Index'!D14</f>
        <v>IS</v>
      </c>
      <c r="E20" s="27" t="str">
        <f>'Fixed Index'!E14</f>
        <v>North Main Commons IS</v>
      </c>
      <c r="F20" s="27" t="str">
        <f>'Fixed Index'!F14</f>
        <v>144 SFD, 1 Neighborhood Park, and 2 Condominium Lots.</v>
      </c>
      <c r="G20" s="27">
        <f>'Fixed Index'!G14</f>
        <v>0</v>
      </c>
      <c r="H20" s="3" t="str">
        <f>'Fixed Index'!H14</f>
        <v>Mandy Kang</v>
      </c>
      <c r="I20" s="3">
        <f>'Fixed Index'!I14</f>
        <v>0</v>
      </c>
      <c r="J20" s="27" t="str">
        <f>'Fixed Index'!J14</f>
        <v>No Status</v>
      </c>
      <c r="K20" s="27" t="str">
        <f>'Fixed Index'!K14</f>
        <v>No Description</v>
      </c>
      <c r="L20" s="27">
        <f>'Fixed Index'!L14</f>
        <v>0</v>
      </c>
      <c r="M20" s="30">
        <f>'Fixed Index'!M14</f>
        <v>13960</v>
      </c>
    </row>
    <row r="21" spans="1:13" x14ac:dyDescent="0.25">
      <c r="A21" s="36" t="str">
        <f>'Fixed Index'!A15</f>
        <v>17-71</v>
      </c>
      <c r="B21" s="3">
        <f>'Fixed Index'!B15</f>
        <v>42914</v>
      </c>
      <c r="C21" s="3">
        <f>'Fixed Index'!C15</f>
        <v>42944</v>
      </c>
      <c r="D21" s="27" t="str">
        <f>'Fixed Index'!D15</f>
        <v>SDV</v>
      </c>
      <c r="E21" s="27" t="str">
        <f>'Fixed Index'!E15</f>
        <v>North Main Commons SDJ</v>
      </c>
      <c r="F21" s="27" t="str">
        <f>'Fixed Index'!F15</f>
        <v>144 SFD, 1 Neighborhood Park, and 2 Condominium Lots.</v>
      </c>
      <c r="G21" s="27">
        <f>'Fixed Index'!G15</f>
        <v>0</v>
      </c>
      <c r="H21" s="3" t="str">
        <f>'Fixed Index'!H15</f>
        <v>Mandy Kang</v>
      </c>
      <c r="I21" s="3">
        <f>'Fixed Index'!I15</f>
        <v>0</v>
      </c>
      <c r="J21" s="27" t="str">
        <f>'Fixed Index'!J15</f>
        <v>No Status</v>
      </c>
      <c r="K21" s="27" t="str">
        <f>'Fixed Index'!K15</f>
        <v>No Description</v>
      </c>
      <c r="L21" s="27" t="str">
        <f>'Fixed Index'!L15</f>
        <v>Toinette Rossi</v>
      </c>
      <c r="M21" s="30">
        <f>'Fixed Index'!M15</f>
        <v>15335</v>
      </c>
    </row>
    <row r="22" spans="1:13" x14ac:dyDescent="0.25">
      <c r="A22" s="36" t="str">
        <f>'Fixed Index'!A16</f>
        <v>17-70</v>
      </c>
      <c r="B22" s="3">
        <f>'Fixed Index'!B16</f>
        <v>42914</v>
      </c>
      <c r="C22" s="3">
        <f>'Fixed Index'!C16</f>
        <v>42944</v>
      </c>
      <c r="D22" s="27" t="str">
        <f>'Fixed Index'!D16</f>
        <v>REZ</v>
      </c>
      <c r="E22" s="27" t="str">
        <f>'Fixed Index'!E16</f>
        <v>North Main Commons REZ</v>
      </c>
      <c r="F22" s="27" t="str">
        <f>'Fixed Index'!F16</f>
        <v>144 SFD, 1 Neighborhood Park, and 2 Condominium Lots.</v>
      </c>
      <c r="G22" s="27">
        <f>'Fixed Index'!G16</f>
        <v>0</v>
      </c>
      <c r="H22" s="3" t="str">
        <f>'Fixed Index'!H16</f>
        <v>Mandy Kang</v>
      </c>
      <c r="I22" s="3">
        <f>'Fixed Index'!I16</f>
        <v>0</v>
      </c>
      <c r="J22" s="27" t="str">
        <f>'Fixed Index'!J16</f>
        <v>No Status</v>
      </c>
      <c r="K22" s="27" t="str">
        <f>'Fixed Index'!K16</f>
        <v>No Description</v>
      </c>
      <c r="L22" s="27" t="str">
        <f>'Fixed Index'!L16</f>
        <v>Toinette Rossi</v>
      </c>
      <c r="M22" s="30">
        <f>'Fixed Index'!M16</f>
        <v>14120</v>
      </c>
    </row>
    <row r="23" spans="1:13" x14ac:dyDescent="0.25">
      <c r="A23" s="34" t="str">
        <f>'Fixed Index'!A17</f>
        <v>17-69</v>
      </c>
      <c r="B23" s="3">
        <f>'Fixed Index'!B17</f>
        <v>42914</v>
      </c>
      <c r="C23" s="3">
        <f>'Fixed Index'!C17</f>
        <v>42944</v>
      </c>
      <c r="D23" s="27" t="str">
        <f>'Fixed Index'!D17</f>
        <v>GPA</v>
      </c>
      <c r="E23" s="27" t="str">
        <f>'Fixed Index'!E17</f>
        <v>North Main Commons GPA</v>
      </c>
      <c r="F23" s="27" t="str">
        <f>'Fixed Index'!F17</f>
        <v>144 SFD, 1 Neighborhood Park, and 2 Condominium Lots.</v>
      </c>
      <c r="G23" s="27">
        <f>'Fixed Index'!G17</f>
        <v>0</v>
      </c>
      <c r="H23" s="3" t="str">
        <f>'Fixed Index'!H17</f>
        <v>Mandy Kang</v>
      </c>
      <c r="I23" s="3">
        <f>'Fixed Index'!I17</f>
        <v>0</v>
      </c>
      <c r="J23" s="27" t="str">
        <f>'Fixed Index'!J17</f>
        <v>No Status</v>
      </c>
      <c r="K23" s="27" t="str">
        <f>'Fixed Index'!K17</f>
        <v>No Description</v>
      </c>
      <c r="L23" s="27" t="str">
        <f>'Fixed Index'!L17</f>
        <v>Toinette Rossi</v>
      </c>
      <c r="M23" s="30">
        <f>'Fixed Index'!M17</f>
        <v>12351</v>
      </c>
    </row>
    <row r="24" spans="1:13" ht="75" x14ac:dyDescent="0.25">
      <c r="A24" s="34" t="str">
        <f>'Fixed Index'!A18</f>
        <v>17-68</v>
      </c>
      <c r="B24" s="3">
        <f>'Fixed Index'!B18</f>
        <v>42915</v>
      </c>
      <c r="C24" s="3">
        <f>'Fixed Index'!C18</f>
        <v>42945</v>
      </c>
      <c r="D24" s="27" t="str">
        <f>'Fixed Index'!D18</f>
        <v>UPN</v>
      </c>
      <c r="E24" s="27" t="str">
        <f>'Fixed Index'!E18</f>
        <v>Chick-fil-A Minor Use Permit</v>
      </c>
      <c r="F24" s="27" t="str">
        <f>'Fixed Index'!F18</f>
        <v>Chick-fil-A SPC &amp; Minor Use Permit, 1405 E. Yosemite Ave, Existing sit-down restaurant to be demolished and built into a new drive-through restaurant with a building size of 4,172 sf.  Indoor seating capacity is set at 82 seats, and a total of 32 parking spaces.</v>
      </c>
      <c r="G24" s="27">
        <f>'Fixed Index'!G18</f>
        <v>0</v>
      </c>
      <c r="H24" s="3" t="str">
        <f>'Fixed Index'!H18</f>
        <v>Jeffrey Hightower</v>
      </c>
      <c r="I24" s="3">
        <f>'Fixed Index'!I18</f>
        <v>0</v>
      </c>
      <c r="J24" s="27" t="str">
        <f>'Fixed Index'!J18</f>
        <v>No Status</v>
      </c>
      <c r="K24" s="27" t="str">
        <f>'Fixed Index'!K18</f>
        <v>No Description</v>
      </c>
      <c r="L24" s="27" t="str">
        <f>'Fixed Index'!L18</f>
        <v>Joel Phillips</v>
      </c>
      <c r="M24" s="30">
        <f>'Fixed Index'!M18</f>
        <v>3058</v>
      </c>
    </row>
    <row r="25" spans="1:13" x14ac:dyDescent="0.25">
      <c r="A25" s="34" t="str">
        <f>'Fixed Index'!A19</f>
        <v>17-66</v>
      </c>
      <c r="B25" s="3">
        <f>'Fixed Index'!B19</f>
        <v>42914</v>
      </c>
      <c r="C25" s="3">
        <f>'Fixed Index'!C19</f>
        <v>42944</v>
      </c>
      <c r="D25" s="27" t="str">
        <f>'Fixed Index'!D19</f>
        <v>UPN</v>
      </c>
      <c r="E25" s="27" t="str">
        <f>'Fixed Index'!E19</f>
        <v>Brooks Body Shop</v>
      </c>
      <c r="F25" s="27" t="str">
        <f>'Fixed Index'!F19</f>
        <v>Needed extra room for mechanics.</v>
      </c>
      <c r="G25" s="27">
        <f>'Fixed Index'!G19</f>
        <v>0</v>
      </c>
      <c r="H25" s="3" t="str">
        <f>'Fixed Index'!H19</f>
        <v>Mallorie Fenrich</v>
      </c>
      <c r="I25" s="3">
        <f>'Fixed Index'!I19</f>
        <v>0</v>
      </c>
      <c r="J25" s="27" t="str">
        <f>'Fixed Index'!J19</f>
        <v>No Status</v>
      </c>
      <c r="K25" s="27" t="str">
        <f>'Fixed Index'!K19</f>
        <v>No Description</v>
      </c>
      <c r="L25" s="27" t="str">
        <f>'Fixed Index'!L19</f>
        <v>Tim Harris</v>
      </c>
      <c r="M25" s="30">
        <f>'Fixed Index'!M19</f>
        <v>3539</v>
      </c>
    </row>
    <row r="26" spans="1:13" x14ac:dyDescent="0.25">
      <c r="A26" s="34" t="str">
        <f>'Fixed Index'!A20</f>
        <v>17-65</v>
      </c>
      <c r="B26" s="3">
        <f>'Fixed Index'!B20</f>
        <v>42915</v>
      </c>
      <c r="C26" s="3">
        <f>'Fixed Index'!C20</f>
        <v>42945</v>
      </c>
      <c r="D26" s="27" t="str">
        <f>'Fixed Index'!D20</f>
        <v>SPA</v>
      </c>
      <c r="E26" s="27" t="str">
        <f>'Fixed Index'!E20</f>
        <v>North Walnut Townhouses</v>
      </c>
      <c r="F26" s="27" t="str">
        <f>'Fixed Index'!F20</f>
        <v>SPC - North Walnut Townhouses</v>
      </c>
      <c r="G26" s="27">
        <f>'Fixed Index'!G20</f>
        <v>0</v>
      </c>
      <c r="H26" s="3" t="str">
        <f>'Fixed Index'!H20</f>
        <v>Mark Meissner</v>
      </c>
      <c r="I26" s="3">
        <f>'Fixed Index'!I20</f>
        <v>0</v>
      </c>
      <c r="J26" s="27" t="str">
        <f>'Fixed Index'!J20</f>
        <v>No Status</v>
      </c>
      <c r="K26" s="27" t="str">
        <f>'Fixed Index'!K20</f>
        <v>No Description</v>
      </c>
      <c r="L26" s="27" t="str">
        <f>'Fixed Index'!L20</f>
        <v>Mark Niskanen</v>
      </c>
      <c r="M26" s="30">
        <f>'Fixed Index'!M20</f>
        <v>8364</v>
      </c>
    </row>
    <row r="27" spans="1:13" ht="60" x14ac:dyDescent="0.25">
      <c r="A27" s="34" t="str">
        <f>'Fixed Index'!A21</f>
        <v>17-64</v>
      </c>
      <c r="B27" s="3">
        <f>'Fixed Index'!B21</f>
        <v>42914</v>
      </c>
      <c r="C27" s="3">
        <f>'Fixed Index'!C21</f>
        <v>42944</v>
      </c>
      <c r="D27" s="27" t="str">
        <f>'Fixed Index'!D21</f>
        <v>MPM</v>
      </c>
      <c r="E27" s="27" t="str">
        <f>'Fixed Index'!E21</f>
        <v>Rainforest Nursery</v>
      </c>
      <c r="F27" s="27" t="str">
        <f>'Fixed Index'!F21</f>
        <v>MPM: Rainforest Nursery - Replace existing metal building with new 50'x60' metal building, color to match existing public bathroom, new bldg with 3' stone facing on north side and east side, beautiful concrete floor finish.</v>
      </c>
      <c r="G27" s="27">
        <f>'Fixed Index'!G21</f>
        <v>0</v>
      </c>
      <c r="H27" s="3" t="str">
        <f>'Fixed Index'!H21</f>
        <v>Mallorie Fenrich</v>
      </c>
      <c r="I27" s="3">
        <f>'Fixed Index'!I21</f>
        <v>0</v>
      </c>
      <c r="J27" s="27" t="str">
        <f>'Fixed Index'!J21</f>
        <v>No Status</v>
      </c>
      <c r="K27" s="27" t="str">
        <f>'Fixed Index'!K21</f>
        <v>No Description</v>
      </c>
      <c r="L27" s="27" t="str">
        <f>'Fixed Index'!L21</f>
        <v>Jonas Schambeck</v>
      </c>
      <c r="M27" s="30">
        <f>'Fixed Index'!M21</f>
        <v>4159</v>
      </c>
    </row>
    <row r="28" spans="1:13" ht="75" x14ac:dyDescent="0.25">
      <c r="A28" s="34" t="str">
        <f>'Fixed Index'!A22</f>
        <v>17-63</v>
      </c>
      <c r="B28" s="3">
        <f>'Fixed Index'!B22</f>
        <v>42914</v>
      </c>
      <c r="C28" s="3">
        <f>'Fixed Index'!C22</f>
        <v>42944</v>
      </c>
      <c r="D28" s="27" t="str">
        <f>'Fixed Index'!D22</f>
        <v>SPC</v>
      </c>
      <c r="E28" s="27" t="str">
        <f>'Fixed Index'!E22</f>
        <v>Chick-fil-A SPC</v>
      </c>
      <c r="F28" s="27" t="str">
        <f>'Fixed Index'!F22</f>
        <v>Chick-fil-A SPC &amp; Minor Use Permit, 1405 E. Yosemite Ave, Existing sit-down restaurant to be demolished and built into a new drive-through restaurant with a building size of 4,172 sf.  Indoor seating capacity is set at 82 seats, and a total of 32 parking spaces.</v>
      </c>
      <c r="G28" s="27">
        <f>'Fixed Index'!G22</f>
        <v>0</v>
      </c>
      <c r="H28" s="3" t="str">
        <f>'Fixed Index'!H22</f>
        <v>Jeffrey Hightower</v>
      </c>
      <c r="I28" s="3">
        <f>'Fixed Index'!I22</f>
        <v>0</v>
      </c>
      <c r="J28" s="27" t="str">
        <f>'Fixed Index'!J22</f>
        <v>No Status</v>
      </c>
      <c r="K28" s="27" t="str">
        <f>'Fixed Index'!K22</f>
        <v>No Description</v>
      </c>
      <c r="L28" s="27" t="str">
        <f>'Fixed Index'!L22</f>
        <v>Joel Phillips</v>
      </c>
      <c r="M28" s="30">
        <f>'Fixed Index'!M22</f>
        <v>8206</v>
      </c>
    </row>
    <row r="29" spans="1:13" ht="45" x14ac:dyDescent="0.25">
      <c r="A29" s="34" t="str">
        <f>'Fixed Index'!A23</f>
        <v>17-62</v>
      </c>
      <c r="B29" s="3">
        <f>'Fixed Index'!B23</f>
        <v>42907</v>
      </c>
      <c r="C29" s="3">
        <f>'Fixed Index'!C23</f>
        <v>42937</v>
      </c>
      <c r="D29" s="27" t="str">
        <f>'Fixed Index'!D23</f>
        <v>SPN</v>
      </c>
      <c r="E29" s="27" t="str">
        <f>'Fixed Index'!E23</f>
        <v>Home 2 Suites</v>
      </c>
      <c r="F29" s="27" t="str">
        <f>'Fixed Index'!F23</f>
        <v>100-Unit, 4-Story, Home 2 Suites by Hilton Hotel project. Includes meeting space, pool, Jacuzzi, patio, and parking.</v>
      </c>
      <c r="G29" s="27">
        <f>'Fixed Index'!G23</f>
        <v>0</v>
      </c>
      <c r="H29" s="3" t="str">
        <f>'Fixed Index'!H23</f>
        <v>Rochelle Henson</v>
      </c>
      <c r="I29" s="3">
        <f>'Fixed Index'!I23</f>
        <v>0</v>
      </c>
      <c r="J29" s="27" t="str">
        <f>'Fixed Index'!J23</f>
        <v>No Status</v>
      </c>
      <c r="K29" s="27" t="str">
        <f>'Fixed Index'!K23</f>
        <v>No Description</v>
      </c>
      <c r="L29" s="27" t="str">
        <f>'Fixed Index'!L23</f>
        <v>Anand Kotecha, Amita or Andy Kotecha</v>
      </c>
      <c r="M29" s="30">
        <f>'Fixed Index'!M23</f>
        <v>4159</v>
      </c>
    </row>
    <row r="30" spans="1:13" ht="45" x14ac:dyDescent="0.25">
      <c r="A30" s="34" t="str">
        <f>'Fixed Index'!A24</f>
        <v>17-61</v>
      </c>
      <c r="B30" s="3">
        <f>'Fixed Index'!B24</f>
        <v>42907</v>
      </c>
      <c r="C30" s="3">
        <f>'Fixed Index'!C24</f>
        <v>42937</v>
      </c>
      <c r="D30" s="27" t="str">
        <f>'Fixed Index'!D24</f>
        <v>DA</v>
      </c>
      <c r="E30" s="27" t="str">
        <f>'Fixed Index'!E24</f>
        <v>Home 2 Suites DA</v>
      </c>
      <c r="F30" s="27" t="str">
        <f>'Fixed Index'!F24</f>
        <v>100-Unit, 4-Story, Home 2 Suites by Hilton Hotel project. Includes meeting space, pool, Jacuzzi, patio, and parking.</v>
      </c>
      <c r="G30" s="27">
        <f>'Fixed Index'!G24</f>
        <v>0</v>
      </c>
      <c r="H30" s="3" t="str">
        <f>'Fixed Index'!H24</f>
        <v>Jeffrey Hightower</v>
      </c>
      <c r="I30" s="3">
        <f>'Fixed Index'!I24</f>
        <v>0</v>
      </c>
      <c r="J30" s="27" t="str">
        <f>'Fixed Index'!J24</f>
        <v>No Status</v>
      </c>
      <c r="K30" s="27" t="str">
        <f>'Fixed Index'!K24</f>
        <v>No Description</v>
      </c>
      <c r="L30" s="27" t="str">
        <f>'Fixed Index'!L24</f>
        <v>Anand Kotecha, Amita or Andy Kotecha</v>
      </c>
      <c r="M30" s="30">
        <f>'Fixed Index'!M24</f>
        <v>2491</v>
      </c>
    </row>
    <row r="31" spans="1:13" ht="30" x14ac:dyDescent="0.25">
      <c r="A31" s="36" t="str">
        <f>'Fixed Index'!A25</f>
        <v>17-60</v>
      </c>
      <c r="B31" s="3">
        <f>'Fixed Index'!B25</f>
        <v>42907</v>
      </c>
      <c r="C31" s="3">
        <f>'Fixed Index'!C25</f>
        <v>42937</v>
      </c>
      <c r="D31" s="27" t="str">
        <f>'Fixed Index'!D25</f>
        <v>SDN</v>
      </c>
      <c r="E31" s="27" t="str">
        <f>'Fixed Index'!E25</f>
        <v>1939 Pillsbury Road Parcel Map</v>
      </c>
      <c r="F31" s="27" t="str">
        <f>'Fixed Index'!F25</f>
        <v>Subdivide existing parcel into three residential parcels. Property surrounded on 3 sides by SFD and an infill project.</v>
      </c>
      <c r="G31" s="27">
        <f>'Fixed Index'!G25</f>
        <v>0</v>
      </c>
      <c r="H31" s="3" t="str">
        <f>'Fixed Index'!H25</f>
        <v>Mandy Kang</v>
      </c>
      <c r="I31" s="3">
        <f>'Fixed Index'!I25</f>
        <v>0</v>
      </c>
      <c r="J31" s="27" t="str">
        <f>'Fixed Index'!J25</f>
        <v>No Status</v>
      </c>
      <c r="K31" s="27" t="str">
        <f>'Fixed Index'!K25</f>
        <v>No Description</v>
      </c>
      <c r="L31" s="27" t="str">
        <f>'Fixed Index'!L25</f>
        <v>Gary W. Ratliff</v>
      </c>
      <c r="M31" s="30">
        <f>'Fixed Index'!M25</f>
        <v>6381</v>
      </c>
    </row>
    <row r="32" spans="1:13" ht="45" x14ac:dyDescent="0.25">
      <c r="A32" s="34" t="str">
        <f>'Fixed Index'!A26</f>
        <v>17-58</v>
      </c>
      <c r="B32" s="3">
        <f>'Fixed Index'!B26</f>
        <v>42901</v>
      </c>
      <c r="C32" s="3">
        <f>'Fixed Index'!C26</f>
        <v>42931</v>
      </c>
      <c r="D32" s="27" t="str">
        <f>'Fixed Index'!D26</f>
        <v>Variance</v>
      </c>
      <c r="E32" s="27" t="str">
        <f>'Fixed Index'!E26</f>
        <v>Arco at Fiore Development Site VAR</v>
      </c>
      <c r="F32" s="27" t="str">
        <f>'Fixed Index'!F26</f>
        <v>Master shared pylon sign at the Fiore Development site.</v>
      </c>
      <c r="G32" s="27">
        <f>'Fixed Index'!G26</f>
        <v>0</v>
      </c>
      <c r="H32" s="3" t="str">
        <f>'Fixed Index'!H26</f>
        <v>Mark Meissner</v>
      </c>
      <c r="I32" s="3">
        <f>'Fixed Index'!I26</f>
        <v>42970</v>
      </c>
      <c r="J32" s="27" t="str">
        <f>'Fixed Index'!J26</f>
        <v>Note</v>
      </c>
      <c r="K32" s="27" t="str">
        <f>'Fixed Index'!K26</f>
        <v>Prepared follow up letter asking for the status of the response to the Incomplete Letter</v>
      </c>
      <c r="L32" s="27" t="str">
        <f>'Fixed Index'!L26</f>
        <v>Frank Fiore and Vic Fiore</v>
      </c>
      <c r="M32" s="30">
        <f>'Fixed Index'!M26</f>
        <v>10195</v>
      </c>
    </row>
    <row r="33" spans="1:13" ht="45" x14ac:dyDescent="0.25">
      <c r="A33" s="36" t="str">
        <f>'Fixed Index'!A27</f>
        <v>17-57</v>
      </c>
      <c r="B33" s="3">
        <f>'Fixed Index'!B27</f>
        <v>42901</v>
      </c>
      <c r="C33" s="3">
        <f>'Fixed Index'!C27</f>
        <v>42931</v>
      </c>
      <c r="D33" s="27" t="str">
        <f>'Fixed Index'!D27</f>
        <v>UPJ</v>
      </c>
      <c r="E33" s="27" t="str">
        <f>'Fixed Index'!E27</f>
        <v>Arco at Fiore Development Site UPJ</v>
      </c>
      <c r="F33" s="27" t="str">
        <f>'Fixed Index'!F27</f>
        <v>Master shared pylon sign at the Fiore Development site.</v>
      </c>
      <c r="G33" s="27">
        <f>'Fixed Index'!G27</f>
        <v>0</v>
      </c>
      <c r="H33" s="3" t="str">
        <f>'Fixed Index'!H27</f>
        <v>Mark Meissner</v>
      </c>
      <c r="I33" s="3">
        <f>'Fixed Index'!I27</f>
        <v>42970</v>
      </c>
      <c r="J33" s="27" t="str">
        <f>'Fixed Index'!J27</f>
        <v>Note</v>
      </c>
      <c r="K33" s="27" t="str">
        <f>'Fixed Index'!K27</f>
        <v>Prepared follow up letter asking for the status of the response to the Incomplete Letter</v>
      </c>
      <c r="L33" s="27" t="str">
        <f>'Fixed Index'!L27</f>
        <v>Frank Fiore and Vic Fiore</v>
      </c>
      <c r="M33" s="30">
        <f>'Fixed Index'!M27</f>
        <v>9237</v>
      </c>
    </row>
    <row r="34" spans="1:13" ht="45" x14ac:dyDescent="0.25">
      <c r="A34" s="34" t="str">
        <f>'Fixed Index'!A28</f>
        <v>17-56</v>
      </c>
      <c r="B34" s="3">
        <f>'Fixed Index'!B28</f>
        <v>42901</v>
      </c>
      <c r="C34" s="3">
        <f>'Fixed Index'!C28</f>
        <v>42931</v>
      </c>
      <c r="D34" s="27" t="str">
        <f>'Fixed Index'!D28</f>
        <v>MPM</v>
      </c>
      <c r="E34" s="27" t="str">
        <f>'Fixed Index'!E28</f>
        <v>Woodbridge Apartments MPM</v>
      </c>
      <c r="F34" s="27" t="str">
        <f>'Fixed Index'!F28</f>
        <v>Revise previous SPC to accommodate 3 bedroom units and the building footprint is slightly larger in several areas. The pool has been rotated within the pool area enclosure.</v>
      </c>
      <c r="G34" s="27">
        <f>'Fixed Index'!G28</f>
        <v>0</v>
      </c>
      <c r="H34" s="3" t="str">
        <f>'Fixed Index'!H28</f>
        <v>Rochelle Henson</v>
      </c>
      <c r="I34" s="3">
        <f>'Fixed Index'!I28</f>
        <v>0</v>
      </c>
      <c r="J34" s="27" t="str">
        <f>'Fixed Index'!J28</f>
        <v>No Status</v>
      </c>
      <c r="K34" s="27" t="str">
        <f>'Fixed Index'!K28</f>
        <v>No Description</v>
      </c>
      <c r="L34" s="27" t="str">
        <f>'Fixed Index'!L28</f>
        <v>Wayne Henry</v>
      </c>
      <c r="M34" s="30">
        <f>'Fixed Index'!M28</f>
        <v>4159</v>
      </c>
    </row>
    <row r="35" spans="1:13" x14ac:dyDescent="0.25">
      <c r="A35" s="36" t="str">
        <f>'Fixed Index'!A29</f>
        <v>17-55</v>
      </c>
      <c r="B35" s="3">
        <f>'Fixed Index'!B29</f>
        <v>42901</v>
      </c>
      <c r="C35" s="3">
        <f>'Fixed Index'!C29</f>
        <v>42931</v>
      </c>
      <c r="D35" s="27" t="str">
        <f>'Fixed Index'!D29</f>
        <v>MPM</v>
      </c>
      <c r="E35" s="27" t="str">
        <f>'Fixed Index'!E29</f>
        <v>Amazon Parking Lot</v>
      </c>
      <c r="F35" s="27" t="str">
        <f>'Fixed Index'!F29</f>
        <v>9,000 sqft truck maneuvering paved area.</v>
      </c>
      <c r="G35" s="27">
        <f>'Fixed Index'!G29</f>
        <v>0</v>
      </c>
      <c r="H35" s="3" t="str">
        <f>'Fixed Index'!H29</f>
        <v>Mallorie Fenrich</v>
      </c>
      <c r="I35" s="3">
        <f>'Fixed Index'!I29</f>
        <v>0</v>
      </c>
      <c r="J35" s="27" t="str">
        <f>'Fixed Index'!J29</f>
        <v>No Status</v>
      </c>
      <c r="K35" s="27" t="str">
        <f>'Fixed Index'!K29</f>
        <v>No Description</v>
      </c>
      <c r="L35" s="27">
        <f>'Fixed Index'!L29</f>
        <v>0</v>
      </c>
      <c r="M35" s="30">
        <f>'Fixed Index'!M29</f>
        <v>4159</v>
      </c>
    </row>
    <row r="36" spans="1:13" ht="75" x14ac:dyDescent="0.25">
      <c r="A36" s="36" t="str">
        <f>'Fixed Index'!A30</f>
        <v>17-52</v>
      </c>
      <c r="B36" s="3">
        <f>'Fixed Index'!B30</f>
        <v>42898</v>
      </c>
      <c r="C36" s="3">
        <f>'Fixed Index'!C30</f>
        <v>42928</v>
      </c>
      <c r="D36" s="27" t="str">
        <f>'Fixed Index'!D30</f>
        <v>DAA</v>
      </c>
      <c r="E36" s="27" t="str">
        <f>'Fixed Index'!E30</f>
        <v>DCT Spreckels Distribution Center DAA</v>
      </c>
      <c r="F36" s="27" t="str">
        <f>'Fixed Index'!F30</f>
        <v>Amend DA to include a 5 year extension through 12/3/2022, and include language related to sewer PFIP fees allowing the project owner to move from a land based to flow based calculation and seek reimbursement of overpaid fees if the flow based formula proves beneficial as compared to the land based formula.</v>
      </c>
      <c r="G36" s="27">
        <f>'Fixed Index'!G30</f>
        <v>0</v>
      </c>
      <c r="H36" s="3" t="str">
        <f>'Fixed Index'!H30</f>
        <v>Jeffrey Hightower</v>
      </c>
      <c r="I36" s="3">
        <f>'Fixed Index'!I30</f>
        <v>0</v>
      </c>
      <c r="J36" s="27" t="str">
        <f>'Fixed Index'!J30</f>
        <v>No Status</v>
      </c>
      <c r="K36" s="27" t="str">
        <f>'Fixed Index'!K30</f>
        <v>No Description</v>
      </c>
      <c r="L36" s="27" t="str">
        <f>'Fixed Index'!L30</f>
        <v>Terri Allen</v>
      </c>
      <c r="M36" s="30">
        <f>'Fixed Index'!M30</f>
        <v>1986</v>
      </c>
    </row>
    <row r="37" spans="1:13" ht="75" x14ac:dyDescent="0.25">
      <c r="A37" s="34" t="str">
        <f>'Fixed Index'!A31</f>
        <v>17-46</v>
      </c>
      <c r="B37" s="3">
        <f>'Fixed Index'!B31</f>
        <v>42865</v>
      </c>
      <c r="C37" s="3">
        <f>'Fixed Index'!C31</f>
        <v>42895</v>
      </c>
      <c r="D37" s="27" t="str">
        <f>'Fixed Index'!D31</f>
        <v>IS</v>
      </c>
      <c r="E37" s="27" t="str">
        <f>'Fixed Index'!E31</f>
        <v>Commercial Shopping Center IS</v>
      </c>
      <c r="F37" s="27" t="str">
        <f>'Fixed Index'!F31</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7" s="27">
        <f>'Fixed Index'!G31</f>
        <v>0</v>
      </c>
      <c r="H37" s="3" t="str">
        <f>'Fixed Index'!H31</f>
        <v>Mandy Kang</v>
      </c>
      <c r="I37" s="3">
        <f>'Fixed Index'!I31</f>
        <v>0</v>
      </c>
      <c r="J37" s="27" t="str">
        <f>'Fixed Index'!J31</f>
        <v>No Status</v>
      </c>
      <c r="K37" s="27" t="str">
        <f>'Fixed Index'!K31</f>
        <v>No Description</v>
      </c>
      <c r="L37" s="27" t="str">
        <f>'Fixed Index'!L31</f>
        <v>Stephen R. Bowie</v>
      </c>
      <c r="M37" s="30">
        <f>'Fixed Index'!M31</f>
        <v>13960</v>
      </c>
    </row>
    <row r="38" spans="1:13" ht="75" x14ac:dyDescent="0.25">
      <c r="A38" s="34" t="str">
        <f>'Fixed Index'!A32</f>
        <v>17-45</v>
      </c>
      <c r="B38" s="3">
        <f>'Fixed Index'!B32</f>
        <v>42865</v>
      </c>
      <c r="C38" s="3">
        <f>'Fixed Index'!C32</f>
        <v>42895</v>
      </c>
      <c r="D38" s="27" t="str">
        <f>'Fixed Index'!D32</f>
        <v>MSP</v>
      </c>
      <c r="E38" s="27" t="str">
        <f>'Fixed Index'!E32</f>
        <v>Commercial Shopping Center MSP</v>
      </c>
      <c r="F38" s="27" t="str">
        <f>'Fixed Index'!F32</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8" s="27">
        <f>'Fixed Index'!G32</f>
        <v>0</v>
      </c>
      <c r="H38" s="3" t="str">
        <f>'Fixed Index'!H32</f>
        <v>Mandy Kang</v>
      </c>
      <c r="I38" s="3">
        <f>'Fixed Index'!I32</f>
        <v>0</v>
      </c>
      <c r="J38" s="27" t="str">
        <f>'Fixed Index'!J32</f>
        <v>No Status</v>
      </c>
      <c r="K38" s="27" t="str">
        <f>'Fixed Index'!K32</f>
        <v>No Description</v>
      </c>
      <c r="L38" s="27" t="str">
        <f>'Fixed Index'!L32</f>
        <v>Stephen R. Bowie</v>
      </c>
      <c r="M38" s="30">
        <f>'Fixed Index'!M32</f>
        <v>1161</v>
      </c>
    </row>
    <row r="39" spans="1:13" ht="75" x14ac:dyDescent="0.25">
      <c r="A39" s="34" t="str">
        <f>'Fixed Index'!A33</f>
        <v>17-44</v>
      </c>
      <c r="B39" s="3">
        <f>'Fixed Index'!B33</f>
        <v>42865</v>
      </c>
      <c r="C39" s="3">
        <f>'Fixed Index'!C33</f>
        <v>42895</v>
      </c>
      <c r="D39" s="27" t="str">
        <f>'Fixed Index'!D33</f>
        <v>SDN</v>
      </c>
      <c r="E39" s="27" t="str">
        <f>'Fixed Index'!E33</f>
        <v>Commercial Shopping Center TPM</v>
      </c>
      <c r="F39" s="27" t="str">
        <f>'Fixed Index'!F33</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9" s="27">
        <f>'Fixed Index'!G33</f>
        <v>0</v>
      </c>
      <c r="H39" s="3" t="str">
        <f>'Fixed Index'!H33</f>
        <v>Mandy Kang</v>
      </c>
      <c r="I39" s="3">
        <f>'Fixed Index'!I33</f>
        <v>0</v>
      </c>
      <c r="J39" s="27" t="str">
        <f>'Fixed Index'!J33</f>
        <v>No Status</v>
      </c>
      <c r="K39" s="27" t="str">
        <f>'Fixed Index'!K33</f>
        <v>No Description</v>
      </c>
      <c r="L39" s="27" t="str">
        <f>'Fixed Index'!L33</f>
        <v>Stephen R. Bowie</v>
      </c>
      <c r="M39" s="30">
        <f>'Fixed Index'!M33</f>
        <v>5900</v>
      </c>
    </row>
    <row r="40" spans="1:13" ht="75" x14ac:dyDescent="0.25">
      <c r="A40" s="34" t="str">
        <f>'Fixed Index'!A34</f>
        <v>17-43</v>
      </c>
      <c r="B40" s="3">
        <f>'Fixed Index'!B34</f>
        <v>42865</v>
      </c>
      <c r="C40" s="3">
        <f>'Fixed Index'!C34</f>
        <v>42895</v>
      </c>
      <c r="D40" s="27" t="str">
        <f>'Fixed Index'!D34</f>
        <v>UPN</v>
      </c>
      <c r="E40" s="27" t="str">
        <f>'Fixed Index'!E34</f>
        <v>Commercial Shopping Center UPN</v>
      </c>
      <c r="F40" s="27" t="str">
        <f>'Fixed Index'!F34</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40" s="27">
        <f>'Fixed Index'!G34</f>
        <v>0</v>
      </c>
      <c r="H40" s="3" t="str">
        <f>'Fixed Index'!H34</f>
        <v>Mandy Kang</v>
      </c>
      <c r="I40" s="3">
        <f>'Fixed Index'!I34</f>
        <v>0</v>
      </c>
      <c r="J40" s="27" t="str">
        <f>'Fixed Index'!J34</f>
        <v>No Status</v>
      </c>
      <c r="K40" s="27" t="str">
        <f>'Fixed Index'!K34</f>
        <v>No Description</v>
      </c>
      <c r="L40" s="27" t="str">
        <f>'Fixed Index'!L34</f>
        <v>Stephen R. Bowie</v>
      </c>
      <c r="M40" s="30">
        <f>'Fixed Index'!M34</f>
        <v>3058</v>
      </c>
    </row>
    <row r="41" spans="1:13" ht="75" x14ac:dyDescent="0.25">
      <c r="A41" s="34" t="str">
        <f>'Fixed Index'!A35</f>
        <v>17-42</v>
      </c>
      <c r="B41" s="3">
        <f>'Fixed Index'!B35</f>
        <v>42865</v>
      </c>
      <c r="C41" s="3">
        <f>'Fixed Index'!C35</f>
        <v>42895</v>
      </c>
      <c r="D41" s="27" t="str">
        <f>'Fixed Index'!D35</f>
        <v>SPC</v>
      </c>
      <c r="E41" s="27" t="str">
        <f>'Fixed Index'!E35</f>
        <v>Commercial Shopping Center SPC</v>
      </c>
      <c r="F41" s="27" t="str">
        <f>'Fixed Index'!F35</f>
        <v>Shopping center anchored by Savemart, 3 multi-tenant retail shop buildings for restaurants, retail and service tenants, 2 future building pads with drive-thru's for banking or fast food use, and a future gas station with car wash and/or convenience store, comprising 11.31 acres.</v>
      </c>
      <c r="G41" s="27">
        <f>'Fixed Index'!G35</f>
        <v>0</v>
      </c>
      <c r="H41" s="3" t="str">
        <f>'Fixed Index'!H35</f>
        <v>Mandy Kang</v>
      </c>
      <c r="I41" s="3">
        <f>'Fixed Index'!I35</f>
        <v>0</v>
      </c>
      <c r="J41" s="27" t="str">
        <f>'Fixed Index'!J35</f>
        <v>No Status</v>
      </c>
      <c r="K41" s="27" t="str">
        <f>'Fixed Index'!K35</f>
        <v>No Description</v>
      </c>
      <c r="L41" s="27" t="str">
        <f>'Fixed Index'!L35</f>
        <v>Stephen R. Bowie</v>
      </c>
      <c r="M41" s="30">
        <f>'Fixed Index'!M35</f>
        <v>8337</v>
      </c>
    </row>
    <row r="42" spans="1:13" ht="45" x14ac:dyDescent="0.25">
      <c r="A42" s="34" t="str">
        <f>'Fixed Index'!A36</f>
        <v>17-41</v>
      </c>
      <c r="B42" s="3">
        <f>'Fixed Index'!B36</f>
        <v>42872</v>
      </c>
      <c r="C42" s="3">
        <f>'Fixed Index'!C36</f>
        <v>42902</v>
      </c>
      <c r="D42" s="27" t="str">
        <f>'Fixed Index'!D36</f>
        <v>SPC</v>
      </c>
      <c r="E42" s="27" t="str">
        <f>'Fixed Index'!E36</f>
        <v>West Yosemite Medical Offices</v>
      </c>
      <c r="F42" s="27" t="str">
        <f>'Fixed Index'!F36</f>
        <v>Construct 5 new medical office buildings totaling 44,108 sqft including site paving and development of 4 acres, site landscaping, underground utilities, and off-site improvements.</v>
      </c>
      <c r="G42" s="27">
        <f>'Fixed Index'!G36</f>
        <v>0</v>
      </c>
      <c r="H42" s="3" t="str">
        <f>'Fixed Index'!H36</f>
        <v>Mallorie Fenrich</v>
      </c>
      <c r="I42" s="3">
        <f>'Fixed Index'!I36</f>
        <v>0</v>
      </c>
      <c r="J42" s="27" t="str">
        <f>'Fixed Index'!J36</f>
        <v>No Status</v>
      </c>
      <c r="K42" s="27" t="str">
        <f>'Fixed Index'!K36</f>
        <v>No Description</v>
      </c>
      <c r="L42" s="27" t="str">
        <f>'Fixed Index'!L36</f>
        <v>Surjit Chahal</v>
      </c>
      <c r="M42" s="30">
        <f>'Fixed Index'!M36</f>
        <v>7239</v>
      </c>
    </row>
    <row r="43" spans="1:13" ht="45" x14ac:dyDescent="0.25">
      <c r="A43" s="34" t="str">
        <f>'Fixed Index'!A37</f>
        <v>17-40</v>
      </c>
      <c r="B43" s="3">
        <f>'Fixed Index'!B37</f>
        <v>42871</v>
      </c>
      <c r="C43" s="3">
        <f>'Fixed Index'!C37</f>
        <v>42901</v>
      </c>
      <c r="D43" s="27" t="str">
        <f>'Fixed Index'!D37</f>
        <v>SPC</v>
      </c>
      <c r="E43" s="27" t="str">
        <f>'Fixed Index'!E37</f>
        <v>Project Container Yard 3 - CenterPoint Properties</v>
      </c>
      <c r="F43" s="27" t="str">
        <f>'Fixed Index'!F37</f>
        <v>Construct 101 trailer position container yard on 4.30 acres and adjacent roadways and basin per the NWAWMP totaling 5.25 acres.</v>
      </c>
      <c r="G43" s="27">
        <f>'Fixed Index'!G37</f>
        <v>0</v>
      </c>
      <c r="H43" s="3" t="str">
        <f>'Fixed Index'!H37</f>
        <v>Mandy Kang</v>
      </c>
      <c r="I43" s="3">
        <f>'Fixed Index'!I37</f>
        <v>0</v>
      </c>
      <c r="J43" s="27" t="str">
        <f>'Fixed Index'!J37</f>
        <v>No Status</v>
      </c>
      <c r="K43" s="27" t="str">
        <f>'Fixed Index'!K37</f>
        <v>No Description</v>
      </c>
      <c r="L43" s="27" t="str">
        <f>'Fixed Index'!L37</f>
        <v>Shawn Samaniego</v>
      </c>
      <c r="M43" s="30">
        <f>'Fixed Index'!M37</f>
        <v>8337</v>
      </c>
    </row>
    <row r="44" spans="1:13" ht="30" x14ac:dyDescent="0.25">
      <c r="A44" s="34" t="str">
        <f>'Fixed Index'!A38</f>
        <v>17-39</v>
      </c>
      <c r="B44" s="3">
        <f>'Fixed Index'!B38</f>
        <v>42871</v>
      </c>
      <c r="C44" s="3">
        <f>'Fixed Index'!C38</f>
        <v>42901</v>
      </c>
      <c r="D44" s="27" t="str">
        <f>'Fixed Index'!D38</f>
        <v>SPC</v>
      </c>
      <c r="E44" s="27" t="str">
        <f>'Fixed Index'!E38</f>
        <v>Project Container Yard 1 - CenterPoint Properties</v>
      </c>
      <c r="F44" s="27" t="str">
        <f>'Fixed Index'!F38</f>
        <v>Construct 153 trailer position container yard on 6.80 acres and adjacent roadways per the NWAWMP totaling 8.40 acres.</v>
      </c>
      <c r="G44" s="27">
        <f>'Fixed Index'!G38</f>
        <v>0</v>
      </c>
      <c r="H44" s="3" t="str">
        <f>'Fixed Index'!H38</f>
        <v>Mandy Kang</v>
      </c>
      <c r="I44" s="3">
        <f>'Fixed Index'!I38</f>
        <v>0</v>
      </c>
      <c r="J44" s="27" t="str">
        <f>'Fixed Index'!J38</f>
        <v>No Status</v>
      </c>
      <c r="K44" s="27" t="str">
        <f>'Fixed Index'!K38</f>
        <v>No Description</v>
      </c>
      <c r="L44" s="27" t="str">
        <f>'Fixed Index'!L38</f>
        <v>Shawn Samaniego</v>
      </c>
      <c r="M44" s="30">
        <f>'Fixed Index'!M38</f>
        <v>8337</v>
      </c>
    </row>
    <row r="45" spans="1:13" ht="45" x14ac:dyDescent="0.25">
      <c r="A45" s="34" t="str">
        <f>'Fixed Index'!A39</f>
        <v>17-38</v>
      </c>
      <c r="B45" s="3">
        <f>'Fixed Index'!B39</f>
        <v>42871</v>
      </c>
      <c r="C45" s="3">
        <f>'Fixed Index'!C39</f>
        <v>42901</v>
      </c>
      <c r="D45" s="27" t="str">
        <f>'Fixed Index'!D39</f>
        <v>SPC</v>
      </c>
      <c r="E45" s="27" t="str">
        <f>'Fixed Index'!E39</f>
        <v>Project Container Yard 2 - CenterPoint Properties</v>
      </c>
      <c r="F45" s="27" t="str">
        <f>'Fixed Index'!F39</f>
        <v>Construct a 269 trailer position container yard on 7.42 acres and adjacent roadways and basin per the NWAWMP totaling 14.5 acres</v>
      </c>
      <c r="G45" s="27">
        <f>'Fixed Index'!G39</f>
        <v>0</v>
      </c>
      <c r="H45" s="3" t="str">
        <f>'Fixed Index'!H39</f>
        <v>Mandy Kang</v>
      </c>
      <c r="I45" s="3">
        <f>'Fixed Index'!I39</f>
        <v>0</v>
      </c>
      <c r="J45" s="27" t="str">
        <f>'Fixed Index'!J39</f>
        <v>No Status</v>
      </c>
      <c r="K45" s="27" t="str">
        <f>'Fixed Index'!K39</f>
        <v>No Description</v>
      </c>
      <c r="L45" s="27" t="str">
        <f>'Fixed Index'!L39</f>
        <v>Shawn Samaniego</v>
      </c>
      <c r="M45" s="30">
        <f>'Fixed Index'!M39</f>
        <v>13560</v>
      </c>
    </row>
    <row r="46" spans="1:13" x14ac:dyDescent="0.25">
      <c r="A46" s="34" t="str">
        <f>'Fixed Index'!A40</f>
        <v>17-37</v>
      </c>
      <c r="B46" s="3">
        <f>'Fixed Index'!B40</f>
        <v>42863</v>
      </c>
      <c r="C46" s="3">
        <f>'Fixed Index'!C40</f>
        <v>42893</v>
      </c>
      <c r="D46" s="27" t="str">
        <f>'Fixed Index'!D40</f>
        <v>DA</v>
      </c>
      <c r="E46" s="27" t="str">
        <f>'Fixed Index'!E40</f>
        <v>Hat Ranch 2017 DA</v>
      </c>
      <c r="F46" s="27" t="str">
        <f>'Fixed Index'!F40</f>
        <v>ANX, PRZ, GPA, SDJ, EIR for new 1,030 +/- residential community.</v>
      </c>
      <c r="G46" s="27">
        <f>'Fixed Index'!G40</f>
        <v>0</v>
      </c>
      <c r="H46" s="3" t="str">
        <f>'Fixed Index'!H40</f>
        <v>Jeffrey Hightower</v>
      </c>
      <c r="I46" s="3">
        <f>'Fixed Index'!I40</f>
        <v>0</v>
      </c>
      <c r="J46" s="27" t="str">
        <f>'Fixed Index'!J40</f>
        <v>No Status</v>
      </c>
      <c r="K46" s="27" t="str">
        <f>'Fixed Index'!K40</f>
        <v>No Description</v>
      </c>
      <c r="L46" s="27" t="str">
        <f>'Fixed Index'!L40</f>
        <v>Trevor Smith</v>
      </c>
      <c r="M46" s="30">
        <f>'Fixed Index'!M40</f>
        <v>2491</v>
      </c>
    </row>
    <row r="47" spans="1:13" ht="30" x14ac:dyDescent="0.25">
      <c r="A47" s="34" t="str">
        <f>'Fixed Index'!A41</f>
        <v>17-36</v>
      </c>
      <c r="B47" s="3">
        <f>'Fixed Index'!B41</f>
        <v>42863</v>
      </c>
      <c r="C47" s="3">
        <f>'Fixed Index'!C41</f>
        <v>42893</v>
      </c>
      <c r="D47" s="27" t="str">
        <f>'Fixed Index'!D41</f>
        <v>PDA Major</v>
      </c>
      <c r="E47" s="27" t="str">
        <f>'Fixed Index'!E41</f>
        <v>Hat Ranch 2017 PD</v>
      </c>
      <c r="F47" s="27" t="str">
        <f>'Fixed Index'!F41</f>
        <v>ANX, PRZ, GPA, SDJ, EIR for new 1,030 +/- residential community.</v>
      </c>
      <c r="G47" s="27">
        <f>'Fixed Index'!G41</f>
        <v>0</v>
      </c>
      <c r="H47" s="3" t="str">
        <f>'Fixed Index'!H41</f>
        <v>Jeffrey Hightower</v>
      </c>
      <c r="I47" s="3">
        <f>'Fixed Index'!I41</f>
        <v>0</v>
      </c>
      <c r="J47" s="27" t="str">
        <f>'Fixed Index'!J41</f>
        <v>No Status</v>
      </c>
      <c r="K47" s="27" t="str">
        <f>'Fixed Index'!K41</f>
        <v>No Description</v>
      </c>
      <c r="L47" s="27" t="str">
        <f>'Fixed Index'!L41</f>
        <v>Trevor Smith</v>
      </c>
      <c r="M47" s="30">
        <f>'Fixed Index'!M41</f>
        <v>13743</v>
      </c>
    </row>
    <row r="48" spans="1:13" x14ac:dyDescent="0.25">
      <c r="A48" s="34" t="str">
        <f>'Fixed Index'!A42</f>
        <v>17-35</v>
      </c>
      <c r="B48" s="3">
        <f>'Fixed Index'!B42</f>
        <v>42863</v>
      </c>
      <c r="C48" s="3">
        <f>'Fixed Index'!C42</f>
        <v>42893</v>
      </c>
      <c r="D48" s="27" t="str">
        <f>'Fixed Index'!D42</f>
        <v>MMRP</v>
      </c>
      <c r="E48" s="27" t="str">
        <f>'Fixed Index'!E42</f>
        <v>Hat Ranch 2017 MMRP</v>
      </c>
      <c r="F48" s="27" t="str">
        <f>'Fixed Index'!F42</f>
        <v>ANX, PRZ, GPA, SDJ, EIR for new 1,030 +/- residential community.</v>
      </c>
      <c r="G48" s="27">
        <f>'Fixed Index'!G42</f>
        <v>0</v>
      </c>
      <c r="H48" s="3" t="str">
        <f>'Fixed Index'!H42</f>
        <v>Jeffrey Hightower</v>
      </c>
      <c r="I48" s="3">
        <f>'Fixed Index'!I42</f>
        <v>0</v>
      </c>
      <c r="J48" s="27" t="str">
        <f>'Fixed Index'!J42</f>
        <v>No Status</v>
      </c>
      <c r="K48" s="27" t="str">
        <f>'Fixed Index'!K42</f>
        <v>No Description</v>
      </c>
      <c r="L48" s="27" t="str">
        <f>'Fixed Index'!L42</f>
        <v>Trevor Smith</v>
      </c>
      <c r="M48" s="30">
        <f>'Fixed Index'!M42</f>
        <v>4614</v>
      </c>
    </row>
    <row r="49" spans="1:13" x14ac:dyDescent="0.25">
      <c r="A49" s="34" t="str">
        <f>'Fixed Index'!A43</f>
        <v>17-34</v>
      </c>
      <c r="B49" s="3">
        <f>'Fixed Index'!B43</f>
        <v>42863</v>
      </c>
      <c r="C49" s="3">
        <f>'Fixed Index'!C43</f>
        <v>42893</v>
      </c>
      <c r="D49" s="27" t="str">
        <f>'Fixed Index'!D43</f>
        <v>EIR</v>
      </c>
      <c r="E49" s="27" t="str">
        <f>'Fixed Index'!E43</f>
        <v>Hat Ranch 2017 EIR</v>
      </c>
      <c r="F49" s="27" t="str">
        <f>'Fixed Index'!F43</f>
        <v>ANX, PRZ, GPA, SDJ, EIR for new 1,030 +/- residential community.</v>
      </c>
      <c r="G49" s="27">
        <f>'Fixed Index'!G43</f>
        <v>0</v>
      </c>
      <c r="H49" s="3" t="str">
        <f>'Fixed Index'!H43</f>
        <v>Jeffrey Hightower</v>
      </c>
      <c r="I49" s="3">
        <f>'Fixed Index'!I43</f>
        <v>0</v>
      </c>
      <c r="J49" s="27" t="str">
        <f>'Fixed Index'!J43</f>
        <v>No Status</v>
      </c>
      <c r="K49" s="27" t="str">
        <f>'Fixed Index'!K43</f>
        <v>No Description</v>
      </c>
      <c r="L49" s="27" t="str">
        <f>'Fixed Index'!L43</f>
        <v>Trevor Smith</v>
      </c>
      <c r="M49" s="30">
        <f>'Fixed Index'!M43</f>
        <v>23063</v>
      </c>
    </row>
    <row r="50" spans="1:13" x14ac:dyDescent="0.25">
      <c r="A50" s="34" t="str">
        <f>'Fixed Index'!A44</f>
        <v>17-33</v>
      </c>
      <c r="B50" s="3">
        <f>'Fixed Index'!B44</f>
        <v>42863</v>
      </c>
      <c r="C50" s="3">
        <f>'Fixed Index'!C44</f>
        <v>42893</v>
      </c>
      <c r="D50" s="27" t="str">
        <f>'Fixed Index'!D44</f>
        <v>SDJ</v>
      </c>
      <c r="E50" s="27" t="str">
        <f>'Fixed Index'!E44</f>
        <v>Hat Ranch 2017 SDJ</v>
      </c>
      <c r="F50" s="27" t="str">
        <f>'Fixed Index'!F44</f>
        <v>ANX, PRZ, GPA, SDJ, EIR for new 1,030 +/- residential community.</v>
      </c>
      <c r="G50" s="27">
        <f>'Fixed Index'!G44</f>
        <v>0</v>
      </c>
      <c r="H50" s="3" t="str">
        <f>'Fixed Index'!H44</f>
        <v>Jeffrey Hightower</v>
      </c>
      <c r="I50" s="3">
        <f>'Fixed Index'!I44</f>
        <v>0</v>
      </c>
      <c r="J50" s="27" t="str">
        <f>'Fixed Index'!J44</f>
        <v>No Status</v>
      </c>
      <c r="K50" s="27" t="str">
        <f>'Fixed Index'!K44</f>
        <v>No Description</v>
      </c>
      <c r="L50" s="27" t="str">
        <f>'Fixed Index'!L44</f>
        <v>Trevor Smith</v>
      </c>
      <c r="M50" s="30">
        <f>'Fixed Index'!M44</f>
        <v>15335</v>
      </c>
    </row>
    <row r="51" spans="1:13" x14ac:dyDescent="0.25">
      <c r="A51" s="34" t="str">
        <f>'Fixed Index'!A45</f>
        <v>17-32</v>
      </c>
      <c r="B51" s="3">
        <f>'Fixed Index'!B45</f>
        <v>42863</v>
      </c>
      <c r="C51" s="3">
        <f>'Fixed Index'!C45</f>
        <v>42893</v>
      </c>
      <c r="D51" s="27" t="str">
        <f>'Fixed Index'!D45</f>
        <v>GPA</v>
      </c>
      <c r="E51" s="27" t="str">
        <f>'Fixed Index'!E45</f>
        <v>Hat Ranch 2017 GPA</v>
      </c>
      <c r="F51" s="27" t="str">
        <f>'Fixed Index'!F45</f>
        <v>ANX, PRZ, GPA, SDJ, EIR for new 1,030 +/- residential community.</v>
      </c>
      <c r="G51" s="27">
        <f>'Fixed Index'!G45</f>
        <v>0</v>
      </c>
      <c r="H51" s="3" t="str">
        <f>'Fixed Index'!H45</f>
        <v>Jeffrey Hightower</v>
      </c>
      <c r="I51" s="3">
        <f>'Fixed Index'!I45</f>
        <v>0</v>
      </c>
      <c r="J51" s="27" t="str">
        <f>'Fixed Index'!J45</f>
        <v>No Status</v>
      </c>
      <c r="K51" s="27" t="str">
        <f>'Fixed Index'!K45</f>
        <v>No Description</v>
      </c>
      <c r="L51" s="27" t="str">
        <f>'Fixed Index'!L45</f>
        <v>Trevor Smith</v>
      </c>
      <c r="M51" s="30">
        <f>'Fixed Index'!M45</f>
        <v>12351</v>
      </c>
    </row>
    <row r="52" spans="1:13" x14ac:dyDescent="0.25">
      <c r="A52" s="34" t="str">
        <f>'Fixed Index'!A46</f>
        <v>17-31</v>
      </c>
      <c r="B52" s="3">
        <f>'Fixed Index'!B46</f>
        <v>42870</v>
      </c>
      <c r="C52" s="3">
        <f>'Fixed Index'!C46</f>
        <v>42900</v>
      </c>
      <c r="D52" s="27" t="str">
        <f>'Fixed Index'!D46</f>
        <v>PREZ</v>
      </c>
      <c r="E52" s="27" t="str">
        <f>'Fixed Index'!E46</f>
        <v>Hat Ranch 2017 Prezone</v>
      </c>
      <c r="F52" s="27" t="str">
        <f>'Fixed Index'!F46</f>
        <v>ANX, PRZ, GPA, SDJ, EIR for new 1,030 +/- residential community.</v>
      </c>
      <c r="G52" s="27">
        <f>'Fixed Index'!G46</f>
        <v>0</v>
      </c>
      <c r="H52" s="3" t="str">
        <f>'Fixed Index'!H46</f>
        <v>Jeffrey Hightower</v>
      </c>
      <c r="I52" s="3">
        <f>'Fixed Index'!I46</f>
        <v>0</v>
      </c>
      <c r="J52" s="27" t="str">
        <f>'Fixed Index'!J46</f>
        <v>No Status</v>
      </c>
      <c r="K52" s="27" t="str">
        <f>'Fixed Index'!K46</f>
        <v>No Description</v>
      </c>
      <c r="L52" s="27" t="str">
        <f>'Fixed Index'!L46</f>
        <v>Trevor Smith</v>
      </c>
      <c r="M52" s="30">
        <f>'Fixed Index'!M46</f>
        <v>14120</v>
      </c>
    </row>
    <row r="53" spans="1:13" x14ac:dyDescent="0.25">
      <c r="A53" s="34" t="str">
        <f>'Fixed Index'!A47</f>
        <v>17-30</v>
      </c>
      <c r="B53" s="3">
        <f>'Fixed Index'!B47</f>
        <v>42863</v>
      </c>
      <c r="C53" s="3">
        <f>'Fixed Index'!C47</f>
        <v>42893</v>
      </c>
      <c r="D53" s="27" t="str">
        <f>'Fixed Index'!D47</f>
        <v>ANX</v>
      </c>
      <c r="E53" s="27" t="str">
        <f>'Fixed Index'!E47</f>
        <v>Hat Ranch 2017 ANX</v>
      </c>
      <c r="F53" s="27" t="str">
        <f>'Fixed Index'!F47</f>
        <v>ANX, PRZ, GPA, SDJ, EIR for new 1,030 +/- residential community.</v>
      </c>
      <c r="G53" s="27">
        <f>'Fixed Index'!G47</f>
        <v>0</v>
      </c>
      <c r="H53" s="3" t="str">
        <f>'Fixed Index'!H47</f>
        <v>Jeffrey Hightower</v>
      </c>
      <c r="I53" s="3">
        <f>'Fixed Index'!I47</f>
        <v>0</v>
      </c>
      <c r="J53" s="27" t="str">
        <f>'Fixed Index'!J47</f>
        <v>No Status</v>
      </c>
      <c r="K53" s="27" t="str">
        <f>'Fixed Index'!K47</f>
        <v>No Description</v>
      </c>
      <c r="L53" s="27" t="str">
        <f>'Fixed Index'!L47</f>
        <v>Trevor Smith</v>
      </c>
      <c r="M53" s="30">
        <f>'Fixed Index'!M47</f>
        <v>9855</v>
      </c>
    </row>
    <row r="54" spans="1:13" ht="30" x14ac:dyDescent="0.25">
      <c r="A54" s="34" t="str">
        <f>'Fixed Index'!A48</f>
        <v>17-11</v>
      </c>
      <c r="B54" s="3">
        <f>'Fixed Index'!B48</f>
        <v>42789</v>
      </c>
      <c r="C54" s="3">
        <f>'Fixed Index'!C48</f>
        <v>42819</v>
      </c>
      <c r="D54" s="27" t="str">
        <f>'Fixed Index'!D48</f>
        <v>SPC</v>
      </c>
      <c r="E54" s="27" t="str">
        <f>'Fixed Index'!E48</f>
        <v>DCT Spreckels Distribution Center</v>
      </c>
      <c r="F54" s="27" t="str">
        <f>'Fixed Index'!F48</f>
        <v>305,000 SF distribution center on 14.83 acres of unimproved land for DCT, See UPJ-17-100</v>
      </c>
      <c r="G54" s="27">
        <f>'Fixed Index'!G48</f>
        <v>0</v>
      </c>
      <c r="H54" s="3" t="str">
        <f>'Fixed Index'!H48</f>
        <v>Rochelle Henson</v>
      </c>
      <c r="I54" s="3">
        <f>'Fixed Index'!I48</f>
        <v>0</v>
      </c>
      <c r="J54" s="27" t="str">
        <f>'Fixed Index'!J48</f>
        <v>No Status</v>
      </c>
      <c r="K54" s="27" t="str">
        <f>'Fixed Index'!K48</f>
        <v>No Description</v>
      </c>
      <c r="L54" s="27" t="str">
        <f>'Fixed Index'!L48</f>
        <v>Terri Allen</v>
      </c>
      <c r="M54" s="30">
        <f>'Fixed Index'!M48</f>
        <v>14041</v>
      </c>
    </row>
    <row r="55" spans="1:13" x14ac:dyDescent="0.25">
      <c r="A55" s="36" t="str">
        <f>'Fixed Index'!A68</f>
        <v>17-100</v>
      </c>
      <c r="B55" s="3">
        <f>'Fixed Index'!B68</f>
        <v>42970</v>
      </c>
      <c r="C55" s="3">
        <f>'Fixed Index'!C68</f>
        <v>43000</v>
      </c>
      <c r="D55" s="27" t="str">
        <f>'Fixed Index'!D68</f>
        <v>UPJ</v>
      </c>
      <c r="E55" s="27" t="str">
        <f>'Fixed Index'!E68</f>
        <v>DCT Spreckels UPJ</v>
      </c>
      <c r="F55" s="27" t="str">
        <f>'Fixed Index'!F68</f>
        <v xml:space="preserve">See SPC-17-11, DCT Spreckels Distribution Center </v>
      </c>
      <c r="G55" s="27" t="str">
        <f>'Fixed Index'!G68</f>
        <v>407 Spreckels Ave.</v>
      </c>
      <c r="H55" s="3" t="str">
        <f>'Fixed Index'!H68</f>
        <v>Rochelle Henson</v>
      </c>
      <c r="I55" s="3">
        <f>'Fixed Index'!I68</f>
        <v>0</v>
      </c>
      <c r="J55" s="27">
        <f>'Fixed Index'!J68</f>
        <v>0</v>
      </c>
      <c r="K55" s="27">
        <f>'Fixed Index'!K68</f>
        <v>0</v>
      </c>
      <c r="L55" s="27" t="str">
        <f>'Fixed Index'!L68</f>
        <v>Terri Allen</v>
      </c>
      <c r="M55" s="30">
        <f>'Fixed Index'!M68</f>
        <v>8756</v>
      </c>
    </row>
    <row r="56" spans="1:13" x14ac:dyDescent="0.25">
      <c r="A56" s="34" t="str">
        <f>'Fixed Index'!A52</f>
        <v>16-54</v>
      </c>
      <c r="B56" s="3">
        <f>'Fixed Index'!B52</f>
        <v>42481</v>
      </c>
      <c r="C56" s="3">
        <f>'Fixed Index'!C52</f>
        <v>42511</v>
      </c>
      <c r="D56" s="27" t="str">
        <f>'Fixed Index'!D52</f>
        <v>MCA</v>
      </c>
      <c r="E56" s="27" t="str">
        <f>'Fixed Index'!E52</f>
        <v>Unattended Storage Containers</v>
      </c>
      <c r="F56" s="27" t="str">
        <f>'Fixed Index'!F52</f>
        <v>Unattended storage Containers</v>
      </c>
      <c r="G56" s="27">
        <f>'Fixed Index'!G52</f>
        <v>0</v>
      </c>
      <c r="H56" s="3" t="str">
        <f>'Fixed Index'!H52</f>
        <v>Mark Meissner</v>
      </c>
      <c r="I56" s="3">
        <f>'Fixed Index'!I52</f>
        <v>0</v>
      </c>
      <c r="J56" s="27" t="str">
        <f>'Fixed Index'!J52</f>
        <v>No Status</v>
      </c>
      <c r="K56" s="27" t="str">
        <f>'Fixed Index'!K52</f>
        <v>No Description</v>
      </c>
      <c r="L56" s="27">
        <f>'Fixed Index'!L52</f>
        <v>0</v>
      </c>
      <c r="M56" s="30">
        <f>'Fixed Index'!M52</f>
        <v>0</v>
      </c>
    </row>
    <row r="57" spans="1:13" x14ac:dyDescent="0.25">
      <c r="A57" s="34" t="str">
        <f>'Fixed Index'!A53</f>
        <v>16-53</v>
      </c>
      <c r="B57" s="3">
        <f>'Fixed Index'!B53</f>
        <v>42481</v>
      </c>
      <c r="C57" s="3">
        <f>'Fixed Index'!C53</f>
        <v>42511</v>
      </c>
      <c r="D57" s="27" t="str">
        <f>'Fixed Index'!D53</f>
        <v>MCA</v>
      </c>
      <c r="E57" s="27" t="str">
        <f>'Fixed Index'!E53</f>
        <v>Unattended Collection Bins</v>
      </c>
      <c r="F57" s="27" t="str">
        <f>'Fixed Index'!F53</f>
        <v>Unattended Collection Bins</v>
      </c>
      <c r="G57" s="27">
        <f>'Fixed Index'!G53</f>
        <v>0</v>
      </c>
      <c r="H57" s="3" t="str">
        <f>'Fixed Index'!H53</f>
        <v>Mark Meissner</v>
      </c>
      <c r="I57" s="3">
        <f>'Fixed Index'!I53</f>
        <v>0</v>
      </c>
      <c r="J57" s="27" t="str">
        <f>'Fixed Index'!J53</f>
        <v>No Status</v>
      </c>
      <c r="K57" s="27" t="str">
        <f>'Fixed Index'!K53</f>
        <v>No Description</v>
      </c>
      <c r="L57" s="27">
        <f>'Fixed Index'!L53</f>
        <v>0</v>
      </c>
      <c r="M57" s="30">
        <f>'Fixed Index'!M53</f>
        <v>0</v>
      </c>
    </row>
    <row r="58" spans="1:13" x14ac:dyDescent="0.25">
      <c r="A58" s="34" t="str">
        <f>'Fixed Index'!A49</f>
        <v>16-154</v>
      </c>
      <c r="B58" s="3">
        <f>'Fixed Index'!B49</f>
        <v>42734</v>
      </c>
      <c r="C58" s="3">
        <f>'Fixed Index'!C49</f>
        <v>42764</v>
      </c>
      <c r="D58" s="27" t="str">
        <f>'Fixed Index'!D49</f>
        <v>MMRP</v>
      </c>
      <c r="E58" s="27" t="str">
        <f>'Fixed Index'!E49</f>
        <v>Northwest Airport Wy MP MMRP</v>
      </c>
      <c r="F58" s="27" t="str">
        <f>'Fixed Index'!F49</f>
        <v>NWAWMP MMRP</v>
      </c>
      <c r="G58" s="27">
        <f>'Fixed Index'!G49</f>
        <v>0</v>
      </c>
      <c r="H58" s="3" t="str">
        <f>'Fixed Index'!H49</f>
        <v>Mandy Kang</v>
      </c>
      <c r="I58" s="3">
        <f>'Fixed Index'!I49</f>
        <v>0</v>
      </c>
      <c r="J58" s="27" t="str">
        <f>'Fixed Index'!J49</f>
        <v>No Status</v>
      </c>
      <c r="K58" s="27" t="str">
        <f>'Fixed Index'!K49</f>
        <v>No Description</v>
      </c>
      <c r="L58" s="27">
        <f>'Fixed Index'!L49</f>
        <v>0</v>
      </c>
      <c r="M58" s="30">
        <f>'Fixed Index'!M49</f>
        <v>4614</v>
      </c>
    </row>
    <row r="59" spans="1:13" ht="30" x14ac:dyDescent="0.25">
      <c r="A59" s="34" t="str">
        <f>'Fixed Index'!A50</f>
        <v>16-153</v>
      </c>
      <c r="B59" s="3">
        <f>'Fixed Index'!B50</f>
        <v>42726</v>
      </c>
      <c r="C59" s="3">
        <f>'Fixed Index'!C50</f>
        <v>42756</v>
      </c>
      <c r="D59" s="27" t="str">
        <f>'Fixed Index'!D50</f>
        <v>SPN</v>
      </c>
      <c r="E59" s="27" t="str">
        <f>'Fixed Index'!E50</f>
        <v>Bathroom Addition, The Pub</v>
      </c>
      <c r="F59" s="27" t="str">
        <f>'Fixed Index'!F50</f>
        <v>Bathroom Addition. Build 1 women's and 1 men's handicap bathrooms. Build 1 storage room.</v>
      </c>
      <c r="G59" s="27">
        <f>'Fixed Index'!G50</f>
        <v>0</v>
      </c>
      <c r="H59" s="3" t="str">
        <f>'Fixed Index'!H50</f>
        <v>Jeffrey Hightower</v>
      </c>
      <c r="I59" s="3">
        <f>'Fixed Index'!I50</f>
        <v>0</v>
      </c>
      <c r="J59" s="27" t="str">
        <f>'Fixed Index'!J50</f>
        <v>No Status</v>
      </c>
      <c r="K59" s="27" t="str">
        <f>'Fixed Index'!K50</f>
        <v>No Description</v>
      </c>
      <c r="L59" s="27" t="str">
        <f>'Fixed Index'!L50</f>
        <v>Ray Uecker</v>
      </c>
      <c r="M59" s="30">
        <f>'Fixed Index'!M50</f>
        <v>4159</v>
      </c>
    </row>
    <row r="60" spans="1:13" x14ac:dyDescent="0.25">
      <c r="A60" s="34" t="str">
        <f>'Fixed Index'!A51</f>
        <v>16-127</v>
      </c>
      <c r="B60" s="3">
        <f>'Fixed Index'!B51</f>
        <v>42650</v>
      </c>
      <c r="C60" s="3">
        <f>'Fixed Index'!C51</f>
        <v>42680</v>
      </c>
      <c r="D60" s="27" t="str">
        <f>'Fixed Index'!D51</f>
        <v>SPA</v>
      </c>
      <c r="E60" s="27" t="str">
        <f>'Fixed Index'!E51</f>
        <v>Manteca Luxury Apartments</v>
      </c>
      <c r="F60" s="27" t="str">
        <f>'Fixed Index'!F51</f>
        <v>132-unit apartment complex with rental office and clubhouse.</v>
      </c>
      <c r="G60" s="27" t="str">
        <f>'Fixed Index'!G51</f>
        <v>1279 W LATHROP RD</v>
      </c>
      <c r="H60" s="3" t="str">
        <f>'Fixed Index'!H51</f>
        <v>Mark Meissner</v>
      </c>
      <c r="I60" s="3">
        <f>'Fixed Index'!I51</f>
        <v>0</v>
      </c>
      <c r="J60" s="27" t="str">
        <f>'Fixed Index'!J51</f>
        <v>No Status</v>
      </c>
      <c r="K60" s="27" t="str">
        <f>'Fixed Index'!K51</f>
        <v>No Description</v>
      </c>
      <c r="L60" s="27">
        <f>'Fixed Index'!L51</f>
        <v>0</v>
      </c>
      <c r="M60" s="30">
        <f>'Fixed Index'!M51</f>
        <v>8800</v>
      </c>
    </row>
    <row r="61" spans="1:13" ht="30" x14ac:dyDescent="0.25">
      <c r="A61" s="34" t="str">
        <f>'Fixed Index'!A54</f>
        <v>16-10 &amp; 11</v>
      </c>
      <c r="B61" s="3">
        <f>'Fixed Index'!B54</f>
        <v>42408</v>
      </c>
      <c r="C61" s="3">
        <f>'Fixed Index'!C54</f>
        <v>42438</v>
      </c>
      <c r="D61" s="27" t="str">
        <f>'Fixed Index'!D54</f>
        <v>SDJ</v>
      </c>
      <c r="E61" s="27" t="str">
        <f>'Fixed Index'!E54</f>
        <v>Cerri Residential Subdivision</v>
      </c>
      <c r="F61" s="27" t="str">
        <f>'Fixed Index'!F54</f>
        <v>SDJ to subdivide 160 +/- acres of vacant farmland into 643 SFD units.</v>
      </c>
      <c r="G61" s="27">
        <f>'Fixed Index'!G54</f>
        <v>0</v>
      </c>
      <c r="H61" s="3" t="str">
        <f>'Fixed Index'!H54</f>
        <v>Rochelle Henson</v>
      </c>
      <c r="I61" s="3">
        <f>'Fixed Index'!I54</f>
        <v>0</v>
      </c>
      <c r="J61" s="27" t="str">
        <f>'Fixed Index'!J54</f>
        <v>No Status</v>
      </c>
      <c r="K61" s="27" t="str">
        <f>'Fixed Index'!K54</f>
        <v>No Description</v>
      </c>
      <c r="L61" s="27" t="str">
        <f>'Fixed Index'!L54</f>
        <v>Demetri Filios</v>
      </c>
      <c r="M61" s="30">
        <f>'Fixed Index'!M54</f>
        <v>13219</v>
      </c>
    </row>
    <row r="62" spans="1:13" ht="30" x14ac:dyDescent="0.25">
      <c r="A62" s="34" t="str">
        <f>'Fixed Index'!A55</f>
        <v>15-98</v>
      </c>
      <c r="B62" s="3">
        <f>'Fixed Index'!B55</f>
        <v>42352</v>
      </c>
      <c r="C62" s="3">
        <f>'Fixed Index'!C55</f>
        <v>42382</v>
      </c>
      <c r="D62" s="27" t="str">
        <f>'Fixed Index'!D55</f>
        <v>SDJ</v>
      </c>
      <c r="E62" s="27" t="str">
        <f>'Fixed Index'!E55</f>
        <v>Denali Vesting SDJ</v>
      </c>
      <c r="F62" s="27" t="str">
        <f>'Fixed Index'!F55</f>
        <v>Subdivide 83.5 acres into 317 lots. 315 lots for homes and 2 lots for commercial.</v>
      </c>
      <c r="G62" s="27">
        <f>'Fixed Index'!G55</f>
        <v>0</v>
      </c>
      <c r="H62" s="3" t="str">
        <f>'Fixed Index'!H55</f>
        <v>Rochelle Henson</v>
      </c>
      <c r="I62" s="3">
        <f>'Fixed Index'!I55</f>
        <v>0</v>
      </c>
      <c r="J62" s="27" t="str">
        <f>'Fixed Index'!J55</f>
        <v>No Status</v>
      </c>
      <c r="K62" s="27" t="str">
        <f>'Fixed Index'!K55</f>
        <v>No Description</v>
      </c>
      <c r="L62" s="27" t="str">
        <f>'Fixed Index'!L55</f>
        <v>Mary Dutra</v>
      </c>
      <c r="M62" s="30">
        <f>'Fixed Index'!M55</f>
        <v>13219</v>
      </c>
    </row>
    <row r="63" spans="1:13" ht="30" x14ac:dyDescent="0.25">
      <c r="A63" s="36" t="str">
        <f>'Fixed Index'!A56</f>
        <v>15-91</v>
      </c>
      <c r="B63" s="3">
        <f>'Fixed Index'!B56</f>
        <v>42331</v>
      </c>
      <c r="C63" s="3">
        <f>'Fixed Index'!C56</f>
        <v>42361</v>
      </c>
      <c r="D63" s="27" t="str">
        <f>'Fixed Index'!D56</f>
        <v>EIR</v>
      </c>
      <c r="E63" s="27" t="str">
        <f>'Fixed Index'!E56</f>
        <v>Griffin Park EIR</v>
      </c>
      <c r="F63" s="27" t="str">
        <f>'Fixed Index'!F56</f>
        <v>ANX, GPA, PRZ and establishment of new master plan area that includes residential and commercial mixed use.</v>
      </c>
      <c r="G63" s="27">
        <f>'Fixed Index'!G56</f>
        <v>0</v>
      </c>
      <c r="H63" s="3" t="str">
        <f>'Fixed Index'!H56</f>
        <v>Jeffrey Hightower</v>
      </c>
      <c r="I63" s="3">
        <f>'Fixed Index'!I56</f>
        <v>40471</v>
      </c>
      <c r="J63" s="27" t="str">
        <f>'Fixed Index'!J56</f>
        <v>Note</v>
      </c>
      <c r="K63" s="27" t="str">
        <f>'Fixed Index'!K56</f>
        <v>test</v>
      </c>
      <c r="L63" s="27" t="str">
        <f>'Fixed Index'!L56</f>
        <v>John Palmer</v>
      </c>
      <c r="M63" s="30">
        <f>'Fixed Index'!M56</f>
        <v>17109</v>
      </c>
    </row>
    <row r="64" spans="1:13" ht="30" x14ac:dyDescent="0.25">
      <c r="A64" s="36" t="str">
        <f>'Fixed Index'!A57</f>
        <v>15-90</v>
      </c>
      <c r="B64" s="3">
        <f>'Fixed Index'!B57</f>
        <v>42331</v>
      </c>
      <c r="C64" s="3">
        <f>'Fixed Index'!C57</f>
        <v>42361</v>
      </c>
      <c r="D64" s="27" t="str">
        <f>'Fixed Index'!D57</f>
        <v>MP</v>
      </c>
      <c r="E64" s="27" t="str">
        <f>'Fixed Index'!E57</f>
        <v>Griffin Park Master Plan</v>
      </c>
      <c r="F64" s="27" t="str">
        <f>'Fixed Index'!F57</f>
        <v>ANX, GPA, PRZ and establishment of new master plan area that includes residential and commercial mixed use.</v>
      </c>
      <c r="G64" s="27">
        <f>'Fixed Index'!G57</f>
        <v>0</v>
      </c>
      <c r="H64" s="3" t="str">
        <f>'Fixed Index'!H57</f>
        <v>Jeffrey Hightower</v>
      </c>
      <c r="I64" s="3">
        <f>'Fixed Index'!I57</f>
        <v>40471</v>
      </c>
      <c r="J64" s="27" t="str">
        <f>'Fixed Index'!J57</f>
        <v>Note</v>
      </c>
      <c r="K64" s="27" t="str">
        <f>'Fixed Index'!K57</f>
        <v>test</v>
      </c>
      <c r="L64" s="27" t="str">
        <f>'Fixed Index'!L57</f>
        <v>John Palmer</v>
      </c>
      <c r="M64" s="30">
        <f>'Fixed Index'!M57</f>
        <v>27502</v>
      </c>
    </row>
    <row r="65" spans="1:13" ht="30" x14ac:dyDescent="0.25">
      <c r="A65" s="36" t="str">
        <f>'Fixed Index'!A58</f>
        <v>15-89</v>
      </c>
      <c r="B65" s="3">
        <f>'Fixed Index'!B58</f>
        <v>42331</v>
      </c>
      <c r="C65" s="3">
        <f>'Fixed Index'!C58</f>
        <v>42361</v>
      </c>
      <c r="D65" s="27" t="str">
        <f>'Fixed Index'!D58</f>
        <v>GPA</v>
      </c>
      <c r="E65" s="27" t="str">
        <f>'Fixed Index'!E58</f>
        <v>Griffin Park GPA</v>
      </c>
      <c r="F65" s="27" t="str">
        <f>'Fixed Index'!F58</f>
        <v>ANX, GPA, PRZ and establishment of new master plan area that includes residential and commercial mixed use.</v>
      </c>
      <c r="G65" s="27">
        <f>'Fixed Index'!G58</f>
        <v>0</v>
      </c>
      <c r="H65" s="3" t="str">
        <f>'Fixed Index'!H58</f>
        <v>Jeffrey Hightower</v>
      </c>
      <c r="I65" s="3">
        <f>'Fixed Index'!I58</f>
        <v>40471</v>
      </c>
      <c r="J65" s="27" t="str">
        <f>'Fixed Index'!J58</f>
        <v>Note</v>
      </c>
      <c r="K65" s="27" t="str">
        <f>'Fixed Index'!K58</f>
        <v>test</v>
      </c>
      <c r="L65" s="27" t="str">
        <f>'Fixed Index'!L58</f>
        <v>John Palmer</v>
      </c>
      <c r="M65" s="30">
        <f>'Fixed Index'!M58</f>
        <v>7116</v>
      </c>
    </row>
    <row r="66" spans="1:13" ht="30" x14ac:dyDescent="0.25">
      <c r="A66" s="36" t="str">
        <f>'Fixed Index'!A59</f>
        <v>15-88</v>
      </c>
      <c r="B66" s="3">
        <f>'Fixed Index'!B59</f>
        <v>42338</v>
      </c>
      <c r="C66" s="3">
        <f>'Fixed Index'!C59</f>
        <v>42368</v>
      </c>
      <c r="D66" s="27" t="str">
        <f>'Fixed Index'!D59</f>
        <v>PREZ</v>
      </c>
      <c r="E66" s="27" t="str">
        <f>'Fixed Index'!E59</f>
        <v>Griffin Park Prezone</v>
      </c>
      <c r="F66" s="27" t="str">
        <f>'Fixed Index'!F59</f>
        <v>ANX, GPA, PRZ and establishment of new Master Plan area that includes residential and commercial mixed use.</v>
      </c>
      <c r="G66" s="27">
        <f>'Fixed Index'!G59</f>
        <v>0</v>
      </c>
      <c r="H66" s="3" t="str">
        <f>'Fixed Index'!H59</f>
        <v>Jeffrey Hightower</v>
      </c>
      <c r="I66" s="3">
        <f>'Fixed Index'!I59</f>
        <v>40471</v>
      </c>
      <c r="J66" s="27" t="str">
        <f>'Fixed Index'!J59</f>
        <v>Note</v>
      </c>
      <c r="K66" s="27" t="str">
        <f>'Fixed Index'!K59</f>
        <v>test</v>
      </c>
      <c r="L66" s="27" t="str">
        <f>'Fixed Index'!L59</f>
        <v>John Palmer</v>
      </c>
      <c r="M66" s="30">
        <f>'Fixed Index'!M59</f>
        <v>9368</v>
      </c>
    </row>
    <row r="67" spans="1:13" ht="30" x14ac:dyDescent="0.25">
      <c r="A67" s="36" t="str">
        <f>'Fixed Index'!A60</f>
        <v>15-87</v>
      </c>
      <c r="B67" s="3">
        <f>'Fixed Index'!B60</f>
        <v>42331</v>
      </c>
      <c r="C67" s="3">
        <f>'Fixed Index'!C60</f>
        <v>42361</v>
      </c>
      <c r="D67" s="27" t="str">
        <f>'Fixed Index'!D60</f>
        <v>ANX</v>
      </c>
      <c r="E67" s="27" t="str">
        <f>'Fixed Index'!E60</f>
        <v>Griffin Park</v>
      </c>
      <c r="F67" s="27" t="str">
        <f>'Fixed Index'!F60</f>
        <v>Anx, GPA, PRZ for new Master Plan area that includes residential and commercial mixed use.</v>
      </c>
      <c r="G67" s="27">
        <f>'Fixed Index'!G60</f>
        <v>0</v>
      </c>
      <c r="H67" s="3" t="str">
        <f>'Fixed Index'!H60</f>
        <v>Jeffrey Hightower</v>
      </c>
      <c r="I67" s="3">
        <f>'Fixed Index'!I60</f>
        <v>40471</v>
      </c>
      <c r="J67" s="27" t="str">
        <f>'Fixed Index'!J60</f>
        <v>Note</v>
      </c>
      <c r="K67" s="27" t="str">
        <f>'Fixed Index'!K60</f>
        <v>test</v>
      </c>
      <c r="L67" s="27" t="str">
        <f>'Fixed Index'!L60</f>
        <v>John Palmer</v>
      </c>
      <c r="M67" s="30">
        <f>'Fixed Index'!M60</f>
        <v>12482</v>
      </c>
    </row>
    <row r="68" spans="1:13" ht="30" x14ac:dyDescent="0.25">
      <c r="A68" s="36" t="str">
        <f>'Fixed Index'!A61</f>
        <v>15-84</v>
      </c>
      <c r="B68" s="3">
        <f>'Fixed Index'!B61</f>
        <v>42328</v>
      </c>
      <c r="C68" s="3">
        <f>'Fixed Index'!C61</f>
        <v>42358</v>
      </c>
      <c r="D68" s="27" t="str">
        <f>'Fixed Index'!D61</f>
        <v>GPA</v>
      </c>
      <c r="E68" s="27" t="str">
        <f>'Fixed Index'!E61</f>
        <v>Oakwood Landing/Cerri/Denali GPA &amp; REZ</v>
      </c>
      <c r="F68" s="27" t="str">
        <f>'Fixed Index'!F61</f>
        <v>Provide up to 645 lots in a variety of sizes. Need GPA and REZ for R1 SFD's.  5  4/27/17 DEIR available for applicant review.</v>
      </c>
      <c r="G68" s="27">
        <f>'Fixed Index'!G61</f>
        <v>0</v>
      </c>
      <c r="H68" s="3" t="str">
        <f>'Fixed Index'!H61</f>
        <v>Rochelle Henson</v>
      </c>
      <c r="I68" s="3">
        <f>'Fixed Index'!I61</f>
        <v>40471</v>
      </c>
      <c r="J68" s="27" t="str">
        <f>'Fixed Index'!J61</f>
        <v>Note</v>
      </c>
      <c r="K68" s="27" t="str">
        <f>'Fixed Index'!K61</f>
        <v>test</v>
      </c>
      <c r="L68" s="27" t="str">
        <f>'Fixed Index'!L61</f>
        <v>Demetri Filios, Bill Filios, Art Nunes</v>
      </c>
      <c r="M68" s="30">
        <f>'Fixed Index'!M61</f>
        <v>19634</v>
      </c>
    </row>
  </sheetData>
  <conditionalFormatting sqref="K1:M1 A1:H1 J69:M98 A69:H98 A2:M65">
    <cfRule type="expression" dxfId="90" priority="57">
      <formula>INDIRECT("D"&amp;ROW())="Jeffrey Hightower"</formula>
    </cfRule>
    <cfRule type="expression" dxfId="89" priority="58">
      <formula>INDIRECT("D"&amp;ROW())="Unassigned"</formula>
    </cfRule>
    <cfRule type="expression" dxfId="88" priority="59">
      <formula>INDIRECT("D"&amp;ROW())="Mark Meissner"</formula>
    </cfRule>
    <cfRule type="expression" dxfId="87" priority="60">
      <formula>INDIRECT("D"&amp;ROW())="Rochelle Henson"</formula>
    </cfRule>
    <cfRule type="expression" dxfId="86" priority="61">
      <formula>INDIRECT("D"&amp;ROW())="Mandy Kang"</formula>
    </cfRule>
    <cfRule type="expression" dxfId="85" priority="62">
      <formula>INDIRECT("D"&amp;ROW())="Mallory Fenrich"</formula>
    </cfRule>
    <cfRule type="expression" dxfId="84" priority="63">
      <formula>INDIRECT("D"&amp;ROW())="Elizabeth Yee"</formula>
    </cfRule>
  </conditionalFormatting>
  <conditionalFormatting sqref="I69:I1048576">
    <cfRule type="expression" dxfId="83" priority="29">
      <formula>INDIRECT("D"&amp;ROW())="Jeffrey Hightower"</formula>
    </cfRule>
    <cfRule type="expression" dxfId="82" priority="30">
      <formula>INDIRECT("D"&amp;ROW())="Unassigned"</formula>
    </cfRule>
    <cfRule type="expression" dxfId="81" priority="31">
      <formula>INDIRECT("D"&amp;ROW())="Mark Meissner"</formula>
    </cfRule>
    <cfRule type="expression" dxfId="80" priority="32">
      <formula>INDIRECT("D"&amp;ROW())="Rochelle Henson"</formula>
    </cfRule>
    <cfRule type="expression" dxfId="79" priority="33">
      <formula>INDIRECT("D"&amp;ROW())="Mandy Kang"</formula>
    </cfRule>
    <cfRule type="expression" dxfId="78" priority="34">
      <formula>INDIRECT("D"&amp;ROW())="Mallory Fenrich"</formula>
    </cfRule>
    <cfRule type="expression" dxfId="77" priority="35">
      <formula>INDIRECT("D"&amp;ROW())="Elizabeth Yee"</formula>
    </cfRule>
  </conditionalFormatting>
  <conditionalFormatting sqref="I1:J1">
    <cfRule type="expression" dxfId="76" priority="22">
      <formula>INDIRECT("D"&amp;ROW())="Jeffrey Hightower"</formula>
    </cfRule>
    <cfRule type="expression" dxfId="75" priority="23">
      <formula>INDIRECT("D"&amp;ROW())="Unassigned"</formula>
    </cfRule>
    <cfRule type="expression" dxfId="74" priority="24">
      <formula>INDIRECT("D"&amp;ROW())="Mark Meissner"</formula>
    </cfRule>
    <cfRule type="expression" dxfId="73" priority="25">
      <formula>INDIRECT("D"&amp;ROW())="Rochelle Henson"</formula>
    </cfRule>
    <cfRule type="expression" dxfId="72" priority="26">
      <formula>INDIRECT("D"&amp;ROW())="Mandy Kang"</formula>
    </cfRule>
    <cfRule type="expression" dxfId="71" priority="27">
      <formula>INDIRECT("D"&amp;ROW())="Mallory Fenrich"</formula>
    </cfRule>
    <cfRule type="expression" dxfId="70" priority="28">
      <formula>INDIRECT("D"&amp;ROW())="Elizabeth Yee"</formula>
    </cfRule>
  </conditionalFormatting>
  <conditionalFormatting sqref="A66:M66">
    <cfRule type="expression" dxfId="69" priority="15">
      <formula>INDIRECT("D"&amp;ROW())="Jeffrey Hightower"</formula>
    </cfRule>
    <cfRule type="expression" dxfId="68" priority="16">
      <formula>INDIRECT("D"&amp;ROW())="Unassigned"</formula>
    </cfRule>
    <cfRule type="expression" dxfId="67" priority="17">
      <formula>INDIRECT("D"&amp;ROW())="Mark Meissner"</formula>
    </cfRule>
    <cfRule type="expression" dxfId="66" priority="18">
      <formula>INDIRECT("D"&amp;ROW())="Rochelle Henson"</formula>
    </cfRule>
    <cfRule type="expression" dxfId="65" priority="19">
      <formula>INDIRECT("D"&amp;ROW())="Mandy Kang"</formula>
    </cfRule>
    <cfRule type="expression" dxfId="64" priority="20">
      <formula>INDIRECT("D"&amp;ROW())="Mallory Fenrich"</formula>
    </cfRule>
    <cfRule type="expression" dxfId="63" priority="21">
      <formula>INDIRECT("D"&amp;ROW())="Elizabeth Yee"</formula>
    </cfRule>
  </conditionalFormatting>
  <conditionalFormatting sqref="A67:M67">
    <cfRule type="expression" dxfId="62" priority="8">
      <formula>INDIRECT("D"&amp;ROW())="Jeffrey Hightower"</formula>
    </cfRule>
    <cfRule type="expression" dxfId="61" priority="9">
      <formula>INDIRECT("D"&amp;ROW())="Unassigned"</formula>
    </cfRule>
    <cfRule type="expression" dxfId="60" priority="10">
      <formula>INDIRECT("D"&amp;ROW())="Mark Meissner"</formula>
    </cfRule>
    <cfRule type="expression" dxfId="59" priority="11">
      <formula>INDIRECT("D"&amp;ROW())="Rochelle Henson"</formula>
    </cfRule>
    <cfRule type="expression" dxfId="58" priority="12">
      <formula>INDIRECT("D"&amp;ROW())="Mandy Kang"</formula>
    </cfRule>
    <cfRule type="expression" dxfId="57" priority="13">
      <formula>INDIRECT("D"&amp;ROW())="Mallory Fenrich"</formula>
    </cfRule>
    <cfRule type="expression" dxfId="56" priority="14">
      <formula>INDIRECT("D"&amp;ROW())="Elizabeth Yee"</formula>
    </cfRule>
  </conditionalFormatting>
  <conditionalFormatting sqref="A68:M68">
    <cfRule type="expression" dxfId="55" priority="1">
      <formula>INDIRECT("D"&amp;ROW())="Jeffrey Hightower"</formula>
    </cfRule>
    <cfRule type="expression" dxfId="54" priority="2">
      <formula>INDIRECT("D"&amp;ROW())="Unassigned"</formula>
    </cfRule>
    <cfRule type="expression" dxfId="53" priority="3">
      <formula>INDIRECT("D"&amp;ROW())="Mark Meissner"</formula>
    </cfRule>
    <cfRule type="expression" dxfId="52" priority="4">
      <formula>INDIRECT("D"&amp;ROW())="Rochelle Henson"</formula>
    </cfRule>
    <cfRule type="expression" dxfId="51" priority="5">
      <formula>INDIRECT("D"&amp;ROW())="Mandy Kang"</formula>
    </cfRule>
    <cfRule type="expression" dxfId="50" priority="6">
      <formula>INDIRECT("D"&amp;ROW())="Mallory Fenrich"</formula>
    </cfRule>
    <cfRule type="expression" dxfId="49" priority="7">
      <formula>INDIRECT("D"&amp;ROW())="Elizabeth Yee"</formula>
    </cfRule>
  </conditionalFormatting>
  <hyperlinks>
    <hyperlink ref="A8" location="'17-97'!A1" display="'17-97'!A1"/>
    <hyperlink ref="A9" location="'17-96'!A1" display="'17-96'!A1"/>
    <hyperlink ref="A10" location="'17-94'!A1" display="'17-94'!A1"/>
    <hyperlink ref="A11" location="'17-93'!A1" display="'17-93'!A1"/>
    <hyperlink ref="A13" location="'17-86'!A1" display="'17-86'!A1"/>
    <hyperlink ref="A12" location="'17-87'!A1" display="'17-87'!A1"/>
    <hyperlink ref="A14" location="'17-83'!A1" display="'17-83'!A1"/>
    <hyperlink ref="A15" location="'17-81'!A1" display="'17-81'!A1"/>
    <hyperlink ref="A16" location="'17-77'!A1" display="'17-77'!A1"/>
    <hyperlink ref="A17" location="'17-76'!A1" display="'17-76'!A1"/>
    <hyperlink ref="A7" location="'17-98'!A1" display="'17-98'!A1"/>
    <hyperlink ref="A6" location="'17-99'!A1" display="'17-99'!A1"/>
    <hyperlink ref="A18" location="'17-74'!A1" display="'17-74'!A1"/>
    <hyperlink ref="A19" location="'17-73'!A1" display="'17-73'!A1"/>
    <hyperlink ref="A20" location="'17-69'!A1" display="'17-69'!A1"/>
    <hyperlink ref="A21" location="'17-69'!A1" display="'17-69'!A1"/>
    <hyperlink ref="A22" location="'17-69'!A1" display="'17-69'!A1"/>
    <hyperlink ref="A23" location="'17-69'!A1" display="'17-69'!A1"/>
    <hyperlink ref="A28" location="'17-63'!A1" display="'17-63'!A1"/>
    <hyperlink ref="A24" location="'17-63'!A1" display="'17-63'!A1"/>
    <hyperlink ref="A25" location="'17-66'!A1" display="'17-66'!A1"/>
    <hyperlink ref="A26" location="'17-65'!A1" display="'17-65'!A1"/>
    <hyperlink ref="A27" location="'17-64'!A1" display="'17-64'!A1"/>
    <hyperlink ref="A29" location="'17-62'!A1" display="'17-62'!A1"/>
    <hyperlink ref="A30" location="'17-61'!A1" display="'17-61'!A1"/>
    <hyperlink ref="A31" location="'17-60'!A1" display="'17-60'!A1"/>
    <hyperlink ref="A32" location="'17-58'!A1" display="'17-58'!A1"/>
    <hyperlink ref="A33" location="'17-58'!A1" display="'17-58'!A1"/>
    <hyperlink ref="A34" location="'17-56'!A1" display="'17-56'!A1"/>
    <hyperlink ref="A35" location="'17-55'!A1" display="'17-55'!A1"/>
    <hyperlink ref="A36" location="'17-52'!A1" display="'17-52'!A1"/>
    <hyperlink ref="A41" location="'17-42'!A1" display="'17-42'!A1"/>
    <hyperlink ref="A40" location="'17-42'!A1" display="'17-42'!A1"/>
    <hyperlink ref="A39" location="'17-42'!A1" display="'17-42'!A1"/>
    <hyperlink ref="A38" location="'17-42'!A1" display="'17-42'!A1"/>
    <hyperlink ref="A37" location="'17-42'!A1" display="'17-42'!A1"/>
    <hyperlink ref="A42" location="'17-41'!A1" display="'17-41'!A1"/>
    <hyperlink ref="A43" location="'17-40'!A1" display="'17-40'!A1"/>
    <hyperlink ref="A44" location="'17-39'!A1" display="'17-39'!A1"/>
    <hyperlink ref="A45" location="'17-38'!A1" display="'17-38'!A1"/>
    <hyperlink ref="A53" location="'17-30'!A1" display="'17-30'!A1"/>
    <hyperlink ref="A52" location="'17-30'!A1" display="'17-30'!A1"/>
    <hyperlink ref="A51" location="'17-30'!A1" display="'17-30'!A1"/>
    <hyperlink ref="A50" location="'17-30'!A1" display="'17-30'!A1"/>
    <hyperlink ref="A49" location="'17-30'!A1" display="'17-30'!A1"/>
    <hyperlink ref="A48" location="'17-30'!A1" display="'17-30'!A1"/>
    <hyperlink ref="A47" location="'17-30'!A1" display="'17-30'!A1"/>
    <hyperlink ref="A46" location="'17-30'!A1" display="'17-30'!A1"/>
    <hyperlink ref="A54" location="'17-11'!A1" display="'17-11'!A1"/>
    <hyperlink ref="A56" location="'16-54'!A1" display="'16-54'!A1"/>
    <hyperlink ref="A57" location="'16-53'!A1" display="'16-53'!A1"/>
    <hyperlink ref="A58" location="'16-154'!A1" display="'16-154'!A1"/>
    <hyperlink ref="A59" location="'16-153'!A1" display="'16-153'!A1"/>
    <hyperlink ref="A60" location="'16-127'!A1" display="'16-127'!A1"/>
    <hyperlink ref="A61" location="'16-11'!A1" display="'16-11'!A1"/>
    <hyperlink ref="A62" location="'15-98'!A1" display="'15-98'!A1"/>
    <hyperlink ref="A63" location="'15-87'!A1" display="'15-87'!A1"/>
    <hyperlink ref="A64" location="'15-87'!A1" display="'15-87'!A1"/>
    <hyperlink ref="A65" location="'15-87'!A1" display="'15-87'!A1"/>
    <hyperlink ref="A66" location="'15-87'!A1" display="'15-87'!A1"/>
    <hyperlink ref="A67" location="'15-87'!A1" display="'15-87'!A1"/>
    <hyperlink ref="A68" location="'15-84'!A1" display="'15-84'!A1"/>
    <hyperlink ref="A2" location="CITY4!A1" display="CITY4!A1"/>
    <hyperlink ref="A3" location="CITY3!A1" display="CITY3!A1"/>
    <hyperlink ref="A4" location="CITY2!A1" display="CITY2!A1"/>
    <hyperlink ref="A5" location="CITY1!A1" display="CITY1!A1"/>
    <hyperlink ref="A55" location="'17-11'!A1" display="'17-11'!A1"/>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5" t="str">
        <f>'Fixed Index'!A4</f>
        <v>17-94</v>
      </c>
      <c r="B1" s="5"/>
      <c r="C1" s="6"/>
    </row>
    <row r="2" spans="1:3" s="8" customFormat="1" ht="18.75" x14ac:dyDescent="0.3">
      <c r="A2" s="5" t="s">
        <v>152</v>
      </c>
      <c r="B2" s="5" t="str">
        <f>'Fixed Index'!E4</f>
        <v>Tesla Supercharger Station Expansion</v>
      </c>
      <c r="C2" s="6"/>
    </row>
    <row r="3" spans="1:3" s="8" customFormat="1" hidden="1" x14ac:dyDescent="0.25">
      <c r="A3" s="7">
        <f>MAX(A5:A1000)</f>
        <v>42964</v>
      </c>
      <c r="B3" s="6" t="str">
        <f>VLOOKUP(MAX(A5:A1000),A5:B1000,2,0 )</f>
        <v>Completed</v>
      </c>
      <c r="C3" s="6" t="str">
        <f>VLOOKUP(MAX(A5:A1000),A5:C1000,3,0)</f>
        <v>Assigned project to Mallorie</v>
      </c>
    </row>
    <row r="4" spans="1:3" s="8" customFormat="1" x14ac:dyDescent="0.25">
      <c r="A4" s="9" t="s">
        <v>156</v>
      </c>
      <c r="B4" s="9" t="s">
        <v>151</v>
      </c>
      <c r="C4" s="10" t="s">
        <v>154</v>
      </c>
    </row>
    <row r="5" spans="1:3" x14ac:dyDescent="0.25">
      <c r="A5" s="4">
        <v>42964</v>
      </c>
      <c r="B5" t="s">
        <v>153</v>
      </c>
      <c r="C5" s="1" t="s">
        <v>159</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Index'!A5</f>
        <v>17-93</v>
      </c>
      <c r="B1" s="5"/>
      <c r="C1" s="21"/>
    </row>
    <row r="2" spans="1:3" s="22" customFormat="1" ht="18.75" x14ac:dyDescent="0.3">
      <c r="A2" s="5" t="s">
        <v>152</v>
      </c>
      <c r="B2" s="5" t="str">
        <f>'Fixed Index'!E5</f>
        <v>Home 2 Suites PDA</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8"/>
  <sheetViews>
    <sheetView showZeros="0"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Index'!A6</f>
        <v>17-87</v>
      </c>
      <c r="B1" s="5"/>
      <c r="C1" s="21"/>
    </row>
    <row r="2" spans="1:3" s="22" customFormat="1" ht="18.75" x14ac:dyDescent="0.3">
      <c r="A2" s="5" t="s">
        <v>152</v>
      </c>
      <c r="B2" s="5" t="str">
        <f>'Fixed Index'!E6</f>
        <v>Sequoia Christian Preschool</v>
      </c>
      <c r="C2" s="21"/>
    </row>
    <row r="3" spans="1:3" s="22" customFormat="1" ht="18.75" hidden="1" x14ac:dyDescent="0.3">
      <c r="A3" s="33">
        <f>MAX(A5:A1000)</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row r="18" spans="1:1" x14ac:dyDescent="0.25">
      <c r="A1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Index'!A7</f>
        <v>17-86</v>
      </c>
      <c r="B1" s="5"/>
      <c r="C1" s="21"/>
    </row>
    <row r="2" spans="1:3" s="22" customFormat="1" ht="18.75" x14ac:dyDescent="0.3">
      <c r="A2" s="5" t="s">
        <v>152</v>
      </c>
      <c r="B2" s="5" t="str">
        <f>'Fixed Index'!E7</f>
        <v>ABF Freight</v>
      </c>
      <c r="C2" s="21"/>
    </row>
    <row r="3" spans="1:3" s="22" customFormat="1" ht="18.75" hidden="1" x14ac:dyDescent="0.3">
      <c r="A3" s="23">
        <f>IFERROR(MAX(A5:A1000),"No Data")</f>
        <v>42956</v>
      </c>
      <c r="B3" s="21" t="str">
        <f>IFERROR(VLOOKUP(MAX(A5:A1000),A5:B1000,2,0),"No Status")</f>
        <v>Completed</v>
      </c>
      <c r="C3" s="21" t="str">
        <f>IFERROR(VLOOKUP(MAX(A5:A1000),A5:C1000,3,0),"No Description")</f>
        <v xml:space="preserve">Project Routed for Initial Review with Comments Due August 24th.  </v>
      </c>
    </row>
    <row r="4" spans="1:3" s="22" customFormat="1" ht="18.75" x14ac:dyDescent="0.3">
      <c r="A4" s="5" t="s">
        <v>156</v>
      </c>
      <c r="B4" s="5" t="s">
        <v>151</v>
      </c>
      <c r="C4" s="24" t="s">
        <v>154</v>
      </c>
    </row>
    <row r="5" spans="1:3" x14ac:dyDescent="0.25">
      <c r="A5" s="4">
        <v>42956</v>
      </c>
      <c r="B5" t="s">
        <v>153</v>
      </c>
      <c r="C5" s="1" t="s">
        <v>160</v>
      </c>
    </row>
    <row r="6" spans="1:3" x14ac:dyDescent="0.25">
      <c r="A6" s="4"/>
    </row>
    <row r="8" spans="1:3" x14ac:dyDescent="0.25">
      <c r="A8" s="4"/>
    </row>
  </sheetData>
  <dataValidations disablePrompts="1"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8"/>
  <sheetViews>
    <sheetView showZeros="0"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Index'!A8</f>
        <v>17-83</v>
      </c>
      <c r="B1" s="5"/>
      <c r="C1" s="21"/>
    </row>
    <row r="2" spans="1:3" s="22" customFormat="1" ht="18.75" x14ac:dyDescent="0.3">
      <c r="A2" s="5" t="s">
        <v>152</v>
      </c>
      <c r="B2" s="5" t="str">
        <f>'Fixed Index'!E8</f>
        <v>Dinesh/Goulart Sports Training Center</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8"/>
  <sheetViews>
    <sheetView showZeros="0"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Index'!A9</f>
        <v>17-81</v>
      </c>
      <c r="B1" s="5"/>
      <c r="C1" s="21"/>
    </row>
    <row r="2" spans="1:3" s="22" customFormat="1" ht="18.75" x14ac:dyDescent="0.3">
      <c r="A2" s="5" t="s">
        <v>152</v>
      </c>
      <c r="B2" s="40" t="str">
        <f>'Fixed Index'!E9</f>
        <v>Pacific Logistics Center BTS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Index'!A10</f>
        <v>17-77</v>
      </c>
      <c r="B1" s="5"/>
      <c r="C1" s="21"/>
    </row>
    <row r="2" spans="1:3" s="22" customFormat="1" ht="18.75" x14ac:dyDescent="0.3">
      <c r="A2" s="5" t="s">
        <v>152</v>
      </c>
      <c r="B2" s="5" t="str">
        <f>'Fixed Index'!E10</f>
        <v>Second Harvest Food Bank</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Index'!A11</f>
        <v>17-76</v>
      </c>
      <c r="B1" s="5"/>
      <c r="C1" s="21"/>
    </row>
    <row r="2" spans="1:3" s="22" customFormat="1" ht="18.75" x14ac:dyDescent="0.3">
      <c r="A2" s="5" t="s">
        <v>152</v>
      </c>
      <c r="B2" s="5" t="str">
        <f>'Fixed Index'!E11</f>
        <v>Habit Burger Grill</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Index'!A12</f>
        <v>17-74</v>
      </c>
      <c r="B1" s="35"/>
      <c r="C1" s="21"/>
    </row>
    <row r="2" spans="1:3" s="22" customFormat="1" ht="18.75" x14ac:dyDescent="0.3">
      <c r="A2" s="35" t="s">
        <v>152</v>
      </c>
      <c r="B2" s="35" t="str">
        <f>'Fixed Index'!E12</f>
        <v>Manteca Apartments</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Index'!A13</f>
        <v>17-73</v>
      </c>
      <c r="B1" s="35"/>
      <c r="C1" s="21"/>
    </row>
    <row r="2" spans="1:3" s="22" customFormat="1" ht="18.75" x14ac:dyDescent="0.3">
      <c r="A2" s="35" t="s">
        <v>152</v>
      </c>
      <c r="B2" s="40" t="str">
        <f>'Fixed Index'!E13</f>
        <v>Inn by the Station Remodel</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Index'!A65</f>
        <v>CITY1</v>
      </c>
      <c r="B1" s="35"/>
      <c r="C1" s="21"/>
    </row>
    <row r="2" spans="1:3" s="22" customFormat="1" ht="18.75" x14ac:dyDescent="0.3">
      <c r="A2" s="35" t="s">
        <v>152</v>
      </c>
      <c r="B2" s="40" t="str">
        <f>'Fixed Index'!E65</f>
        <v>General Plan Update</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ErrorMessage="1" promptTitle="Status Drop Down List" sqref="B5:B1558">
      <formula1>"Note, Completed, To Do, Follow Up, Approved"</formula1>
    </dataValidation>
  </dataValidations>
  <hyperlinks>
    <hyperlink ref="A1" location="'Project Index'!A1" display="'Project Index'!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Index'!A17</f>
        <v>17-69</v>
      </c>
      <c r="B1" s="35"/>
      <c r="C1" s="21"/>
    </row>
    <row r="2" spans="1:3" s="22" customFormat="1" ht="18.75" x14ac:dyDescent="0.3">
      <c r="A2" s="35" t="s">
        <v>152</v>
      </c>
      <c r="B2" s="40" t="str">
        <f>'Fixed Index'!E17</f>
        <v>North Main Commons GPA</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Index'!A22</f>
        <v>17-63</v>
      </c>
      <c r="B1" s="35"/>
      <c r="C1" s="21"/>
    </row>
    <row r="2" spans="1:3" s="22" customFormat="1" ht="18.75" x14ac:dyDescent="0.3">
      <c r="A2" s="35" t="s">
        <v>152</v>
      </c>
      <c r="B2" s="40" t="str">
        <f>'Fixed Index'!E22</f>
        <v>Chick-fil-A SPC</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Index'!A19</f>
        <v>17-66</v>
      </c>
      <c r="B1" s="35"/>
      <c r="C1" s="21"/>
    </row>
    <row r="2" spans="1:3" s="22" customFormat="1" ht="18.75" x14ac:dyDescent="0.3">
      <c r="A2" s="35" t="s">
        <v>152</v>
      </c>
      <c r="B2" s="40" t="str">
        <f>'Fixed Index'!E19</f>
        <v>Brooks Body Shop</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Index'!A20</f>
        <v>17-65</v>
      </c>
      <c r="B1" s="35"/>
      <c r="C1" s="21"/>
    </row>
    <row r="2" spans="1:3" s="22" customFormat="1" ht="18.75" x14ac:dyDescent="0.3">
      <c r="A2" s="35" t="s">
        <v>152</v>
      </c>
      <c r="B2" s="40" t="str">
        <f>'Fixed Index'!E20</f>
        <v>North Walnut Townhouses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Index'!A21</f>
        <v>17-64</v>
      </c>
      <c r="B1" s="35"/>
      <c r="C1" s="21"/>
    </row>
    <row r="2" spans="1:3" s="22" customFormat="1" ht="18.75" x14ac:dyDescent="0.3">
      <c r="A2" s="35" t="s">
        <v>152</v>
      </c>
      <c r="B2" s="40" t="str">
        <f>'Fixed Index'!E21</f>
        <v>Rainforest Nursery</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Index'!A23</f>
        <v>17-62</v>
      </c>
      <c r="B1" s="35"/>
      <c r="C1" s="21"/>
    </row>
    <row r="2" spans="1:3" s="22" customFormat="1" ht="18.75" x14ac:dyDescent="0.3">
      <c r="A2" s="35" t="s">
        <v>152</v>
      </c>
      <c r="B2" s="40" t="str">
        <f>'Fixed Index'!E23</f>
        <v>Home 2 Suites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Index'!A24</f>
        <v>17-61</v>
      </c>
      <c r="B1" s="35"/>
      <c r="C1" s="21"/>
    </row>
    <row r="2" spans="1:3" s="22" customFormat="1" ht="18.75" x14ac:dyDescent="0.3">
      <c r="A2" s="35" t="s">
        <v>152</v>
      </c>
      <c r="B2" s="40" t="str">
        <f>'Fixed Index'!E24</f>
        <v>Home 2 Suites DA</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Index'!A25</f>
        <v>17-60</v>
      </c>
      <c r="B1" s="35"/>
      <c r="C1" s="21"/>
    </row>
    <row r="2" spans="1:3" s="22" customFormat="1" ht="18.75" x14ac:dyDescent="0.3">
      <c r="A2" s="35" t="s">
        <v>152</v>
      </c>
      <c r="B2" s="40" t="str">
        <f>'Fixed Index'!E25</f>
        <v>1939 Pillsbury Road Parcel Map</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Index'!A26</f>
        <v>17-58</v>
      </c>
      <c r="B1" s="35"/>
      <c r="C1" s="21"/>
    </row>
    <row r="2" spans="1:3" s="22" customFormat="1" ht="18.75" x14ac:dyDescent="0.3">
      <c r="A2" s="35" t="s">
        <v>152</v>
      </c>
      <c r="B2" s="40" t="str">
        <f>'Fixed Index'!E26</f>
        <v>Arco at Fiore Development Site VAR</v>
      </c>
      <c r="C2" s="40"/>
    </row>
    <row r="3" spans="1:3" s="22" customFormat="1" ht="18.75" hidden="1" x14ac:dyDescent="0.3">
      <c r="A3" s="23">
        <f>IFERROR(MAX(A5:A1000),"No Data")</f>
        <v>42970</v>
      </c>
      <c r="B3" s="21" t="str">
        <f>IFERROR(VLOOKUP(MAX(A5:A1000),A5:B1000,2,0),"No Status")</f>
        <v>Note</v>
      </c>
      <c r="C3" s="21" t="str">
        <f>IFERROR(VLOOKUP(MAX(A5:A1000),A5:C1000,3,0),"No Description")</f>
        <v>Prepared follow up letter asking for the status of the response to the Incomplete Letter</v>
      </c>
    </row>
    <row r="4" spans="1:3" s="22" customFormat="1" ht="18.75" x14ac:dyDescent="0.3">
      <c r="A4" s="35" t="s">
        <v>156</v>
      </c>
      <c r="B4" s="35" t="s">
        <v>151</v>
      </c>
      <c r="C4" s="24" t="s">
        <v>154</v>
      </c>
    </row>
    <row r="5" spans="1:3" x14ac:dyDescent="0.25">
      <c r="A5" s="4">
        <v>42970</v>
      </c>
      <c r="B5" t="s">
        <v>174</v>
      </c>
      <c r="C5" s="1" t="s">
        <v>176</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Index'!A28</f>
        <v>17-56</v>
      </c>
      <c r="B1" s="35"/>
      <c r="C1" s="21"/>
    </row>
    <row r="2" spans="1:3" s="22" customFormat="1" ht="18.75" x14ac:dyDescent="0.3">
      <c r="A2" s="35" t="s">
        <v>152</v>
      </c>
      <c r="B2" s="40" t="str">
        <f>'Fixed Index'!E28</f>
        <v>Woodbridge Apartments MPM</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Index'!A63</f>
        <v>CITY2</v>
      </c>
      <c r="B1" s="35"/>
      <c r="C1" s="21"/>
    </row>
    <row r="2" spans="1:3" s="22" customFormat="1" ht="18.75" x14ac:dyDescent="0.3">
      <c r="A2" s="35" t="s">
        <v>152</v>
      </c>
      <c r="B2" s="40" t="str">
        <f>'Fixed Index'!E63</f>
        <v>Master Tax Sharing Agreement</v>
      </c>
      <c r="C2" s="40"/>
    </row>
    <row r="3" spans="1:3" s="22" customFormat="1" ht="18.75" hidden="1" x14ac:dyDescent="0.3">
      <c r="A3" s="23">
        <f>IFERROR(MAX(A5:A1000),"No Data")</f>
        <v>42736</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42736</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Index'!A29</f>
        <v>17-55</v>
      </c>
      <c r="B1" s="35"/>
      <c r="C1" s="21"/>
    </row>
    <row r="2" spans="1:3" s="22" customFormat="1" ht="18.75" x14ac:dyDescent="0.3">
      <c r="A2" s="35" t="s">
        <v>152</v>
      </c>
      <c r="B2" s="40" t="str">
        <f>'Fixed Index'!E29</f>
        <v>Amazon Parking Lot</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Index'!A30</f>
        <v>17-52</v>
      </c>
      <c r="B1" s="35"/>
      <c r="C1" s="21"/>
    </row>
    <row r="2" spans="1:3" s="22" customFormat="1" ht="18.75" x14ac:dyDescent="0.3">
      <c r="A2" s="35" t="s">
        <v>152</v>
      </c>
      <c r="B2" s="40" t="str">
        <f>'Fixed Index'!E30</f>
        <v>DCT Spreckels Distribution Center DAA</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Index'!A35</f>
        <v>17-42</v>
      </c>
      <c r="B1" s="35"/>
      <c r="C1" s="21"/>
    </row>
    <row r="2" spans="1:3" s="22" customFormat="1" ht="18.75" x14ac:dyDescent="0.3">
      <c r="A2" s="35" t="s">
        <v>152</v>
      </c>
      <c r="B2" s="40" t="str">
        <f>'Fixed Index'!E35</f>
        <v>Commercial Shopping Center SPC</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Index'!A36</f>
        <v>17-41</v>
      </c>
      <c r="B1" s="35"/>
      <c r="C1" s="21"/>
    </row>
    <row r="2" spans="1:3" s="22" customFormat="1" ht="18.75" x14ac:dyDescent="0.3">
      <c r="A2" s="35" t="s">
        <v>152</v>
      </c>
      <c r="B2" s="40" t="str">
        <f>'Fixed Index'!E36</f>
        <v>West Yosemite Medical Offices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Index'!A37</f>
        <v>17-40</v>
      </c>
      <c r="B1" s="35"/>
      <c r="C1" s="21"/>
    </row>
    <row r="2" spans="1:3" s="22" customFormat="1" ht="18.75" x14ac:dyDescent="0.3">
      <c r="A2" s="35" t="s">
        <v>152</v>
      </c>
      <c r="B2" s="40" t="str">
        <f>'Fixed Index'!E37</f>
        <v>Project Container Yard 3 - CenterPoint Properties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Index'!A38</f>
        <v>17-39</v>
      </c>
      <c r="B1" s="35"/>
      <c r="C1" s="21"/>
    </row>
    <row r="2" spans="1:3" s="22" customFormat="1" ht="18.75" x14ac:dyDescent="0.3">
      <c r="A2" s="35" t="s">
        <v>152</v>
      </c>
      <c r="B2" s="40" t="str">
        <f>'Fixed Index'!E38</f>
        <v>Project Container Yard 1 - CenterPoint Properties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Index'!A39</f>
        <v>17-38</v>
      </c>
      <c r="B1" s="35"/>
      <c r="C1" s="21"/>
    </row>
    <row r="2" spans="1:3" s="22" customFormat="1" ht="18.75" x14ac:dyDescent="0.3">
      <c r="A2" s="35" t="s">
        <v>152</v>
      </c>
      <c r="B2" s="40" t="str">
        <f>'Fixed Index'!E39</f>
        <v>Project Container Yard 2 - CenterPoint Properties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Index'!A47</f>
        <v>17-30</v>
      </c>
      <c r="B1" s="35"/>
      <c r="C1" s="21"/>
    </row>
    <row r="2" spans="1:3" s="22" customFormat="1" ht="18.75" x14ac:dyDescent="0.3">
      <c r="A2" s="35" t="s">
        <v>152</v>
      </c>
      <c r="B2" s="40" t="str">
        <f>'Fixed Index'!E47</f>
        <v>Hat Ranch 2017 ANX</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Index'!A48</f>
        <v>17-11</v>
      </c>
      <c r="B1" s="35"/>
      <c r="C1" s="21"/>
    </row>
    <row r="2" spans="1:3" s="22" customFormat="1" ht="18.75" x14ac:dyDescent="0.3">
      <c r="A2" s="35" t="s">
        <v>152</v>
      </c>
      <c r="B2" s="40" t="str">
        <f>'Fixed Index'!E48</f>
        <v>DCT Spreckels Distribution Center</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48" display="'Project Index'!A48"/>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Index'!A49</f>
        <v>16-154</v>
      </c>
      <c r="B1" s="35"/>
      <c r="C1" s="21"/>
    </row>
    <row r="2" spans="1:3" s="22" customFormat="1" ht="18.75" x14ac:dyDescent="0.3">
      <c r="A2" s="35" t="s">
        <v>152</v>
      </c>
      <c r="B2" s="40" t="str">
        <f>'Fixed Index'!E49</f>
        <v>Northwest Airport Wy MP MMRP</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Index'!A64</f>
        <v>CITY3</v>
      </c>
      <c r="B1" s="35"/>
      <c r="C1" s="21"/>
    </row>
    <row r="2" spans="1:3" s="22" customFormat="1" ht="18.75" x14ac:dyDescent="0.3">
      <c r="A2" s="35" t="s">
        <v>152</v>
      </c>
      <c r="B2" s="40" t="str">
        <f>'Fixed Index'!E64</f>
        <v>RTP/SCS 2018</v>
      </c>
      <c r="C2" s="40"/>
    </row>
    <row r="3" spans="1:3" s="22" customFormat="1" ht="18.75" hidden="1" x14ac:dyDescent="0.3">
      <c r="A3" s="23">
        <f>IFERROR(MAX(A5:A1000),"No Data")</f>
        <v>42767</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42767</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Index'!A50</f>
        <v>16-153</v>
      </c>
      <c r="B1" s="35"/>
      <c r="C1" s="21"/>
    </row>
    <row r="2" spans="1:3" s="22" customFormat="1" ht="18.75" x14ac:dyDescent="0.3">
      <c r="A2" s="35" t="s">
        <v>152</v>
      </c>
      <c r="B2" s="40" t="str">
        <f>'Fixed Index'!E50</f>
        <v>Bathroom Addition, The Pub</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Index'!A51</f>
        <v>16-127</v>
      </c>
      <c r="B1" s="35"/>
      <c r="C1" s="21"/>
    </row>
    <row r="2" spans="1:3" s="22" customFormat="1" ht="18.75" x14ac:dyDescent="0.3">
      <c r="A2" s="35" t="s">
        <v>152</v>
      </c>
      <c r="B2" s="40" t="str">
        <f>'Fixed Index'!E51</f>
        <v>Manteca Luxury Apartments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Index'!A52</f>
        <v>16-54</v>
      </c>
      <c r="B1" s="35"/>
      <c r="C1" s="21"/>
    </row>
    <row r="2" spans="1:3" s="22" customFormat="1" ht="18.75" x14ac:dyDescent="0.3">
      <c r="A2" s="35" t="s">
        <v>152</v>
      </c>
      <c r="B2" s="40" t="str">
        <f>'Fixed Index'!E52</f>
        <v>Unattended Storage Containers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Index'!A53</f>
        <v>16-53</v>
      </c>
      <c r="B1" s="35"/>
      <c r="C1" s="21"/>
    </row>
    <row r="2" spans="1:3" s="22" customFormat="1" ht="18.75" x14ac:dyDescent="0.3">
      <c r="A2" s="35" t="s">
        <v>152</v>
      </c>
      <c r="B2" s="40" t="str">
        <f>'Fixed Index'!E53</f>
        <v>Unattended Collection Bins</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Index'!A54</f>
        <v>16-10 &amp; 11</v>
      </c>
      <c r="B1" s="35"/>
      <c r="C1" s="21"/>
    </row>
    <row r="2" spans="1:3" s="22" customFormat="1" ht="18.75" x14ac:dyDescent="0.3">
      <c r="A2" s="35" t="s">
        <v>152</v>
      </c>
      <c r="B2" s="40" t="str">
        <f>'Fixed Index'!E54</f>
        <v>Cerri Residential Subdivision</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Index'!A55</f>
        <v>15-98</v>
      </c>
      <c r="B1" s="35"/>
      <c r="C1" s="21"/>
    </row>
    <row r="2" spans="1:3" s="22" customFormat="1" ht="18.75" x14ac:dyDescent="0.3">
      <c r="A2" s="35" t="s">
        <v>152</v>
      </c>
      <c r="B2" s="40" t="str">
        <f>'Fixed Index'!E55</f>
        <v>Denali Vesting SDJ</v>
      </c>
      <c r="C2" s="40"/>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Index'!A60</f>
        <v>15-87</v>
      </c>
      <c r="B1" s="35"/>
      <c r="C1" s="21"/>
    </row>
    <row r="2" spans="1:3" s="22" customFormat="1" ht="18.75" x14ac:dyDescent="0.3">
      <c r="A2" s="35" t="s">
        <v>152</v>
      </c>
      <c r="B2" s="40" t="str">
        <f>'Fixed Index'!E60</f>
        <v>Griffin Park</v>
      </c>
      <c r="C2" s="40"/>
    </row>
    <row r="3" spans="1:3" s="22" customFormat="1" ht="18.75" hidden="1" x14ac:dyDescent="0.3">
      <c r="A3" s="23">
        <f>IFERROR(MAX(A5:A1000),"No Data")</f>
        <v>40471</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40471</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Index'!A61</f>
        <v>15-84</v>
      </c>
      <c r="B1" s="35"/>
      <c r="C1" s="21"/>
    </row>
    <row r="2" spans="1:3" s="22" customFormat="1" ht="18.75" x14ac:dyDescent="0.3">
      <c r="A2" s="35" t="s">
        <v>152</v>
      </c>
      <c r="B2" s="40" t="str">
        <f>'Fixed Index'!E61</f>
        <v>Oakwood Landing/Cerri/Denali GPA &amp; REZ</v>
      </c>
      <c r="C2" s="40"/>
    </row>
    <row r="3" spans="1:3" s="22" customFormat="1" ht="18.75" hidden="1" x14ac:dyDescent="0.3">
      <c r="A3" s="23">
        <f>IFERROR(MAX(A5:A1000),"No Data")</f>
        <v>40471</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40471</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sheetPr>
  <dimension ref="A1:P68"/>
  <sheetViews>
    <sheetView showZeros="0" zoomScale="85" zoomScaleNormal="85" workbookViewId="0">
      <pane ySplit="1" topLeftCell="A2" activePane="bottomLeft" state="frozen"/>
      <selection activeCell="I8" sqref="I8"/>
      <selection pane="bottomLeft" activeCell="I8" sqref="I8"/>
    </sheetView>
  </sheetViews>
  <sheetFormatPr defaultRowHeight="15" x14ac:dyDescent="0.25"/>
  <cols>
    <col min="1" max="1" width="10.28515625" style="15" bestFit="1" customWidth="1"/>
    <col min="2" max="2" width="11.28515625" style="2" customWidth="1"/>
    <col min="3" max="3" width="10.7109375" style="2" customWidth="1"/>
    <col min="4" max="4" width="10.5703125" style="2" bestFit="1" customWidth="1"/>
    <col min="5" max="5" width="38.140625" style="2" customWidth="1"/>
    <col min="6" max="6" width="60.28515625" style="2" customWidth="1"/>
    <col min="7" max="7" width="29" style="2" customWidth="1"/>
    <col min="8" max="8" width="18.28515625" style="2" customWidth="1"/>
    <col min="9" max="9" width="12" style="2" customWidth="1"/>
    <col min="10" max="10" width="12.42578125" style="2" customWidth="1"/>
    <col min="11" max="11" width="34.140625" style="2" customWidth="1"/>
    <col min="12" max="12" width="19.5703125" style="2" customWidth="1"/>
    <col min="13" max="13" width="14.5703125" style="16" customWidth="1"/>
    <col min="14" max="16" width="9.140625" style="20"/>
    <col min="17" max="17" width="255.7109375" style="19" customWidth="1"/>
    <col min="18" max="18" width="9.140625" style="19"/>
    <col min="19" max="19" width="13.85546875" style="19" bestFit="1" customWidth="1"/>
    <col min="20" max="20" width="36.28515625" style="19" bestFit="1" customWidth="1"/>
    <col min="21" max="16384" width="9.140625" style="19"/>
  </cols>
  <sheetData>
    <row r="1" spans="1:13" s="17" customFormat="1" ht="30.75" x14ac:dyDescent="0.3">
      <c r="A1" s="39" t="s">
        <v>162</v>
      </c>
      <c r="B1" s="39" t="s">
        <v>78</v>
      </c>
      <c r="C1" s="39" t="s">
        <v>163</v>
      </c>
      <c r="D1" s="39" t="s">
        <v>164</v>
      </c>
      <c r="E1" s="39" t="s">
        <v>79</v>
      </c>
      <c r="F1" s="39" t="s">
        <v>81</v>
      </c>
      <c r="G1" s="39" t="s">
        <v>108</v>
      </c>
      <c r="H1" s="39" t="s">
        <v>165</v>
      </c>
      <c r="I1" s="39" t="s">
        <v>150</v>
      </c>
      <c r="J1" s="39" t="s">
        <v>151</v>
      </c>
      <c r="K1" s="39" t="s">
        <v>157</v>
      </c>
      <c r="L1" s="39" t="s">
        <v>83</v>
      </c>
      <c r="M1" s="39" t="s">
        <v>166</v>
      </c>
    </row>
    <row r="2" spans="1:13" ht="30" x14ac:dyDescent="0.25">
      <c r="A2" s="13" t="s">
        <v>181</v>
      </c>
      <c r="B2" s="3">
        <v>42963</v>
      </c>
      <c r="C2" s="3">
        <f t="shared" ref="C2:C33" si="0">B2+30</f>
        <v>42993</v>
      </c>
      <c r="D2" s="2" t="s">
        <v>252</v>
      </c>
      <c r="E2" s="2" t="s">
        <v>145</v>
      </c>
      <c r="F2" s="2" t="s">
        <v>146</v>
      </c>
      <c r="G2" s="2" t="s">
        <v>147</v>
      </c>
      <c r="H2" s="2" t="s">
        <v>0</v>
      </c>
      <c r="I2" s="3">
        <f>'17-97'!$A$3</f>
        <v>42964</v>
      </c>
      <c r="J2" s="2" t="str">
        <f>'17-97'!$B$3</f>
        <v>Completed</v>
      </c>
      <c r="K2" s="2" t="str">
        <f>'17-97'!$C$3</f>
        <v xml:space="preserve">Assigned project to J.D. </v>
      </c>
      <c r="L2" s="2" t="s">
        <v>148</v>
      </c>
      <c r="M2" s="14">
        <v>2804</v>
      </c>
    </row>
    <row r="3" spans="1:13" ht="45" x14ac:dyDescent="0.25">
      <c r="A3" s="13" t="s">
        <v>182</v>
      </c>
      <c r="B3" s="3">
        <v>42963</v>
      </c>
      <c r="C3" s="3">
        <f t="shared" si="0"/>
        <v>42993</v>
      </c>
      <c r="D3" s="2" t="s">
        <v>250</v>
      </c>
      <c r="E3" s="2" t="s">
        <v>142</v>
      </c>
      <c r="F3" s="2" t="s">
        <v>143</v>
      </c>
      <c r="G3" s="2" t="s">
        <v>149</v>
      </c>
      <c r="H3" s="2" t="s">
        <v>161</v>
      </c>
      <c r="I3" s="3">
        <f>'17-96'!$A$3</f>
        <v>42964</v>
      </c>
      <c r="J3" s="2" t="str">
        <f>'17-96'!$B$3</f>
        <v>Completed</v>
      </c>
      <c r="K3" s="2" t="str">
        <f>'17-96'!$C$3</f>
        <v>Assigned project to Mallorie</v>
      </c>
      <c r="L3" s="2" t="s">
        <v>144</v>
      </c>
      <c r="M3" s="14">
        <v>4159</v>
      </c>
    </row>
    <row r="4" spans="1:13" ht="45" x14ac:dyDescent="0.25">
      <c r="A4" s="13" t="s">
        <v>183</v>
      </c>
      <c r="B4" s="3">
        <v>42957</v>
      </c>
      <c r="C4" s="3">
        <f t="shared" si="0"/>
        <v>42987</v>
      </c>
      <c r="D4" s="2" t="s">
        <v>253</v>
      </c>
      <c r="E4" s="2" t="s">
        <v>139</v>
      </c>
      <c r="F4" s="2" t="s">
        <v>140</v>
      </c>
      <c r="H4" s="2" t="s">
        <v>161</v>
      </c>
      <c r="I4" s="3">
        <f>'17-94'!$A$3</f>
        <v>42964</v>
      </c>
      <c r="J4" s="2" t="str">
        <f>'17-94'!$B$3</f>
        <v>Completed</v>
      </c>
      <c r="K4" s="2" t="str">
        <f>'17-94'!$C$3</f>
        <v>Assigned project to Mallorie</v>
      </c>
      <c r="M4" s="14"/>
    </row>
    <row r="5" spans="1:13" ht="45" x14ac:dyDescent="0.25">
      <c r="A5" s="13" t="s">
        <v>184</v>
      </c>
      <c r="B5" s="3">
        <v>42958</v>
      </c>
      <c r="C5" s="3">
        <f t="shared" si="0"/>
        <v>42988</v>
      </c>
      <c r="D5" s="2" t="s">
        <v>254</v>
      </c>
      <c r="E5" s="2" t="s">
        <v>141</v>
      </c>
      <c r="F5" s="2" t="s">
        <v>69</v>
      </c>
      <c r="H5" s="2" t="s">
        <v>33</v>
      </c>
      <c r="I5" s="3">
        <f>'17-93'!$A$3</f>
        <v>0</v>
      </c>
      <c r="J5" s="2" t="str">
        <f>'17-93'!$B$3</f>
        <v>No Status</v>
      </c>
      <c r="K5" s="2" t="str">
        <f>'17-93'!$C$3</f>
        <v>No Description</v>
      </c>
      <c r="M5" s="14"/>
    </row>
    <row r="6" spans="1:13" ht="45" x14ac:dyDescent="0.25">
      <c r="A6" s="13" t="s">
        <v>185</v>
      </c>
      <c r="B6" s="3">
        <v>42955</v>
      </c>
      <c r="C6" s="3">
        <f t="shared" si="0"/>
        <v>42985</v>
      </c>
      <c r="D6" s="2" t="s">
        <v>256</v>
      </c>
      <c r="E6" s="2" t="s">
        <v>135</v>
      </c>
      <c r="F6" s="2" t="s">
        <v>136</v>
      </c>
      <c r="G6" s="2" t="s">
        <v>137</v>
      </c>
      <c r="H6" s="2" t="s">
        <v>33</v>
      </c>
      <c r="I6" s="3">
        <f>'17-87'!$A$3</f>
        <v>0</v>
      </c>
      <c r="J6" s="2" t="str">
        <f>'17-87'!$B$3</f>
        <v>No Status</v>
      </c>
      <c r="K6" s="2" t="str">
        <f>'17-87'!$C$3</f>
        <v>No Description</v>
      </c>
      <c r="L6" s="2" t="s">
        <v>138</v>
      </c>
      <c r="M6" s="14"/>
    </row>
    <row r="7" spans="1:13" ht="30" x14ac:dyDescent="0.25">
      <c r="A7" s="13" t="s">
        <v>186</v>
      </c>
      <c r="B7" s="3">
        <v>42949</v>
      </c>
      <c r="C7" s="3">
        <f t="shared" si="0"/>
        <v>42979</v>
      </c>
      <c r="D7" s="2" t="s">
        <v>250</v>
      </c>
      <c r="E7" s="2" t="s">
        <v>131</v>
      </c>
      <c r="F7" s="2" t="s">
        <v>132</v>
      </c>
      <c r="G7" s="2" t="s">
        <v>133</v>
      </c>
      <c r="H7" s="2" t="s">
        <v>51</v>
      </c>
      <c r="I7" s="3">
        <f>'17-86'!$A$3</f>
        <v>42956</v>
      </c>
      <c r="J7" s="2" t="str">
        <f>'17-86'!$B$3</f>
        <v>Completed</v>
      </c>
      <c r="K7" s="2" t="str">
        <f>'17-86'!$C$3</f>
        <v xml:space="preserve">Project Routed for Initial Review with Comments Due August 24th.  </v>
      </c>
      <c r="L7" s="2" t="s">
        <v>134</v>
      </c>
      <c r="M7" s="14">
        <v>4159</v>
      </c>
    </row>
    <row r="8" spans="1:13" ht="90" x14ac:dyDescent="0.25">
      <c r="A8" s="25" t="s">
        <v>187</v>
      </c>
      <c r="B8" s="3">
        <v>42943</v>
      </c>
      <c r="C8" s="3">
        <f t="shared" si="0"/>
        <v>42973</v>
      </c>
      <c r="D8" s="2" t="s">
        <v>251</v>
      </c>
      <c r="E8" s="2" t="s">
        <v>127</v>
      </c>
      <c r="F8" s="2" t="s">
        <v>128</v>
      </c>
      <c r="G8" s="2" t="s">
        <v>129</v>
      </c>
      <c r="H8" s="2" t="s">
        <v>17</v>
      </c>
      <c r="I8" s="3">
        <f>'17-83'!$A$3</f>
        <v>0</v>
      </c>
      <c r="J8" s="2" t="str">
        <f>'17-83'!$B$3</f>
        <v>No Status</v>
      </c>
      <c r="K8" s="2" t="str">
        <f>'17-83'!$C$3</f>
        <v>No Description</v>
      </c>
      <c r="L8" s="2" t="s">
        <v>130</v>
      </c>
      <c r="M8" s="14">
        <v>1579</v>
      </c>
    </row>
    <row r="9" spans="1:13" ht="30" x14ac:dyDescent="0.25">
      <c r="A9" s="13" t="s">
        <v>188</v>
      </c>
      <c r="B9" s="3">
        <v>42941</v>
      </c>
      <c r="C9" s="3">
        <f t="shared" si="0"/>
        <v>42971</v>
      </c>
      <c r="D9" s="2" t="s">
        <v>253</v>
      </c>
      <c r="E9" s="2" t="s">
        <v>119</v>
      </c>
      <c r="F9" s="2" t="s">
        <v>120</v>
      </c>
      <c r="G9" s="2" t="s">
        <v>122</v>
      </c>
      <c r="H9" s="2" t="s">
        <v>17</v>
      </c>
      <c r="I9" s="3">
        <f>'17-81'!$A$3</f>
        <v>0</v>
      </c>
      <c r="J9" s="2" t="str">
        <f>'17-81'!$B$3</f>
        <v>No Status</v>
      </c>
      <c r="K9" s="2" t="str">
        <f>'17-81'!$C$3</f>
        <v>No Description</v>
      </c>
      <c r="L9" s="2" t="s">
        <v>121</v>
      </c>
      <c r="M9" s="14">
        <v>4159</v>
      </c>
    </row>
    <row r="10" spans="1:13" ht="30" x14ac:dyDescent="0.25">
      <c r="A10" s="13" t="s">
        <v>189</v>
      </c>
      <c r="B10" s="3">
        <v>42929</v>
      </c>
      <c r="C10" s="3">
        <f t="shared" si="0"/>
        <v>42959</v>
      </c>
      <c r="D10" s="2" t="s">
        <v>253</v>
      </c>
      <c r="E10" s="2" t="s">
        <v>123</v>
      </c>
      <c r="F10" s="2" t="s">
        <v>124</v>
      </c>
      <c r="G10" s="2" t="s">
        <v>125</v>
      </c>
      <c r="H10" s="2" t="s">
        <v>51</v>
      </c>
      <c r="I10" s="3">
        <f>'17-77'!$A$3</f>
        <v>0</v>
      </c>
      <c r="J10" s="2" t="str">
        <f>'17-77'!$B$3</f>
        <v>No Status</v>
      </c>
      <c r="K10" s="2" t="str">
        <f>'17-77'!$C$3</f>
        <v>No Description</v>
      </c>
      <c r="L10" s="2" t="s">
        <v>126</v>
      </c>
      <c r="M10" s="14">
        <v>4159</v>
      </c>
    </row>
    <row r="11" spans="1:13" ht="30" x14ac:dyDescent="0.25">
      <c r="A11" s="13" t="s">
        <v>190</v>
      </c>
      <c r="B11" s="3">
        <v>42926</v>
      </c>
      <c r="C11" s="3">
        <f t="shared" si="0"/>
        <v>42956</v>
      </c>
      <c r="D11" s="2" t="s">
        <v>251</v>
      </c>
      <c r="E11" s="2" t="s">
        <v>110</v>
      </c>
      <c r="F11" s="2" t="s">
        <v>111</v>
      </c>
      <c r="G11" s="2" t="s">
        <v>113</v>
      </c>
      <c r="H11" s="2" t="s">
        <v>0</v>
      </c>
      <c r="I11" s="3">
        <f>'17-76'!$A$3</f>
        <v>0</v>
      </c>
      <c r="J11" s="2" t="str">
        <f>'17-76'!$B$3</f>
        <v>No Status</v>
      </c>
      <c r="K11" s="2" t="str">
        <f>'17-76'!$C$3</f>
        <v>No Description</v>
      </c>
      <c r="L11" s="2" t="s">
        <v>112</v>
      </c>
      <c r="M11" s="14">
        <v>1579</v>
      </c>
    </row>
    <row r="12" spans="1:13" ht="60" x14ac:dyDescent="0.25">
      <c r="A12" s="13" t="s">
        <v>191</v>
      </c>
      <c r="B12" s="3">
        <v>42916</v>
      </c>
      <c r="C12" s="3">
        <f t="shared" si="0"/>
        <v>42946</v>
      </c>
      <c r="D12" s="2" t="s">
        <v>251</v>
      </c>
      <c r="E12" s="2" t="s">
        <v>95</v>
      </c>
      <c r="F12" s="2" t="s">
        <v>94</v>
      </c>
      <c r="H12" s="2" t="s">
        <v>33</v>
      </c>
      <c r="I12" s="3">
        <f>'17-74'!$A$3</f>
        <v>0</v>
      </c>
      <c r="J12" s="2" t="str">
        <f>'17-74'!$B$3</f>
        <v>No Status</v>
      </c>
      <c r="K12" s="2" t="str">
        <f>'17-74'!$C$3</f>
        <v>No Description</v>
      </c>
      <c r="L12" s="2" t="s">
        <v>93</v>
      </c>
      <c r="M12" s="14">
        <v>1579</v>
      </c>
    </row>
    <row r="13" spans="1:13" ht="30" x14ac:dyDescent="0.25">
      <c r="A13" s="13" t="s">
        <v>192</v>
      </c>
      <c r="B13" s="3">
        <v>42915</v>
      </c>
      <c r="C13" s="3">
        <f t="shared" si="0"/>
        <v>42945</v>
      </c>
      <c r="D13" s="2" t="s">
        <v>253</v>
      </c>
      <c r="E13" s="2" t="s">
        <v>98</v>
      </c>
      <c r="F13" s="2" t="s">
        <v>97</v>
      </c>
      <c r="H13" s="2" t="s">
        <v>161</v>
      </c>
      <c r="I13" s="3">
        <f>'17-73'!$A$3</f>
        <v>0</v>
      </c>
      <c r="J13" s="2" t="str">
        <f>'17-73'!$B$3</f>
        <v>No Status</v>
      </c>
      <c r="K13" s="2" t="str">
        <f>'17-73'!$C$3</f>
        <v>No Description</v>
      </c>
      <c r="L13" s="2" t="s">
        <v>96</v>
      </c>
      <c r="M13" s="14">
        <v>4159</v>
      </c>
    </row>
    <row r="14" spans="1:13" ht="30" x14ac:dyDescent="0.25">
      <c r="A14" s="13" t="s">
        <v>193</v>
      </c>
      <c r="B14" s="3">
        <v>42914</v>
      </c>
      <c r="C14" s="3">
        <f t="shared" si="0"/>
        <v>42944</v>
      </c>
      <c r="D14" s="2" t="s">
        <v>257</v>
      </c>
      <c r="E14" s="2" t="s">
        <v>102</v>
      </c>
      <c r="F14" s="2" t="s">
        <v>86</v>
      </c>
      <c r="H14" s="2" t="s">
        <v>17</v>
      </c>
      <c r="I14" s="3">
        <f>'17-69'!$A$3</f>
        <v>0</v>
      </c>
      <c r="J14" s="2" t="str">
        <f>'17-69'!$B$3</f>
        <v>No Status</v>
      </c>
      <c r="K14" s="2" t="str">
        <f>'17-69'!$C$3</f>
        <v>No Description</v>
      </c>
      <c r="M14" s="14">
        <v>13960</v>
      </c>
    </row>
    <row r="15" spans="1:13" ht="30" x14ac:dyDescent="0.25">
      <c r="A15" s="13" t="s">
        <v>194</v>
      </c>
      <c r="B15" s="3">
        <v>42914</v>
      </c>
      <c r="C15" s="3">
        <f t="shared" si="0"/>
        <v>42944</v>
      </c>
      <c r="D15" s="2" t="s">
        <v>258</v>
      </c>
      <c r="E15" s="2" t="s">
        <v>100</v>
      </c>
      <c r="F15" s="2" t="s">
        <v>86</v>
      </c>
      <c r="H15" s="2" t="s">
        <v>17</v>
      </c>
      <c r="I15" s="3">
        <f>'17-69'!$A$3</f>
        <v>0</v>
      </c>
      <c r="J15" s="2" t="str">
        <f>'17-69'!$B$3</f>
        <v>No Status</v>
      </c>
      <c r="K15" s="2" t="str">
        <f>'17-69'!$C$3</f>
        <v>No Description</v>
      </c>
      <c r="L15" s="2" t="s">
        <v>99</v>
      </c>
      <c r="M15" s="14">
        <v>15335</v>
      </c>
    </row>
    <row r="16" spans="1:13" x14ac:dyDescent="0.25">
      <c r="A16" s="13" t="s">
        <v>195</v>
      </c>
      <c r="B16" s="3">
        <v>42914</v>
      </c>
      <c r="C16" s="3">
        <f t="shared" si="0"/>
        <v>42944</v>
      </c>
      <c r="D16" s="2" t="s">
        <v>259</v>
      </c>
      <c r="E16" s="2" t="s">
        <v>101</v>
      </c>
      <c r="F16" s="2" t="s">
        <v>86</v>
      </c>
      <c r="H16" s="2" t="s">
        <v>17</v>
      </c>
      <c r="I16" s="3">
        <f>'17-69'!$A$3</f>
        <v>0</v>
      </c>
      <c r="J16" s="2" t="str">
        <f>'17-69'!$B$3</f>
        <v>No Status</v>
      </c>
      <c r="K16" s="2" t="str">
        <f>'17-69'!$C$3</f>
        <v>No Description</v>
      </c>
      <c r="L16" s="2" t="s">
        <v>99</v>
      </c>
      <c r="M16" s="14">
        <v>14120</v>
      </c>
    </row>
    <row r="17" spans="1:13" ht="30" x14ac:dyDescent="0.25">
      <c r="A17" s="13" t="s">
        <v>196</v>
      </c>
      <c r="B17" s="3">
        <v>42914</v>
      </c>
      <c r="C17" s="3">
        <f t="shared" si="0"/>
        <v>42944</v>
      </c>
      <c r="D17" s="2" t="s">
        <v>261</v>
      </c>
      <c r="E17" s="2" t="s">
        <v>85</v>
      </c>
      <c r="F17" s="2" t="s">
        <v>86</v>
      </c>
      <c r="H17" s="2" t="s">
        <v>17</v>
      </c>
      <c r="I17" s="3">
        <f>'17-69'!$A$3</f>
        <v>0</v>
      </c>
      <c r="J17" s="2" t="str">
        <f>'17-69'!$B$3</f>
        <v>No Status</v>
      </c>
      <c r="K17" s="2" t="str">
        <f>'17-69'!$C$3</f>
        <v>No Description</v>
      </c>
      <c r="L17" s="2" t="s">
        <v>99</v>
      </c>
      <c r="M17" s="14">
        <v>12351</v>
      </c>
    </row>
    <row r="18" spans="1:13" ht="75" x14ac:dyDescent="0.25">
      <c r="A18" s="13" t="s">
        <v>197</v>
      </c>
      <c r="B18" s="3">
        <v>42915</v>
      </c>
      <c r="C18" s="3">
        <f t="shared" si="0"/>
        <v>42945</v>
      </c>
      <c r="D18" s="2" t="s">
        <v>256</v>
      </c>
      <c r="E18" s="2" t="s">
        <v>107</v>
      </c>
      <c r="F18" s="2" t="s">
        <v>273</v>
      </c>
      <c r="H18" s="2" t="s">
        <v>0</v>
      </c>
      <c r="I18" s="3">
        <f>'17-63'!$A$3</f>
        <v>0</v>
      </c>
      <c r="J18" s="2" t="str">
        <f>'17-63'!$B$3</f>
        <v>No Status</v>
      </c>
      <c r="K18" s="2" t="str">
        <f>'17-63'!$C$3</f>
        <v>No Description</v>
      </c>
      <c r="L18" s="2" t="s">
        <v>106</v>
      </c>
      <c r="M18" s="14">
        <v>3058</v>
      </c>
    </row>
    <row r="19" spans="1:13" x14ac:dyDescent="0.25">
      <c r="A19" s="13" t="s">
        <v>198</v>
      </c>
      <c r="B19" s="3">
        <v>42914</v>
      </c>
      <c r="C19" s="3">
        <f t="shared" si="0"/>
        <v>42944</v>
      </c>
      <c r="D19" s="2" t="s">
        <v>256</v>
      </c>
      <c r="E19" s="2" t="s">
        <v>92</v>
      </c>
      <c r="F19" s="2" t="s">
        <v>91</v>
      </c>
      <c r="H19" s="2" t="s">
        <v>161</v>
      </c>
      <c r="I19" s="3">
        <f>'17-66'!$A$3</f>
        <v>0</v>
      </c>
      <c r="J19" s="2" t="str">
        <f>'17-66'!$B$3</f>
        <v>No Status</v>
      </c>
      <c r="K19" s="2" t="str">
        <f>'17-66'!$C$3</f>
        <v>No Description</v>
      </c>
      <c r="L19" s="2" t="s">
        <v>90</v>
      </c>
      <c r="M19" s="14">
        <v>3539</v>
      </c>
    </row>
    <row r="20" spans="1:13" x14ac:dyDescent="0.25">
      <c r="A20" s="13" t="s">
        <v>199</v>
      </c>
      <c r="B20" s="3">
        <v>42915</v>
      </c>
      <c r="C20" s="3">
        <f t="shared" si="0"/>
        <v>42945</v>
      </c>
      <c r="D20" s="2" t="s">
        <v>267</v>
      </c>
      <c r="E20" s="2" t="s">
        <v>104</v>
      </c>
      <c r="F20" s="2" t="s">
        <v>274</v>
      </c>
      <c r="H20" s="2" t="s">
        <v>51</v>
      </c>
      <c r="I20" s="3">
        <f>'17-65'!$A$3</f>
        <v>0</v>
      </c>
      <c r="J20" s="2" t="str">
        <f>'17-65'!$B$3</f>
        <v>No Status</v>
      </c>
      <c r="K20" s="2" t="str">
        <f>'17-65'!$C$3</f>
        <v>No Description</v>
      </c>
      <c r="L20" s="2" t="s">
        <v>103</v>
      </c>
      <c r="M20" s="14">
        <v>8364</v>
      </c>
    </row>
    <row r="21" spans="1:13" ht="60" x14ac:dyDescent="0.25">
      <c r="A21" s="13" t="s">
        <v>177</v>
      </c>
      <c r="B21" s="3">
        <v>42914</v>
      </c>
      <c r="C21" s="3">
        <f t="shared" si="0"/>
        <v>42944</v>
      </c>
      <c r="D21" s="2" t="s">
        <v>253</v>
      </c>
      <c r="E21" s="2" t="s">
        <v>89</v>
      </c>
      <c r="F21" s="2" t="s">
        <v>88</v>
      </c>
      <c r="H21" s="2" t="s">
        <v>161</v>
      </c>
      <c r="I21" s="3">
        <f>'17-64'!$A$3</f>
        <v>0</v>
      </c>
      <c r="J21" s="2" t="str">
        <f>'17-64'!$B$3</f>
        <v>No Status</v>
      </c>
      <c r="K21" s="2" t="str">
        <f>'17-64'!$C$3</f>
        <v>No Description</v>
      </c>
      <c r="L21" s="2" t="s">
        <v>87</v>
      </c>
      <c r="M21" s="14">
        <v>4159</v>
      </c>
    </row>
    <row r="22" spans="1:13" ht="75" x14ac:dyDescent="0.25">
      <c r="A22" s="13" t="s">
        <v>178</v>
      </c>
      <c r="B22" s="3">
        <v>42914</v>
      </c>
      <c r="C22" s="3">
        <f t="shared" si="0"/>
        <v>42944</v>
      </c>
      <c r="D22" s="2" t="s">
        <v>275</v>
      </c>
      <c r="E22" s="2" t="s">
        <v>276</v>
      </c>
      <c r="F22" s="2" t="s">
        <v>273</v>
      </c>
      <c r="H22" s="2" t="s">
        <v>0</v>
      </c>
      <c r="I22" s="3">
        <f>'17-63'!$A$3</f>
        <v>0</v>
      </c>
      <c r="J22" s="2" t="str">
        <f>'17-63'!$B$3</f>
        <v>No Status</v>
      </c>
      <c r="K22" s="2" t="str">
        <f>'17-63'!$C$3</f>
        <v>No Description</v>
      </c>
      <c r="L22" s="2" t="s">
        <v>106</v>
      </c>
      <c r="M22" s="14">
        <v>8206</v>
      </c>
    </row>
    <row r="23" spans="1:13" ht="45" x14ac:dyDescent="0.25">
      <c r="A23" s="13" t="s">
        <v>179</v>
      </c>
      <c r="B23" s="3">
        <v>42907</v>
      </c>
      <c r="C23" s="3">
        <f t="shared" si="0"/>
        <v>42937</v>
      </c>
      <c r="D23" s="2" t="s">
        <v>250</v>
      </c>
      <c r="E23" s="2" t="s">
        <v>105</v>
      </c>
      <c r="F23" s="2" t="s">
        <v>69</v>
      </c>
      <c r="H23" s="2" t="s">
        <v>33</v>
      </c>
      <c r="I23" s="3">
        <f>'17-62'!$A$3</f>
        <v>0</v>
      </c>
      <c r="J23" s="2" t="str">
        <f>'17-62'!$B$3</f>
        <v>No Status</v>
      </c>
      <c r="K23" s="2" t="str">
        <f>'17-62'!$C$3</f>
        <v>No Description</v>
      </c>
      <c r="L23" s="2" t="s">
        <v>70</v>
      </c>
      <c r="M23" s="14">
        <v>4159</v>
      </c>
    </row>
    <row r="24" spans="1:13" ht="45" x14ac:dyDescent="0.25">
      <c r="A24" s="13" t="s">
        <v>180</v>
      </c>
      <c r="B24" s="3">
        <v>42907</v>
      </c>
      <c r="C24" s="3">
        <f t="shared" si="0"/>
        <v>42937</v>
      </c>
      <c r="D24" s="2" t="s">
        <v>264</v>
      </c>
      <c r="E24" s="2" t="s">
        <v>68</v>
      </c>
      <c r="F24" s="2" t="s">
        <v>69</v>
      </c>
      <c r="H24" s="2" t="s">
        <v>0</v>
      </c>
      <c r="I24" s="3">
        <f>'17-61'!$A$3</f>
        <v>0</v>
      </c>
      <c r="J24" s="2" t="str">
        <f>'17-61'!$B$3</f>
        <v>No Status</v>
      </c>
      <c r="K24" s="2" t="str">
        <f>'17-61'!$C$3</f>
        <v>No Description</v>
      </c>
      <c r="L24" s="2" t="s">
        <v>70</v>
      </c>
      <c r="M24" s="14">
        <v>2491</v>
      </c>
    </row>
    <row r="25" spans="1:13" ht="30" x14ac:dyDescent="0.25">
      <c r="A25" s="13" t="s">
        <v>200</v>
      </c>
      <c r="B25" s="3">
        <v>42907</v>
      </c>
      <c r="C25" s="3">
        <f t="shared" si="0"/>
        <v>42937</v>
      </c>
      <c r="D25" s="2" t="s">
        <v>262</v>
      </c>
      <c r="E25" s="2" t="s">
        <v>65</v>
      </c>
      <c r="F25" s="2" t="s">
        <v>66</v>
      </c>
      <c r="H25" s="2" t="s">
        <v>17</v>
      </c>
      <c r="I25" s="3">
        <f>'17-60'!$A$3</f>
        <v>0</v>
      </c>
      <c r="J25" s="2" t="str">
        <f>'17-60'!$B$3</f>
        <v>No Status</v>
      </c>
      <c r="K25" s="2" t="str">
        <f>'17-60'!$C$3</f>
        <v>No Description</v>
      </c>
      <c r="L25" s="2" t="s">
        <v>67</v>
      </c>
      <c r="M25" s="14">
        <v>6381</v>
      </c>
    </row>
    <row r="26" spans="1:13" ht="45" x14ac:dyDescent="0.25">
      <c r="A26" s="13" t="s">
        <v>201</v>
      </c>
      <c r="B26" s="3">
        <v>42901</v>
      </c>
      <c r="C26" s="3">
        <f t="shared" si="0"/>
        <v>42931</v>
      </c>
      <c r="D26" s="2" t="s">
        <v>64</v>
      </c>
      <c r="E26" s="2" t="s">
        <v>63</v>
      </c>
      <c r="F26" s="2" t="s">
        <v>61</v>
      </c>
      <c r="H26" s="2" t="s">
        <v>51</v>
      </c>
      <c r="I26" s="3">
        <f>'17-58'!$A$3</f>
        <v>42970</v>
      </c>
      <c r="J26" s="2" t="str">
        <f>'17-58'!$B$3</f>
        <v>Note</v>
      </c>
      <c r="K26" s="2" t="str">
        <f>'17-58'!$C$3</f>
        <v>Prepared follow up letter asking for the status of the response to the Incomplete Letter</v>
      </c>
      <c r="L26" s="2" t="s">
        <v>62</v>
      </c>
      <c r="M26" s="14">
        <v>10195</v>
      </c>
    </row>
    <row r="27" spans="1:13" ht="45" x14ac:dyDescent="0.25">
      <c r="A27" s="13" t="s">
        <v>202</v>
      </c>
      <c r="B27" s="3">
        <v>42901</v>
      </c>
      <c r="C27" s="3">
        <f t="shared" si="0"/>
        <v>42931</v>
      </c>
      <c r="D27" s="2" t="s">
        <v>265</v>
      </c>
      <c r="E27" s="2" t="s">
        <v>60</v>
      </c>
      <c r="F27" s="2" t="s">
        <v>61</v>
      </c>
      <c r="H27" s="2" t="s">
        <v>51</v>
      </c>
      <c r="I27" s="3">
        <f>'17-58'!$A$3</f>
        <v>42970</v>
      </c>
      <c r="J27" s="2" t="str">
        <f>'17-58'!$B$3</f>
        <v>Note</v>
      </c>
      <c r="K27" s="2" t="str">
        <f>'17-58'!$C$3</f>
        <v>Prepared follow up letter asking for the status of the response to the Incomplete Letter</v>
      </c>
      <c r="L27" s="2" t="s">
        <v>62</v>
      </c>
      <c r="M27" s="14">
        <v>9237</v>
      </c>
    </row>
    <row r="28" spans="1:13" ht="45" x14ac:dyDescent="0.25">
      <c r="A28" s="13" t="s">
        <v>203</v>
      </c>
      <c r="B28" s="3">
        <v>42901</v>
      </c>
      <c r="C28" s="3">
        <f t="shared" si="0"/>
        <v>42931</v>
      </c>
      <c r="D28" s="2" t="s">
        <v>253</v>
      </c>
      <c r="E28" s="2" t="s">
        <v>43</v>
      </c>
      <c r="F28" s="2" t="s">
        <v>277</v>
      </c>
      <c r="H28" s="2" t="s">
        <v>33</v>
      </c>
      <c r="I28" s="3">
        <f>'17-56'!$A$3</f>
        <v>0</v>
      </c>
      <c r="J28" s="2" t="str">
        <f>'17-56'!$B$3</f>
        <v>No Status</v>
      </c>
      <c r="K28" s="2" t="str">
        <f>'17-56'!$C$3</f>
        <v>No Description</v>
      </c>
      <c r="L28" s="2" t="s">
        <v>44</v>
      </c>
      <c r="M28" s="14">
        <v>4159</v>
      </c>
    </row>
    <row r="29" spans="1:13" x14ac:dyDescent="0.25">
      <c r="A29" s="13" t="s">
        <v>204</v>
      </c>
      <c r="B29" s="3">
        <v>42901</v>
      </c>
      <c r="C29" s="3">
        <f t="shared" si="0"/>
        <v>42931</v>
      </c>
      <c r="D29" s="2" t="s">
        <v>253</v>
      </c>
      <c r="E29" s="2" t="s">
        <v>49</v>
      </c>
      <c r="F29" s="2" t="s">
        <v>50</v>
      </c>
      <c r="H29" s="2" t="s">
        <v>161</v>
      </c>
      <c r="I29" s="3">
        <f>'17-55'!$A$3</f>
        <v>0</v>
      </c>
      <c r="J29" s="2" t="str">
        <f>'17-55'!$B$3</f>
        <v>No Status</v>
      </c>
      <c r="K29" s="2" t="str">
        <f>'17-55'!$C$3</f>
        <v>No Description</v>
      </c>
      <c r="M29" s="14">
        <v>4159</v>
      </c>
    </row>
    <row r="30" spans="1:13" ht="75" x14ac:dyDescent="0.25">
      <c r="A30" s="13" t="s">
        <v>205</v>
      </c>
      <c r="B30" s="3">
        <v>42898</v>
      </c>
      <c r="C30" s="3">
        <f t="shared" si="0"/>
        <v>42928</v>
      </c>
      <c r="D30" s="2" t="s">
        <v>263</v>
      </c>
      <c r="E30" s="2" t="s">
        <v>58</v>
      </c>
      <c r="F30" s="2" t="s">
        <v>59</v>
      </c>
      <c r="H30" s="2" t="s">
        <v>0</v>
      </c>
      <c r="I30" s="3">
        <f>'17-52'!$A$3</f>
        <v>0</v>
      </c>
      <c r="J30" s="2" t="str">
        <f>'17-52'!$B$3</f>
        <v>No Status</v>
      </c>
      <c r="K30" s="2" t="str">
        <f>'17-52'!$C$3</f>
        <v>No Description</v>
      </c>
      <c r="L30" s="2" t="s">
        <v>42</v>
      </c>
      <c r="M30" s="14">
        <v>1986</v>
      </c>
    </row>
    <row r="31" spans="1:13" ht="75" x14ac:dyDescent="0.25">
      <c r="A31" s="13" t="s">
        <v>206</v>
      </c>
      <c r="B31" s="3">
        <v>42865</v>
      </c>
      <c r="C31" s="3">
        <f t="shared" si="0"/>
        <v>42895</v>
      </c>
      <c r="D31" s="2" t="s">
        <v>257</v>
      </c>
      <c r="E31" s="2" t="s">
        <v>18</v>
      </c>
      <c r="F31" s="2" t="s">
        <v>19</v>
      </c>
      <c r="H31" s="2" t="s">
        <v>17</v>
      </c>
      <c r="I31" s="3">
        <f>'17-42'!$A$3</f>
        <v>0</v>
      </c>
      <c r="J31" s="2" t="str">
        <f>'17-42'!$B$3</f>
        <v>No Status</v>
      </c>
      <c r="K31" s="2" t="str">
        <f>'17-42'!$C$3</f>
        <v>No Description</v>
      </c>
      <c r="L31" s="2" t="s">
        <v>20</v>
      </c>
      <c r="M31" s="14">
        <v>13960</v>
      </c>
    </row>
    <row r="32" spans="1:13" ht="75" x14ac:dyDescent="0.25">
      <c r="A32" s="13" t="s">
        <v>207</v>
      </c>
      <c r="B32" s="3">
        <v>42865</v>
      </c>
      <c r="C32" s="3">
        <f t="shared" si="0"/>
        <v>42895</v>
      </c>
      <c r="D32" s="2" t="s">
        <v>266</v>
      </c>
      <c r="E32" s="2" t="s">
        <v>22</v>
      </c>
      <c r="F32" s="2" t="s">
        <v>19</v>
      </c>
      <c r="H32" s="2" t="s">
        <v>17</v>
      </c>
      <c r="I32" s="3">
        <f>'17-42'!$A$3</f>
        <v>0</v>
      </c>
      <c r="J32" s="2" t="str">
        <f>'17-42'!$B$3</f>
        <v>No Status</v>
      </c>
      <c r="K32" s="2" t="str">
        <f>'17-42'!$C$3</f>
        <v>No Description</v>
      </c>
      <c r="L32" s="2" t="s">
        <v>20</v>
      </c>
      <c r="M32" s="14">
        <v>1161</v>
      </c>
    </row>
    <row r="33" spans="1:13" ht="75" x14ac:dyDescent="0.25">
      <c r="A33" s="13" t="s">
        <v>208</v>
      </c>
      <c r="B33" s="3">
        <v>42865</v>
      </c>
      <c r="C33" s="3">
        <f t="shared" si="0"/>
        <v>42895</v>
      </c>
      <c r="D33" s="2" t="s">
        <v>262</v>
      </c>
      <c r="E33" s="2" t="s">
        <v>24</v>
      </c>
      <c r="F33" s="2" t="s">
        <v>19</v>
      </c>
      <c r="H33" s="2" t="s">
        <v>17</v>
      </c>
      <c r="I33" s="3">
        <f>'17-42'!$A$3</f>
        <v>0</v>
      </c>
      <c r="J33" s="2" t="str">
        <f>'17-42'!$B$3</f>
        <v>No Status</v>
      </c>
      <c r="K33" s="2" t="str">
        <f>'17-42'!$C$3</f>
        <v>No Description</v>
      </c>
      <c r="L33" s="2" t="s">
        <v>20</v>
      </c>
      <c r="M33" s="14">
        <v>5900</v>
      </c>
    </row>
    <row r="34" spans="1:13" ht="75" x14ac:dyDescent="0.25">
      <c r="A34" s="13" t="s">
        <v>209</v>
      </c>
      <c r="B34" s="3">
        <v>42865</v>
      </c>
      <c r="C34" s="3">
        <f t="shared" ref="C34:C61" si="1">B34+30</f>
        <v>42895</v>
      </c>
      <c r="D34" s="2" t="s">
        <v>256</v>
      </c>
      <c r="E34" s="2" t="s">
        <v>25</v>
      </c>
      <c r="F34" s="2" t="s">
        <v>19</v>
      </c>
      <c r="H34" s="2" t="s">
        <v>17</v>
      </c>
      <c r="I34" s="3">
        <f>'17-42'!$A$3</f>
        <v>0</v>
      </c>
      <c r="J34" s="2" t="str">
        <f>'17-42'!$B$3</f>
        <v>No Status</v>
      </c>
      <c r="K34" s="2" t="str">
        <f>'17-42'!$C$3</f>
        <v>No Description</v>
      </c>
      <c r="L34" s="2" t="s">
        <v>20</v>
      </c>
      <c r="M34" s="14">
        <v>3058</v>
      </c>
    </row>
    <row r="35" spans="1:13" ht="75" x14ac:dyDescent="0.25">
      <c r="A35" s="13" t="s">
        <v>210</v>
      </c>
      <c r="B35" s="3">
        <v>42865</v>
      </c>
      <c r="C35" s="3">
        <f t="shared" si="1"/>
        <v>42895</v>
      </c>
      <c r="D35" s="2" t="s">
        <v>275</v>
      </c>
      <c r="E35" s="2" t="s">
        <v>21</v>
      </c>
      <c r="F35" s="2" t="s">
        <v>23</v>
      </c>
      <c r="H35" s="2" t="s">
        <v>17</v>
      </c>
      <c r="I35" s="3">
        <f>'17-42'!$A$3</f>
        <v>0</v>
      </c>
      <c r="J35" s="2" t="str">
        <f>'17-42'!$B$3</f>
        <v>No Status</v>
      </c>
      <c r="K35" s="2" t="str">
        <f>'17-42'!$C$3</f>
        <v>No Description</v>
      </c>
      <c r="L35" s="2" t="s">
        <v>20</v>
      </c>
      <c r="M35" s="14">
        <v>8337</v>
      </c>
    </row>
    <row r="36" spans="1:13" ht="45" x14ac:dyDescent="0.25">
      <c r="A36" s="13" t="s">
        <v>211</v>
      </c>
      <c r="B36" s="3">
        <v>42872</v>
      </c>
      <c r="C36" s="3">
        <f t="shared" si="1"/>
        <v>42902</v>
      </c>
      <c r="D36" s="2" t="s">
        <v>275</v>
      </c>
      <c r="E36" s="2" t="s">
        <v>55</v>
      </c>
      <c r="F36" s="2" t="s">
        <v>56</v>
      </c>
      <c r="H36" s="2" t="s">
        <v>161</v>
      </c>
      <c r="I36" s="3">
        <f>'17-41'!$A$3</f>
        <v>0</v>
      </c>
      <c r="J36" s="2" t="str">
        <f>'17-41'!$B$3</f>
        <v>No Status</v>
      </c>
      <c r="K36" s="2" t="str">
        <f>'17-41'!$C$3</f>
        <v>No Description</v>
      </c>
      <c r="L36" s="2" t="s">
        <v>57</v>
      </c>
      <c r="M36" s="14">
        <v>7239</v>
      </c>
    </row>
    <row r="37" spans="1:13" ht="45" x14ac:dyDescent="0.25">
      <c r="A37" s="13" t="s">
        <v>212</v>
      </c>
      <c r="B37" s="3">
        <v>42871</v>
      </c>
      <c r="C37" s="3">
        <f t="shared" si="1"/>
        <v>42901</v>
      </c>
      <c r="D37" s="2" t="s">
        <v>275</v>
      </c>
      <c r="E37" s="2" t="s">
        <v>31</v>
      </c>
      <c r="F37" s="2" t="s">
        <v>32</v>
      </c>
      <c r="H37" s="2" t="s">
        <v>17</v>
      </c>
      <c r="I37" s="3">
        <f>'17-40'!$A$3</f>
        <v>0</v>
      </c>
      <c r="J37" s="2" t="str">
        <f>'17-40'!$B$3</f>
        <v>No Status</v>
      </c>
      <c r="K37" s="2" t="str">
        <f>'17-40'!$C$3</f>
        <v>No Description</v>
      </c>
      <c r="L37" s="2" t="s">
        <v>28</v>
      </c>
      <c r="M37" s="14">
        <v>8337</v>
      </c>
    </row>
    <row r="38" spans="1:13" ht="30" x14ac:dyDescent="0.25">
      <c r="A38" s="13" t="s">
        <v>213</v>
      </c>
      <c r="B38" s="3">
        <v>42871</v>
      </c>
      <c r="C38" s="3">
        <f t="shared" si="1"/>
        <v>42901</v>
      </c>
      <c r="D38" s="2" t="s">
        <v>275</v>
      </c>
      <c r="E38" s="2" t="s">
        <v>26</v>
      </c>
      <c r="F38" s="2" t="s">
        <v>27</v>
      </c>
      <c r="H38" s="2" t="s">
        <v>17</v>
      </c>
      <c r="I38" s="3">
        <f>'17-39'!$A$3</f>
        <v>0</v>
      </c>
      <c r="J38" s="2" t="str">
        <f>'17-39'!$B$3</f>
        <v>No Status</v>
      </c>
      <c r="K38" s="2" t="str">
        <f>'17-39'!$C$3</f>
        <v>No Description</v>
      </c>
      <c r="L38" s="2" t="s">
        <v>28</v>
      </c>
      <c r="M38" s="14">
        <v>8337</v>
      </c>
    </row>
    <row r="39" spans="1:13" ht="45" x14ac:dyDescent="0.25">
      <c r="A39" s="13" t="s">
        <v>214</v>
      </c>
      <c r="B39" s="3">
        <v>42871</v>
      </c>
      <c r="C39" s="3">
        <f t="shared" si="1"/>
        <v>42901</v>
      </c>
      <c r="D39" s="2" t="s">
        <v>275</v>
      </c>
      <c r="E39" s="2" t="s">
        <v>29</v>
      </c>
      <c r="F39" s="2" t="s">
        <v>30</v>
      </c>
      <c r="H39" s="2" t="s">
        <v>17</v>
      </c>
      <c r="I39" s="3">
        <f>'17-38'!$A$3</f>
        <v>0</v>
      </c>
      <c r="J39" s="2" t="str">
        <f>'17-38'!$B$3</f>
        <v>No Status</v>
      </c>
      <c r="K39" s="2" t="str">
        <f>'17-38'!$C$3</f>
        <v>No Description</v>
      </c>
      <c r="L39" s="2" t="s">
        <v>28</v>
      </c>
      <c r="M39" s="14">
        <v>13560</v>
      </c>
    </row>
    <row r="40" spans="1:13" x14ac:dyDescent="0.25">
      <c r="A40" s="13" t="s">
        <v>215</v>
      </c>
      <c r="B40" s="3">
        <v>42863</v>
      </c>
      <c r="C40" s="3">
        <f t="shared" si="1"/>
        <v>42893</v>
      </c>
      <c r="D40" s="2" t="s">
        <v>264</v>
      </c>
      <c r="E40" s="2" t="s">
        <v>74</v>
      </c>
      <c r="F40" s="2" t="s">
        <v>11</v>
      </c>
      <c r="H40" s="2" t="s">
        <v>0</v>
      </c>
      <c r="I40" s="3">
        <f>'17-30'!$A$3</f>
        <v>0</v>
      </c>
      <c r="J40" s="2" t="str">
        <f>'17-30'!$B$3</f>
        <v>No Status</v>
      </c>
      <c r="K40" s="2" t="str">
        <f>'17-30'!$C$3</f>
        <v>No Description</v>
      </c>
      <c r="L40" s="2" t="s">
        <v>12</v>
      </c>
      <c r="M40" s="14">
        <v>2491</v>
      </c>
    </row>
    <row r="41" spans="1:13" x14ac:dyDescent="0.25">
      <c r="A41" s="13" t="s">
        <v>216</v>
      </c>
      <c r="B41" s="3">
        <v>42863</v>
      </c>
      <c r="C41" s="3">
        <f t="shared" si="1"/>
        <v>42893</v>
      </c>
      <c r="D41" s="2" t="s">
        <v>255</v>
      </c>
      <c r="E41" s="2" t="s">
        <v>76</v>
      </c>
      <c r="F41" s="2" t="s">
        <v>11</v>
      </c>
      <c r="H41" s="2" t="s">
        <v>0</v>
      </c>
      <c r="I41" s="3">
        <f>'17-30'!$A$3</f>
        <v>0</v>
      </c>
      <c r="J41" s="2" t="str">
        <f>'17-30'!$B$3</f>
        <v>No Status</v>
      </c>
      <c r="K41" s="2" t="str">
        <f>'17-30'!$C$3</f>
        <v>No Description</v>
      </c>
      <c r="L41" s="2" t="s">
        <v>12</v>
      </c>
      <c r="M41" s="14">
        <v>13743</v>
      </c>
    </row>
    <row r="42" spans="1:13" x14ac:dyDescent="0.25">
      <c r="A42" s="13" t="s">
        <v>217</v>
      </c>
      <c r="B42" s="3">
        <v>42863</v>
      </c>
      <c r="C42" s="3">
        <f t="shared" si="1"/>
        <v>42893</v>
      </c>
      <c r="D42" s="2" t="s">
        <v>72</v>
      </c>
      <c r="E42" s="2" t="s">
        <v>75</v>
      </c>
      <c r="F42" s="2" t="s">
        <v>11</v>
      </c>
      <c r="H42" s="2" t="s">
        <v>0</v>
      </c>
      <c r="I42" s="3">
        <f>'17-30'!$A$3</f>
        <v>0</v>
      </c>
      <c r="J42" s="2" t="str">
        <f>'17-30'!$B$3</f>
        <v>No Status</v>
      </c>
      <c r="K42" s="2" t="str">
        <f>'17-30'!$C$3</f>
        <v>No Description</v>
      </c>
      <c r="L42" s="2" t="s">
        <v>12</v>
      </c>
      <c r="M42" s="14">
        <v>4614</v>
      </c>
    </row>
    <row r="43" spans="1:13" x14ac:dyDescent="0.25">
      <c r="A43" s="13" t="s">
        <v>218</v>
      </c>
      <c r="B43" s="3">
        <v>42863</v>
      </c>
      <c r="C43" s="3">
        <f t="shared" si="1"/>
        <v>42893</v>
      </c>
      <c r="D43" s="2" t="s">
        <v>268</v>
      </c>
      <c r="E43" s="2" t="s">
        <v>13</v>
      </c>
      <c r="F43" s="2" t="s">
        <v>11</v>
      </c>
      <c r="H43" s="2" t="s">
        <v>0</v>
      </c>
      <c r="I43" s="3">
        <f>'17-30'!$A$3</f>
        <v>0</v>
      </c>
      <c r="J43" s="2" t="str">
        <f>'17-30'!$B$3</f>
        <v>No Status</v>
      </c>
      <c r="K43" s="2" t="str">
        <f>'17-30'!$C$3</f>
        <v>No Description</v>
      </c>
      <c r="L43" s="2" t="s">
        <v>12</v>
      </c>
      <c r="M43" s="14">
        <v>23063</v>
      </c>
    </row>
    <row r="44" spans="1:13" x14ac:dyDescent="0.25">
      <c r="A44" s="13" t="s">
        <v>219</v>
      </c>
      <c r="B44" s="3">
        <v>42863</v>
      </c>
      <c r="C44" s="3">
        <f t="shared" si="1"/>
        <v>42893</v>
      </c>
      <c r="D44" s="2" t="s">
        <v>269</v>
      </c>
      <c r="E44" s="2" t="s">
        <v>15</v>
      </c>
      <c r="F44" s="2" t="s">
        <v>11</v>
      </c>
      <c r="H44" s="2" t="s">
        <v>0</v>
      </c>
      <c r="I44" s="3">
        <f>'17-30'!$A$3</f>
        <v>0</v>
      </c>
      <c r="J44" s="2" t="str">
        <f>'17-30'!$B$3</f>
        <v>No Status</v>
      </c>
      <c r="K44" s="2" t="str">
        <f>'17-30'!$C$3</f>
        <v>No Description</v>
      </c>
      <c r="L44" s="2" t="s">
        <v>12</v>
      </c>
      <c r="M44" s="14">
        <v>15335</v>
      </c>
    </row>
    <row r="45" spans="1:13" x14ac:dyDescent="0.25">
      <c r="A45" s="13" t="s">
        <v>220</v>
      </c>
      <c r="B45" s="3">
        <v>42863</v>
      </c>
      <c r="C45" s="3">
        <f t="shared" si="1"/>
        <v>42893</v>
      </c>
      <c r="D45" s="2" t="s">
        <v>261</v>
      </c>
      <c r="E45" s="2" t="s">
        <v>14</v>
      </c>
      <c r="F45" s="2" t="s">
        <v>11</v>
      </c>
      <c r="H45" s="2" t="s">
        <v>0</v>
      </c>
      <c r="I45" s="3">
        <f>'17-30'!$A$3</f>
        <v>0</v>
      </c>
      <c r="J45" s="2" t="str">
        <f>'17-30'!$B$3</f>
        <v>No Status</v>
      </c>
      <c r="K45" s="2" t="str">
        <f>'17-30'!$C$3</f>
        <v>No Description</v>
      </c>
      <c r="L45" s="2" t="s">
        <v>12</v>
      </c>
      <c r="M45" s="14">
        <v>12351</v>
      </c>
    </row>
    <row r="46" spans="1:13" x14ac:dyDescent="0.25">
      <c r="A46" s="13" t="s">
        <v>221</v>
      </c>
      <c r="B46" s="3">
        <v>42870</v>
      </c>
      <c r="C46" s="3">
        <f t="shared" si="1"/>
        <v>42900</v>
      </c>
      <c r="D46" s="2" t="s">
        <v>260</v>
      </c>
      <c r="E46" s="2" t="s">
        <v>16</v>
      </c>
      <c r="F46" s="2" t="s">
        <v>11</v>
      </c>
      <c r="H46" s="2" t="s">
        <v>0</v>
      </c>
      <c r="I46" s="3">
        <f>'17-30'!$A$3</f>
        <v>0</v>
      </c>
      <c r="J46" s="2" t="str">
        <f>'17-30'!$B$3</f>
        <v>No Status</v>
      </c>
      <c r="K46" s="2" t="str">
        <f>'17-30'!$C$3</f>
        <v>No Description</v>
      </c>
      <c r="L46" s="2" t="s">
        <v>12</v>
      </c>
      <c r="M46" s="14">
        <v>14120</v>
      </c>
    </row>
    <row r="47" spans="1:13" x14ac:dyDescent="0.25">
      <c r="A47" s="13" t="s">
        <v>222</v>
      </c>
      <c r="B47" s="3">
        <v>42863</v>
      </c>
      <c r="C47" s="3">
        <f t="shared" si="1"/>
        <v>42893</v>
      </c>
      <c r="D47" s="2" t="s">
        <v>270</v>
      </c>
      <c r="E47" s="2" t="s">
        <v>10</v>
      </c>
      <c r="F47" s="2" t="s">
        <v>11</v>
      </c>
      <c r="H47" s="2" t="s">
        <v>0</v>
      </c>
      <c r="I47" s="3">
        <f>'17-30'!$A$3</f>
        <v>0</v>
      </c>
      <c r="J47" s="2" t="str">
        <f>'17-30'!$B$3</f>
        <v>No Status</v>
      </c>
      <c r="K47" s="2" t="str">
        <f>'17-30'!$C$3</f>
        <v>No Description</v>
      </c>
      <c r="L47" s="2" t="s">
        <v>12</v>
      </c>
      <c r="M47" s="14">
        <v>9855</v>
      </c>
    </row>
    <row r="48" spans="1:13" ht="30" x14ac:dyDescent="0.25">
      <c r="A48" s="13" t="s">
        <v>223</v>
      </c>
      <c r="B48" s="3">
        <v>42789</v>
      </c>
      <c r="C48" s="3">
        <f t="shared" si="1"/>
        <v>42819</v>
      </c>
      <c r="D48" s="2" t="s">
        <v>275</v>
      </c>
      <c r="E48" s="2" t="s">
        <v>41</v>
      </c>
      <c r="F48" s="2" t="s">
        <v>248</v>
      </c>
      <c r="H48" s="2" t="s">
        <v>33</v>
      </c>
      <c r="I48" s="3">
        <f>'17-11'!$A$3</f>
        <v>0</v>
      </c>
      <c r="J48" s="2" t="str">
        <f>'17-11'!$B$3</f>
        <v>No Status</v>
      </c>
      <c r="K48" s="2" t="str">
        <f>'17-11'!$C$3</f>
        <v>No Description</v>
      </c>
      <c r="L48" s="2" t="s">
        <v>42</v>
      </c>
      <c r="M48" s="14">
        <v>14041</v>
      </c>
    </row>
    <row r="49" spans="1:13" x14ac:dyDescent="0.25">
      <c r="A49" s="13" t="s">
        <v>235</v>
      </c>
      <c r="B49" s="3">
        <v>42734</v>
      </c>
      <c r="C49" s="3">
        <f t="shared" si="1"/>
        <v>42764</v>
      </c>
      <c r="D49" s="2" t="s">
        <v>72</v>
      </c>
      <c r="E49" s="2" t="s">
        <v>71</v>
      </c>
      <c r="F49" s="2" t="s">
        <v>73</v>
      </c>
      <c r="H49" s="2" t="s">
        <v>17</v>
      </c>
      <c r="I49" s="3">
        <f>'16-154'!$A$3</f>
        <v>0</v>
      </c>
      <c r="J49" s="2" t="str">
        <f>'16-154'!$B$3</f>
        <v>No Status</v>
      </c>
      <c r="K49" s="2" t="str">
        <f>'16-154'!$C$3</f>
        <v>No Description</v>
      </c>
      <c r="M49" s="14">
        <v>4614</v>
      </c>
    </row>
    <row r="50" spans="1:13" ht="30" x14ac:dyDescent="0.25">
      <c r="A50" s="13" t="s">
        <v>236</v>
      </c>
      <c r="B50" s="3">
        <v>42726</v>
      </c>
      <c r="C50" s="3">
        <f t="shared" si="1"/>
        <v>42756</v>
      </c>
      <c r="D50" s="2" t="s">
        <v>250</v>
      </c>
      <c r="E50" s="2" t="s">
        <v>115</v>
      </c>
      <c r="F50" s="2" t="s">
        <v>47</v>
      </c>
      <c r="H50" s="2" t="s">
        <v>0</v>
      </c>
      <c r="I50" s="3">
        <f>'16-153'!$A$3</f>
        <v>0</v>
      </c>
      <c r="J50" s="2" t="str">
        <f>'16-153'!$B$3</f>
        <v>No Status</v>
      </c>
      <c r="K50" s="2" t="str">
        <f>'16-153'!$C$3</f>
        <v>No Description</v>
      </c>
      <c r="L50" s="2" t="s">
        <v>48</v>
      </c>
      <c r="M50" s="14">
        <v>4159</v>
      </c>
    </row>
    <row r="51" spans="1:13" x14ac:dyDescent="0.25">
      <c r="A51" s="13" t="s">
        <v>237</v>
      </c>
      <c r="B51" s="3">
        <v>42650</v>
      </c>
      <c r="C51" s="3">
        <f t="shared" si="1"/>
        <v>42680</v>
      </c>
      <c r="D51" s="2" t="s">
        <v>267</v>
      </c>
      <c r="E51" s="2" t="s">
        <v>45</v>
      </c>
      <c r="F51" s="2" t="s">
        <v>46</v>
      </c>
      <c r="G51" s="2" t="s">
        <v>109</v>
      </c>
      <c r="H51" s="2" t="s">
        <v>51</v>
      </c>
      <c r="I51" s="3">
        <f>'16-127'!$A$3</f>
        <v>0</v>
      </c>
      <c r="J51" s="2" t="str">
        <f>'16-127'!$B$3</f>
        <v>No Status</v>
      </c>
      <c r="K51" s="2" t="str">
        <f>'16-127'!$C$3</f>
        <v>No Description</v>
      </c>
      <c r="M51" s="14">
        <v>8800</v>
      </c>
    </row>
    <row r="52" spans="1:13" x14ac:dyDescent="0.25">
      <c r="A52" s="13" t="s">
        <v>226</v>
      </c>
      <c r="B52" s="3">
        <v>42481</v>
      </c>
      <c r="C52" s="3">
        <f t="shared" si="1"/>
        <v>42511</v>
      </c>
      <c r="D52" s="2" t="s">
        <v>272</v>
      </c>
      <c r="E52" s="2" t="s">
        <v>53</v>
      </c>
      <c r="F52" s="2" t="s">
        <v>54</v>
      </c>
      <c r="H52" s="2" t="s">
        <v>51</v>
      </c>
      <c r="I52" s="3">
        <f>'16-54'!$A$3</f>
        <v>0</v>
      </c>
      <c r="J52" s="2" t="str">
        <f>'16-54'!$B$3</f>
        <v>No Status</v>
      </c>
      <c r="K52" s="2" t="str">
        <f>'16-54'!$C$3</f>
        <v>No Description</v>
      </c>
      <c r="M52" s="14">
        <v>0</v>
      </c>
    </row>
    <row r="53" spans="1:13" x14ac:dyDescent="0.25">
      <c r="A53" s="13" t="s">
        <v>227</v>
      </c>
      <c r="B53" s="3">
        <v>42481</v>
      </c>
      <c r="C53" s="3">
        <f t="shared" si="1"/>
        <v>42511</v>
      </c>
      <c r="D53" s="2" t="s">
        <v>272</v>
      </c>
      <c r="E53" s="2" t="s">
        <v>52</v>
      </c>
      <c r="F53" s="2" t="s">
        <v>52</v>
      </c>
      <c r="H53" s="2" t="s">
        <v>51</v>
      </c>
      <c r="I53" s="3">
        <f>'16-53'!$A$3</f>
        <v>0</v>
      </c>
      <c r="J53" s="2" t="str">
        <f>'16-53'!$B$3</f>
        <v>No Status</v>
      </c>
      <c r="K53" s="2" t="str">
        <f>'16-53'!$C$3</f>
        <v>No Description</v>
      </c>
      <c r="M53" s="14">
        <v>0</v>
      </c>
    </row>
    <row r="54" spans="1:13" ht="30" x14ac:dyDescent="0.25">
      <c r="A54" s="13" t="s">
        <v>238</v>
      </c>
      <c r="B54" s="3">
        <v>42408</v>
      </c>
      <c r="C54" s="3">
        <f t="shared" si="1"/>
        <v>42438</v>
      </c>
      <c r="D54" s="2" t="s">
        <v>269</v>
      </c>
      <c r="E54" s="2" t="s">
        <v>39</v>
      </c>
      <c r="F54" s="2" t="s">
        <v>278</v>
      </c>
      <c r="H54" s="2" t="s">
        <v>33</v>
      </c>
      <c r="I54" s="3">
        <f>'16-11'!$A$3</f>
        <v>0</v>
      </c>
      <c r="J54" s="2" t="str">
        <f>'16-11'!$B$3</f>
        <v>No Status</v>
      </c>
      <c r="K54" s="2" t="str">
        <f>'16-11'!$C$3</f>
        <v>No Description</v>
      </c>
      <c r="L54" s="2" t="s">
        <v>40</v>
      </c>
      <c r="M54" s="14">
        <v>13219</v>
      </c>
    </row>
    <row r="55" spans="1:13" ht="30" x14ac:dyDescent="0.25">
      <c r="A55" s="13" t="s">
        <v>228</v>
      </c>
      <c r="B55" s="3">
        <v>42352</v>
      </c>
      <c r="C55" s="3">
        <f t="shared" si="1"/>
        <v>42382</v>
      </c>
      <c r="D55" s="2" t="s">
        <v>269</v>
      </c>
      <c r="E55" s="2" t="s">
        <v>279</v>
      </c>
      <c r="F55" s="2" t="s">
        <v>37</v>
      </c>
      <c r="H55" s="2" t="s">
        <v>33</v>
      </c>
      <c r="I55" s="3">
        <f>'15-98'!$A$3</f>
        <v>0</v>
      </c>
      <c r="J55" s="2" t="str">
        <f>'15-98'!$B$3</f>
        <v>No Status</v>
      </c>
      <c r="K55" s="2" t="str">
        <f>'15-98'!$C$3</f>
        <v>No Description</v>
      </c>
      <c r="L55" s="2" t="s">
        <v>38</v>
      </c>
      <c r="M55" s="14">
        <v>13219</v>
      </c>
    </row>
    <row r="56" spans="1:13" ht="30" x14ac:dyDescent="0.25">
      <c r="A56" s="13" t="s">
        <v>229</v>
      </c>
      <c r="B56" s="3">
        <v>42331</v>
      </c>
      <c r="C56" s="3">
        <f t="shared" si="1"/>
        <v>42361</v>
      </c>
      <c r="D56" s="2" t="s">
        <v>268</v>
      </c>
      <c r="E56" s="2" t="s">
        <v>4</v>
      </c>
      <c r="F56" s="2" t="s">
        <v>5</v>
      </c>
      <c r="H56" s="2" t="s">
        <v>0</v>
      </c>
      <c r="I56" s="3">
        <f>'15-87'!$A$3</f>
        <v>40471</v>
      </c>
      <c r="J56" s="2" t="str">
        <f>'15-87'!$B$3</f>
        <v>Note</v>
      </c>
      <c r="K56" s="2" t="str">
        <f>'15-87'!$C$3</f>
        <v>test</v>
      </c>
      <c r="L56" s="2" t="s">
        <v>3</v>
      </c>
      <c r="M56" s="14">
        <v>17109</v>
      </c>
    </row>
    <row r="57" spans="1:13" ht="30" x14ac:dyDescent="0.25">
      <c r="A57" s="13" t="s">
        <v>230</v>
      </c>
      <c r="B57" s="3">
        <v>42331</v>
      </c>
      <c r="C57" s="3">
        <f t="shared" si="1"/>
        <v>42361</v>
      </c>
      <c r="D57" s="2" t="s">
        <v>280</v>
      </c>
      <c r="E57" s="2" t="s">
        <v>7</v>
      </c>
      <c r="F57" s="2" t="s">
        <v>5</v>
      </c>
      <c r="H57" s="2" t="s">
        <v>0</v>
      </c>
      <c r="I57" s="3">
        <f>'15-87'!$A$3</f>
        <v>40471</v>
      </c>
      <c r="J57" s="2" t="str">
        <f>'15-87'!$B$3</f>
        <v>Note</v>
      </c>
      <c r="K57" s="2" t="str">
        <f>'15-87'!$C$3</f>
        <v>test</v>
      </c>
      <c r="L57" s="2" t="s">
        <v>3</v>
      </c>
      <c r="M57" s="14">
        <v>27502</v>
      </c>
    </row>
    <row r="58" spans="1:13" ht="30" x14ac:dyDescent="0.25">
      <c r="A58" s="13" t="s">
        <v>231</v>
      </c>
      <c r="B58" s="3">
        <v>42331</v>
      </c>
      <c r="C58" s="3">
        <f t="shared" si="1"/>
        <v>42361</v>
      </c>
      <c r="D58" s="2" t="s">
        <v>261</v>
      </c>
      <c r="E58" s="2" t="s">
        <v>6</v>
      </c>
      <c r="F58" s="2" t="s">
        <v>5</v>
      </c>
      <c r="H58" s="2" t="s">
        <v>0</v>
      </c>
      <c r="I58" s="3">
        <f>'15-87'!$A$3</f>
        <v>40471</v>
      </c>
      <c r="J58" s="2" t="str">
        <f>'15-87'!$B$3</f>
        <v>Note</v>
      </c>
      <c r="K58" s="2" t="str">
        <f>'15-87'!$C$3</f>
        <v>test</v>
      </c>
      <c r="L58" s="2" t="s">
        <v>3</v>
      </c>
      <c r="M58" s="14">
        <v>7116</v>
      </c>
    </row>
    <row r="59" spans="1:13" ht="30" x14ac:dyDescent="0.25">
      <c r="A59" s="13" t="s">
        <v>232</v>
      </c>
      <c r="B59" s="3">
        <v>42338</v>
      </c>
      <c r="C59" s="3">
        <f t="shared" si="1"/>
        <v>42368</v>
      </c>
      <c r="D59" s="2" t="s">
        <v>260</v>
      </c>
      <c r="E59" s="2" t="s">
        <v>8</v>
      </c>
      <c r="F59" s="2" t="s">
        <v>9</v>
      </c>
      <c r="H59" s="2" t="s">
        <v>0</v>
      </c>
      <c r="I59" s="3">
        <f>'15-87'!$A$3</f>
        <v>40471</v>
      </c>
      <c r="J59" s="2" t="str">
        <f>'15-87'!$B$3</f>
        <v>Note</v>
      </c>
      <c r="K59" s="2" t="str">
        <f>'15-87'!$C$3</f>
        <v>test</v>
      </c>
      <c r="L59" s="2" t="s">
        <v>3</v>
      </c>
      <c r="M59" s="14">
        <v>9368</v>
      </c>
    </row>
    <row r="60" spans="1:13" ht="30" x14ac:dyDescent="0.25">
      <c r="A60" s="13" t="s">
        <v>233</v>
      </c>
      <c r="B60" s="3">
        <v>42331</v>
      </c>
      <c r="C60" s="3">
        <f t="shared" si="1"/>
        <v>42361</v>
      </c>
      <c r="D60" s="2" t="s">
        <v>270</v>
      </c>
      <c r="E60" s="2" t="s">
        <v>1</v>
      </c>
      <c r="F60" s="2" t="s">
        <v>2</v>
      </c>
      <c r="H60" s="2" t="s">
        <v>0</v>
      </c>
      <c r="I60" s="3">
        <f>'15-87'!$A$3</f>
        <v>40471</v>
      </c>
      <c r="J60" s="2" t="str">
        <f>'15-87'!$B$3</f>
        <v>Note</v>
      </c>
      <c r="K60" s="2" t="str">
        <f>'15-87'!$C$3</f>
        <v>test</v>
      </c>
      <c r="L60" s="2" t="s">
        <v>3</v>
      </c>
      <c r="M60" s="14">
        <v>12482</v>
      </c>
    </row>
    <row r="61" spans="1:13" ht="30" x14ac:dyDescent="0.25">
      <c r="A61" s="13" t="s">
        <v>234</v>
      </c>
      <c r="B61" s="3">
        <v>42328</v>
      </c>
      <c r="C61" s="3">
        <f t="shared" si="1"/>
        <v>42358</v>
      </c>
      <c r="D61" s="2" t="s">
        <v>261</v>
      </c>
      <c r="E61" s="2" t="s">
        <v>34</v>
      </c>
      <c r="F61" s="2" t="s">
        <v>35</v>
      </c>
      <c r="H61" s="2" t="s">
        <v>33</v>
      </c>
      <c r="I61" s="3">
        <f>'15-84'!$A$3</f>
        <v>40471</v>
      </c>
      <c r="J61" s="2" t="str">
        <f>'15-84'!$B$3</f>
        <v>Note</v>
      </c>
      <c r="K61" s="2" t="str">
        <f>'15-84'!$C$3</f>
        <v>test</v>
      </c>
      <c r="L61" s="2" t="s">
        <v>36</v>
      </c>
      <c r="M61" s="14">
        <v>19634</v>
      </c>
    </row>
    <row r="62" spans="1:13" x14ac:dyDescent="0.25">
      <c r="A62" s="13" t="s">
        <v>242</v>
      </c>
      <c r="C62" s="3"/>
      <c r="E62" s="2" t="s">
        <v>114</v>
      </c>
      <c r="H62" s="2" t="s">
        <v>0</v>
      </c>
      <c r="I62" s="3">
        <f>CITY4!$A$3</f>
        <v>42795</v>
      </c>
      <c r="J62" s="2" t="str">
        <f>CITY4!$B$3</f>
        <v>Note</v>
      </c>
      <c r="K62" s="2" t="str">
        <f>CITY4!$C$3</f>
        <v>test</v>
      </c>
      <c r="M62" s="37"/>
    </row>
    <row r="63" spans="1:13" x14ac:dyDescent="0.25">
      <c r="A63" s="13" t="s">
        <v>240</v>
      </c>
      <c r="C63" s="3"/>
      <c r="E63" s="2" t="s">
        <v>116</v>
      </c>
      <c r="H63" s="2" t="s">
        <v>0</v>
      </c>
      <c r="I63" s="3">
        <f>CITY2!$A$3</f>
        <v>42736</v>
      </c>
      <c r="J63" s="2" t="str">
        <f>CITY2!$B$3</f>
        <v>Note</v>
      </c>
      <c r="K63" s="2" t="str">
        <f>CITY2!$C$3</f>
        <v>test</v>
      </c>
      <c r="M63" s="37"/>
    </row>
    <row r="64" spans="1:13" x14ac:dyDescent="0.25">
      <c r="A64" s="13" t="s">
        <v>241</v>
      </c>
      <c r="C64" s="3"/>
      <c r="E64" s="2" t="s">
        <v>118</v>
      </c>
      <c r="H64" s="2" t="s">
        <v>0</v>
      </c>
      <c r="I64" s="3">
        <f>CITY3!$A$3</f>
        <v>42767</v>
      </c>
      <c r="J64" s="2" t="str">
        <f>CITY3!$B$3</f>
        <v>Note</v>
      </c>
      <c r="K64" s="2" t="str">
        <f>CITY3!$C$3</f>
        <v>test</v>
      </c>
      <c r="M64" s="37"/>
    </row>
    <row r="65" spans="1:13" x14ac:dyDescent="0.25">
      <c r="A65" s="13" t="s">
        <v>239</v>
      </c>
      <c r="C65" s="3"/>
      <c r="E65" s="2" t="s">
        <v>117</v>
      </c>
      <c r="H65" s="2" t="s">
        <v>249</v>
      </c>
      <c r="I65" s="3">
        <f>CITY1!$A$3</f>
        <v>0</v>
      </c>
      <c r="J65" s="2" t="str">
        <f>CITY1!$B$3</f>
        <v>No Status</v>
      </c>
      <c r="K65" s="2" t="str">
        <f>CITY1!$C$3</f>
        <v>No Description</v>
      </c>
      <c r="M65" s="37"/>
    </row>
    <row r="66" spans="1:13" ht="30" x14ac:dyDescent="0.25">
      <c r="A66" s="13" t="s">
        <v>224</v>
      </c>
      <c r="B66" s="3">
        <v>42964</v>
      </c>
      <c r="C66" s="3">
        <f t="shared" ref="C66" si="2">B66+30</f>
        <v>42994</v>
      </c>
      <c r="D66" s="2" t="s">
        <v>271</v>
      </c>
      <c r="E66" s="2" t="s">
        <v>167</v>
      </c>
      <c r="F66" s="2" t="s">
        <v>168</v>
      </c>
      <c r="G66" s="2" t="s">
        <v>169</v>
      </c>
      <c r="H66" s="2" t="s">
        <v>51</v>
      </c>
      <c r="I66" s="3">
        <f>'17-98'!$A$3</f>
        <v>0</v>
      </c>
      <c r="J66" s="2" t="str">
        <f>'17-98'!$B$3</f>
        <v>No Status</v>
      </c>
      <c r="K66" s="2" t="str">
        <f>'17-98'!$C$3</f>
        <v>No Description</v>
      </c>
      <c r="L66" s="2" t="s">
        <v>170</v>
      </c>
      <c r="M66" s="37">
        <v>2757</v>
      </c>
    </row>
    <row r="67" spans="1:13" x14ac:dyDescent="0.25">
      <c r="A67" s="13" t="s">
        <v>225</v>
      </c>
      <c r="B67" s="3">
        <v>42968</v>
      </c>
      <c r="C67" s="3">
        <f>B67+30</f>
        <v>42998</v>
      </c>
      <c r="D67" s="2" t="s">
        <v>262</v>
      </c>
      <c r="E67" s="2" t="s">
        <v>171</v>
      </c>
      <c r="F67" s="2" t="s">
        <v>172</v>
      </c>
      <c r="G67" s="2" t="s">
        <v>173</v>
      </c>
      <c r="H67" s="2" t="s">
        <v>0</v>
      </c>
      <c r="I67" s="3">
        <f>'17-99'!$A$3</f>
        <v>42968</v>
      </c>
      <c r="J67" s="2" t="str">
        <f>'17-99'!$B$3</f>
        <v>Completed</v>
      </c>
      <c r="K67" s="2" t="str">
        <f>'17-99'!$C$3</f>
        <v>Assigned to J.D. as Project Planner</v>
      </c>
      <c r="L67" s="2" t="s">
        <v>103</v>
      </c>
      <c r="M67" s="37">
        <v>6381</v>
      </c>
    </row>
    <row r="68" spans="1:13" x14ac:dyDescent="0.25">
      <c r="A68" s="13" t="s">
        <v>244</v>
      </c>
      <c r="B68" s="3">
        <v>42970</v>
      </c>
      <c r="C68" s="3">
        <f>B68+30</f>
        <v>43000</v>
      </c>
      <c r="D68" s="2" t="s">
        <v>265</v>
      </c>
      <c r="E68" s="2" t="s">
        <v>245</v>
      </c>
      <c r="F68" s="2" t="s">
        <v>246</v>
      </c>
      <c r="G68" s="2" t="s">
        <v>247</v>
      </c>
      <c r="H68" s="2" t="s">
        <v>33</v>
      </c>
      <c r="L68" s="2" t="s">
        <v>42</v>
      </c>
      <c r="M68" s="37">
        <v>8756</v>
      </c>
    </row>
  </sheetData>
  <sortState ref="A2:J65">
    <sortCondition descending="1" ref="A1"/>
  </sortState>
  <hyperlinks>
    <hyperlink ref="A2" location="'17-97'!A1" display="2017-00000097"/>
    <hyperlink ref="A3" location="'17-96'!A1" display="2017-00000096"/>
    <hyperlink ref="A4" location="'17-94'!A1" display="2017-00000094"/>
    <hyperlink ref="A5" location="'17-93'!A1" display="2017-00000093"/>
    <hyperlink ref="A6" location="'17-87'!A1" display="2017-00000087"/>
    <hyperlink ref="A7" location="'17-86'!A1" display="2017-00000086"/>
    <hyperlink ref="A8" location="'17-83'!A1" display="2017-00000083"/>
    <hyperlink ref="A9" location="'17-81'!A1" display="2017-00000081"/>
    <hyperlink ref="A10" location="'17-77'!A1" display="2017-00000077"/>
    <hyperlink ref="A66" location="'17-98'!A1" display="2017-00000098"/>
    <hyperlink ref="A67" location="'17-99'!A1" display="2017-00000099"/>
    <hyperlink ref="A11" location="'17-76'!A1" display="2017-00000076"/>
    <hyperlink ref="A12" location="'17-74'!A1" display="2017-00000074"/>
    <hyperlink ref="A13" location="'17-73'!A1" display="2017-00000073"/>
    <hyperlink ref="A14" location="'17-69'!A1" display="2017-00000072"/>
    <hyperlink ref="A15" location="'17-69'!A1" display="2017-00000071"/>
    <hyperlink ref="A16" location="'17-69'!A1" display="2017-00000070"/>
    <hyperlink ref="A17" location="'17-69'!A1" display="2017-00000069"/>
    <hyperlink ref="A18" location="'17-63'!A1" display="2017-00000068"/>
    <hyperlink ref="A22" location="'17-63'!A1" display="2017-00000063"/>
    <hyperlink ref="A19" location="'17-66'!A1" display="2017-00000066"/>
    <hyperlink ref="A20" location="'17-65'!A1" display="2017-00000065"/>
    <hyperlink ref="A21" location="'17-64'!A1" display="2017-00000064"/>
    <hyperlink ref="A23" location="'17-62'!A1" display="2017-00000062"/>
    <hyperlink ref="A24" location="'17-61'!A1" display="2017-00000061"/>
    <hyperlink ref="A25" location="'17-60'!A1" display="2017-00000060"/>
    <hyperlink ref="A26" location="'17-58'!A1" display="2017-00000058"/>
    <hyperlink ref="A27" location="'17-58'!A1" display="2017-00000057"/>
    <hyperlink ref="A28" location="'17-56'!A1" display="2017-00000056"/>
    <hyperlink ref="A29" location="'17-55'!A1" display="17-55"/>
    <hyperlink ref="A30" location="'17-52'!A1" display="17-52"/>
    <hyperlink ref="A35" location="'17-42'!A1" display="17-42"/>
    <hyperlink ref="A34" location="'17-42'!A1" display="17-43"/>
    <hyperlink ref="A33" location="'17-42'!A1" display="17-44"/>
    <hyperlink ref="A32" location="'17-42'!A1" display="17-45"/>
    <hyperlink ref="A31" location="'17-42'!A1" display="17-46"/>
    <hyperlink ref="A36" location="'17-41'!A1" display="17-41"/>
    <hyperlink ref="A37" location="'17-40'!A1" display="17-40"/>
    <hyperlink ref="A38" location="'17-39'!A1" display="17-39"/>
    <hyperlink ref="A39" location="'17-38'!A1" display="17-38"/>
    <hyperlink ref="A40" location="'17-30'!A1" display="17-37"/>
    <hyperlink ref="A41" location="'17-30'!A1" display="17-36"/>
    <hyperlink ref="A42" location="'17-30'!A1" display="17-35"/>
    <hyperlink ref="A43" location="'17-30'!A1" display="17-34"/>
    <hyperlink ref="A44" location="'17-30'!A1" display="17-33"/>
    <hyperlink ref="A45" location="'17-30'!A1" display="17-32"/>
    <hyperlink ref="A46" location="'17-30'!A1" display="17-31"/>
    <hyperlink ref="A47" location="'17-30'!A1" display="17-30"/>
    <hyperlink ref="A48" location="'17-11'!A1" display="17-11"/>
    <hyperlink ref="A49" location="'16-154'!A1" display="16-154"/>
    <hyperlink ref="A50" location="'16-153'!A1" display="16-153"/>
    <hyperlink ref="A51" location="'16-127'!A1" display="16-127"/>
    <hyperlink ref="A52" location="'16-54'!A1" display="16-54"/>
    <hyperlink ref="A53" location="'16-53'!A1" display="16-53"/>
    <hyperlink ref="A54" location="'16-11'!A1" display="16-10 &amp; 11"/>
    <hyperlink ref="A55" location="'15-98'!A1" display="15-98"/>
    <hyperlink ref="A60" location="'15-84'!A1" display="15-87"/>
    <hyperlink ref="A56" location="'15-87'!A1" display="15-91"/>
    <hyperlink ref="A57" location="'15-87'!A1" display="15-90"/>
    <hyperlink ref="A58" location="'15-87'!A1" display="15-89"/>
    <hyperlink ref="A59" location="'15-87'!A1" display="15-88"/>
    <hyperlink ref="A61" location="'15-84'!A1" display="15-84"/>
    <hyperlink ref="A65" location="CITY1!A1" display="CITY1"/>
    <hyperlink ref="A63" location="CITY2!A1" display="CITY2"/>
    <hyperlink ref="A64" location="CITY3!A1" display="CITY3"/>
    <hyperlink ref="A62" location="CITY4!A1" display="CITY4"/>
    <hyperlink ref="A68" location="'17-11'!A1" display="17-100"/>
  </hyperlinks>
  <pageMargins left="0.7" right="0.7" top="0.75" bottom="0.75" header="0.3" footer="0.3"/>
  <pageSetup orientation="portrait" r:id="rId1"/>
  <ignoredErrors>
    <ignoredError sqref="J64:K64 I64"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Index'!A62</f>
        <v>CITY4</v>
      </c>
      <c r="B1" s="35"/>
      <c r="C1" s="21"/>
    </row>
    <row r="2" spans="1:3" s="22" customFormat="1" ht="18.75" x14ac:dyDescent="0.3">
      <c r="A2" s="35" t="s">
        <v>152</v>
      </c>
      <c r="B2" s="40" t="str">
        <f>'Fixed Index'!E62</f>
        <v>McKinley Interchange</v>
      </c>
      <c r="C2" s="40"/>
    </row>
    <row r="3" spans="1:3" s="22" customFormat="1" ht="18.75" hidden="1" x14ac:dyDescent="0.3">
      <c r="A3" s="23">
        <f>IFERROR(MAX(A5:A1000),"No Data")</f>
        <v>42795</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42795</v>
      </c>
      <c r="B5" t="s">
        <v>174</v>
      </c>
      <c r="C5" s="1" t="s">
        <v>175</v>
      </c>
    </row>
    <row r="6" spans="1:3" x14ac:dyDescent="0.25">
      <c r="A6" s="4"/>
    </row>
    <row r="8" spans="1:3" x14ac:dyDescent="0.25">
      <c r="A8" s="4"/>
    </row>
  </sheetData>
  <sheetProtection insertHyperlinks="0"/>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Index'!A67</f>
        <v>17-99</v>
      </c>
      <c r="B1" s="5"/>
      <c r="C1" s="21"/>
    </row>
    <row r="2" spans="1:3" s="22" customFormat="1" ht="18.75" x14ac:dyDescent="0.3">
      <c r="A2" s="5" t="s">
        <v>152</v>
      </c>
      <c r="B2" s="5" t="str">
        <f>'Fixed Index'!E67</f>
        <v>Sherman Avenue Parcel Map</v>
      </c>
      <c r="C2" s="21"/>
    </row>
    <row r="3" spans="1:3" s="22" customFormat="1" ht="18.75" hidden="1" x14ac:dyDescent="0.3">
      <c r="A3" s="23">
        <f>IFERROR(MAX(A5:A1000),"No Data")</f>
        <v>42968</v>
      </c>
      <c r="B3" s="21" t="str">
        <f>IFERROR(VLOOKUP(MAX(A5:A1000),A5:B1000,2,0),"No Status")</f>
        <v>Completed</v>
      </c>
      <c r="C3" s="21" t="str">
        <f>IFERROR(VLOOKUP(MAX(A5:A1000),A5:C1000,3,0),"No Description")</f>
        <v>Assigned to J.D. as Project Planner</v>
      </c>
    </row>
    <row r="4" spans="1:3" s="22" customFormat="1" ht="18.75" x14ac:dyDescent="0.3">
      <c r="A4" s="5" t="s">
        <v>156</v>
      </c>
      <c r="B4" s="5" t="s">
        <v>151</v>
      </c>
      <c r="C4" s="24" t="s">
        <v>154</v>
      </c>
    </row>
    <row r="5" spans="1:3" x14ac:dyDescent="0.25">
      <c r="A5" s="4">
        <v>42968</v>
      </c>
      <c r="B5" t="s">
        <v>153</v>
      </c>
      <c r="C5" s="1" t="s">
        <v>243</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Index'!A66</f>
        <v>17-98</v>
      </c>
      <c r="B1" s="5"/>
      <c r="C1" s="21"/>
    </row>
    <row r="2" spans="1:3" s="22" customFormat="1" ht="18.75" x14ac:dyDescent="0.3">
      <c r="A2" s="5" t="s">
        <v>152</v>
      </c>
      <c r="B2" s="5" t="str">
        <f>'Fixed Index'!E66</f>
        <v>Adams and Franklin LLA</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26" t="str">
        <f>'Fixed Index'!A2</f>
        <v>17-97</v>
      </c>
      <c r="B1" s="5"/>
      <c r="C1" s="6"/>
    </row>
    <row r="2" spans="1:3" s="8" customFormat="1" ht="18.75" x14ac:dyDescent="0.3">
      <c r="A2" s="5" t="s">
        <v>152</v>
      </c>
      <c r="B2" s="5" t="str">
        <f>'Fixed Index'!E2</f>
        <v>Alma Place Map Extension</v>
      </c>
      <c r="C2" s="6"/>
    </row>
    <row r="3" spans="1:3" s="8" customFormat="1" x14ac:dyDescent="0.25">
      <c r="A3" s="7">
        <f>MAX(A5:A1000)</f>
        <v>42964</v>
      </c>
      <c r="B3" s="6" t="str">
        <f>VLOOKUP(MAX(A5:A1000),A5:B1000,2,0 )</f>
        <v>Completed</v>
      </c>
      <c r="C3" s="6" t="str">
        <f>VLOOKUP(MAX(A5:A1000),A5:C1000,3,0)</f>
        <v xml:space="preserve">Assigned project to J.D. </v>
      </c>
    </row>
    <row r="4" spans="1:3" s="8" customFormat="1" x14ac:dyDescent="0.25">
      <c r="A4" s="9" t="s">
        <v>156</v>
      </c>
      <c r="B4" s="9" t="s">
        <v>151</v>
      </c>
      <c r="C4" s="10" t="s">
        <v>154</v>
      </c>
    </row>
    <row r="5" spans="1:3" x14ac:dyDescent="0.25">
      <c r="A5" s="4">
        <v>42964</v>
      </c>
      <c r="B5" t="s">
        <v>153</v>
      </c>
      <c r="C5" s="1" t="s">
        <v>155</v>
      </c>
    </row>
    <row r="6" spans="1:3" x14ac:dyDescent="0.25">
      <c r="A6" s="4"/>
    </row>
    <row r="8" spans="1:3" x14ac:dyDescent="0.25">
      <c r="A8" s="4"/>
    </row>
  </sheetData>
  <dataValidations disablePrompts="1"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5" t="str">
        <f>'Fixed Index'!A3</f>
        <v>17-96</v>
      </c>
      <c r="B1" s="5"/>
      <c r="C1" s="6"/>
    </row>
    <row r="2" spans="1:3" s="8" customFormat="1" ht="18.75" x14ac:dyDescent="0.3">
      <c r="A2" s="5" t="s">
        <v>152</v>
      </c>
      <c r="B2" s="5" t="str">
        <f>'Fixed Index'!E3</f>
        <v>Manteca Hospital (Kaiser) - Solar Installation</v>
      </c>
      <c r="C2" s="6"/>
    </row>
    <row r="3" spans="1:3" s="8" customFormat="1" hidden="1" x14ac:dyDescent="0.25">
      <c r="A3" s="7">
        <f>MAX(A5:A1000)</f>
        <v>42964</v>
      </c>
      <c r="B3" s="6" t="str">
        <f>VLOOKUP(MAX(A5:A1000),A5:B1000,2,0 )</f>
        <v>Completed</v>
      </c>
      <c r="C3" s="6" t="str">
        <f>VLOOKUP(MAX(A5:A1000),A5:C1000,3,0)</f>
        <v>Assigned project to Mallorie</v>
      </c>
    </row>
    <row r="4" spans="1:3" s="8" customFormat="1" x14ac:dyDescent="0.25">
      <c r="A4" s="9" t="s">
        <v>156</v>
      </c>
      <c r="B4" s="9" t="s">
        <v>151</v>
      </c>
      <c r="C4" s="10" t="s">
        <v>154</v>
      </c>
    </row>
    <row r="5" spans="1:3" x14ac:dyDescent="0.25">
      <c r="A5" s="4">
        <v>42964</v>
      </c>
      <c r="B5" t="s">
        <v>153</v>
      </c>
      <c r="C5" s="1" t="s">
        <v>159</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184055b-e5ea-4162-8b19-ace5c644b73a">QD2UCF5UJE4V-1306769539-341</_dlc_DocId>
    <_dlc_DocIdUrl xmlns="7184055b-e5ea-4162-8b19-ace5c644b73a">
      <Url>http://intranet2/ds/_layouts/15/DocIdRedir.aspx?ID=QD2UCF5UJE4V-1306769539-341</Url>
      <Description>QD2UCF5UJE4V-1306769539-341</Description>
    </_dlc_DocIdUrl>
    <PublishingExpirationDate xmlns="http://schemas.microsoft.com/sharepoint/v3" xsi:nil="true"/>
    <PublishingStartDate xmlns="http://schemas.microsoft.com/sharepoint/v3" xsi:nil="true"/>
    <_x006a_ib6 xmlns="5775f8bb-84d6-4f4b-b52c-3626c38071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4B63BF9-E25E-4F27-8F1A-65394F13DE6E}"/>
</file>

<file path=customXml/itemProps2.xml><?xml version="1.0" encoding="utf-8"?>
<ds:datastoreItem xmlns:ds="http://schemas.openxmlformats.org/officeDocument/2006/customXml" ds:itemID="{6F539C4A-F463-4526-A635-502134F67794}"/>
</file>

<file path=customXml/itemProps3.xml><?xml version="1.0" encoding="utf-8"?>
<ds:datastoreItem xmlns:ds="http://schemas.openxmlformats.org/officeDocument/2006/customXml" ds:itemID="{33F3BB8A-CA5B-4E48-8A3C-06CFADEE65D3}"/>
</file>

<file path=customXml/itemProps4.xml><?xml version="1.0" encoding="utf-8"?>
<ds:datastoreItem xmlns:ds="http://schemas.openxmlformats.org/officeDocument/2006/customXml" ds:itemID="{7AD0E711-4D16-4477-8B46-FD862C985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Project Index</vt:lpstr>
      <vt:lpstr>CITY1</vt:lpstr>
      <vt:lpstr>CITY2</vt:lpstr>
      <vt:lpstr>CITY3</vt:lpstr>
      <vt:lpstr>CITY4</vt:lpstr>
      <vt:lpstr>17-99</vt:lpstr>
      <vt:lpstr>17-98</vt:lpstr>
      <vt:lpstr>17-97</vt:lpstr>
      <vt:lpstr>17-96</vt:lpstr>
      <vt:lpstr>17-94</vt:lpstr>
      <vt:lpstr>17-93</vt:lpstr>
      <vt:lpstr>17-87</vt:lpstr>
      <vt:lpstr>17-86</vt:lpstr>
      <vt:lpstr>17-83</vt:lpstr>
      <vt:lpstr>17-81</vt:lpstr>
      <vt:lpstr>17-77</vt:lpstr>
      <vt:lpstr>17-76</vt:lpstr>
      <vt:lpstr>17-74</vt:lpstr>
      <vt:lpstr>17-73</vt:lpstr>
      <vt:lpstr>17-69</vt:lpstr>
      <vt:lpstr>17-63</vt:lpstr>
      <vt:lpstr>17-66</vt:lpstr>
      <vt:lpstr>17-65</vt:lpstr>
      <vt:lpstr>17-64</vt:lpstr>
      <vt:lpstr>17-62</vt:lpstr>
      <vt:lpstr>17-61</vt:lpstr>
      <vt:lpstr>17-60</vt:lpstr>
      <vt:lpstr>17-58</vt:lpstr>
      <vt:lpstr>17-56</vt:lpstr>
      <vt:lpstr>17-55</vt:lpstr>
      <vt:lpstr>17-52</vt:lpstr>
      <vt:lpstr>17-42</vt:lpstr>
      <vt:lpstr>17-41</vt:lpstr>
      <vt:lpstr>17-40</vt:lpstr>
      <vt:lpstr>17-39</vt:lpstr>
      <vt:lpstr>17-38</vt:lpstr>
      <vt:lpstr>17-30</vt:lpstr>
      <vt:lpstr>17-11</vt:lpstr>
      <vt:lpstr>16-154</vt:lpstr>
      <vt:lpstr>16-153</vt:lpstr>
      <vt:lpstr>16-127</vt:lpstr>
      <vt:lpstr>16-54</vt:lpstr>
      <vt:lpstr>16-53</vt:lpstr>
      <vt:lpstr>16-11</vt:lpstr>
      <vt:lpstr>15-98</vt:lpstr>
      <vt:lpstr>15-87</vt:lpstr>
      <vt:lpstr>15-84</vt:lpstr>
      <vt:lpstr>Fixed 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Meissner, Mark</dc:creator>
  <cp:lastModifiedBy>Hightower, Jeffrey</cp:lastModifiedBy>
  <dcterms:created xsi:type="dcterms:W3CDTF">2017-06-26T17:50:01Z</dcterms:created>
  <dcterms:modified xsi:type="dcterms:W3CDTF">2021-09-28T23:33:07Z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98c3e24f-f64c-48b4-8d8f-2f1745ddd623</vt:lpwstr>
  </property>
  <property fmtid="{D5CDD505-2E9C-101B-9397-08002B2CF9AE}" pid="3" name="ContentTypeId">
    <vt:lpwstr>0x0101002A28E8E83D525E47A832C0C569972980</vt:lpwstr>
  </property>
</Properties>
</file>