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persons/person.xml" ContentType="application/vnd.ms-excel.perso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Engineering and Public Works/"/>
    </mc:Choice>
  </mc:AlternateContent>
  <bookViews>
    <workbookView xWindow="-105" yWindow="-105" windowWidth="23250" windowHeight="14010" tabRatio="838"/>
  </bookViews>
  <sheets>
    <sheet name="PW" sheetId="54" r:id="rId1"/>
    <sheet name="Baseline" sheetId="55" r:id="rId2"/>
    <sheet name="New Requests" sheetId="45" r:id="rId3"/>
    <sheet name="Baseline Codes" sheetId="47" state="hidden" r:id="rId4"/>
    <sheet name="Sheet1" sheetId="57" state="hidden" r:id="rId5"/>
    <sheet name="Projections Cheat Sheet" sheetId="56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1" hidden="1">Baseline!$A$3:$BA$527</definedName>
    <definedName name="_xlnm._FilterDatabase" localSheetId="3" hidden="1">'Baseline Codes'!$B$1:$C$118</definedName>
    <definedName name="Departments">[1]Sheet3!$A$1:$A$16</definedName>
    <definedName name="_xlnm.Print_Area" localSheetId="2">'New Requests'!$A$1:$V$23</definedName>
    <definedName name="_xlnm.Print_Area" localSheetId="0">PW!$C$3:$AN$72</definedName>
    <definedName name="_xlnm.Print_Titles" localSheetId="0">PW!$3:$9</definedName>
    <definedName name="Service_Levels" localSheetId="2">'New Requests'!$AA$4:$AA$6</definedName>
    <definedName name="Service_Levels">'[2]New Requests'!$U$4:$U$6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51" i="54" l="1"/>
  <c r="AE48" i="54"/>
  <c r="AF48" i="54"/>
  <c r="AG48" i="54"/>
  <c r="AH48" i="54"/>
  <c r="AI48" i="54"/>
  <c r="AJ48" i="54"/>
  <c r="AK48" i="54"/>
  <c r="AE49" i="54"/>
  <c r="AF49" i="54"/>
  <c r="AG49" i="54"/>
  <c r="AH49" i="54"/>
  <c r="AI49" i="54"/>
  <c r="AJ49" i="54"/>
  <c r="AK49" i="54"/>
  <c r="AE50" i="54"/>
  <c r="AF50" i="54"/>
  <c r="AG50" i="54"/>
  <c r="AH50" i="54"/>
  <c r="AI50" i="54"/>
  <c r="AJ50" i="54"/>
  <c r="AK50" i="54"/>
  <c r="AF47" i="54"/>
  <c r="AG47" i="54"/>
  <c r="AH47" i="54"/>
  <c r="AI47" i="54"/>
  <c r="AJ47" i="54"/>
  <c r="AK47" i="54"/>
  <c r="AF44" i="54"/>
  <c r="AE41" i="54"/>
  <c r="AF41" i="54"/>
  <c r="AG41" i="54"/>
  <c r="AH41" i="54"/>
  <c r="AI41" i="54"/>
  <c r="AJ41" i="54"/>
  <c r="AK41" i="54"/>
  <c r="AE42" i="54"/>
  <c r="AF42" i="54"/>
  <c r="AG42" i="54"/>
  <c r="AH42" i="54"/>
  <c r="AI42" i="54"/>
  <c r="AJ42" i="54"/>
  <c r="AK42" i="54"/>
  <c r="AE43" i="54"/>
  <c r="AF43" i="54"/>
  <c r="AG43" i="54"/>
  <c r="AH43" i="54"/>
  <c r="AI43" i="54"/>
  <c r="AJ43" i="54"/>
  <c r="AK43" i="54"/>
  <c r="AF40" i="54"/>
  <c r="AG40" i="54"/>
  <c r="AH40" i="54"/>
  <c r="AI40" i="54"/>
  <c r="AJ40" i="54"/>
  <c r="AK40" i="54"/>
  <c r="AF37" i="54"/>
  <c r="AE34" i="54"/>
  <c r="AF34" i="54"/>
  <c r="AG34" i="54"/>
  <c r="AH34" i="54"/>
  <c r="AI34" i="54"/>
  <c r="AJ34" i="54"/>
  <c r="AK34" i="54"/>
  <c r="AE35" i="54"/>
  <c r="AF35" i="54"/>
  <c r="AG35" i="54"/>
  <c r="AH35" i="54"/>
  <c r="AI35" i="54"/>
  <c r="AJ35" i="54"/>
  <c r="AK35" i="54"/>
  <c r="AE36" i="54"/>
  <c r="AF36" i="54"/>
  <c r="AG36" i="54"/>
  <c r="AH36" i="54"/>
  <c r="AI36" i="54"/>
  <c r="AJ36" i="54"/>
  <c r="AK36" i="54"/>
  <c r="AF33" i="54"/>
  <c r="AG33" i="54"/>
  <c r="AH33" i="54"/>
  <c r="AI33" i="54"/>
  <c r="AJ33" i="54"/>
  <c r="AK33" i="54"/>
  <c r="AL33" i="54" s="1"/>
  <c r="AL528" i="55"/>
  <c r="AE28" i="54"/>
  <c r="AF28" i="54"/>
  <c r="AG28" i="54"/>
  <c r="AH28" i="54"/>
  <c r="AI28" i="54"/>
  <c r="AJ28" i="54"/>
  <c r="AK28" i="54"/>
  <c r="AL28" i="54" s="1"/>
  <c r="AE29" i="54"/>
  <c r="AF29" i="54"/>
  <c r="AG29" i="54"/>
  <c r="AH29" i="54"/>
  <c r="AI29" i="54"/>
  <c r="AJ29" i="54"/>
  <c r="AK29" i="54"/>
  <c r="AL29" i="54" s="1"/>
  <c r="AE30" i="54"/>
  <c r="AF30" i="54"/>
  <c r="AG30" i="54"/>
  <c r="AH30" i="54"/>
  <c r="AI30" i="54"/>
  <c r="AJ30" i="54"/>
  <c r="AK30" i="54"/>
  <c r="AL30" i="54" s="1"/>
  <c r="AF27" i="54"/>
  <c r="AF31" i="54" s="1"/>
  <c r="AG27" i="54"/>
  <c r="AH27" i="54"/>
  <c r="AI27" i="54"/>
  <c r="AJ27" i="54"/>
  <c r="AK27" i="54"/>
  <c r="AL27" i="54" s="1"/>
  <c r="AE22" i="54"/>
  <c r="AF22" i="54"/>
  <c r="AG22" i="54"/>
  <c r="AH22" i="54"/>
  <c r="AI22" i="54"/>
  <c r="AJ22" i="54"/>
  <c r="AK22" i="54"/>
  <c r="AL22" i="54" s="1"/>
  <c r="AE23" i="54"/>
  <c r="AF23" i="54"/>
  <c r="AG23" i="54"/>
  <c r="AH23" i="54"/>
  <c r="AI23" i="54"/>
  <c r="AJ23" i="54"/>
  <c r="AK23" i="54"/>
  <c r="AL23" i="54" s="1"/>
  <c r="AE24" i="54"/>
  <c r="AF24" i="54"/>
  <c r="AG24" i="54"/>
  <c r="AH24" i="54"/>
  <c r="AI24" i="54"/>
  <c r="AJ24" i="54"/>
  <c r="AK24" i="54"/>
  <c r="AL24" i="54" s="1"/>
  <c r="AF21" i="54"/>
  <c r="AG21" i="54"/>
  <c r="AH21" i="54"/>
  <c r="AI21" i="54"/>
  <c r="AJ21" i="54"/>
  <c r="AK21" i="54"/>
  <c r="AL21" i="54" s="1"/>
  <c r="AM5" i="55"/>
  <c r="AM6" i="55"/>
  <c r="AM7" i="55"/>
  <c r="AM8" i="55"/>
  <c r="AM9" i="55"/>
  <c r="AM10" i="55"/>
  <c r="AM11" i="55"/>
  <c r="AM12" i="55"/>
  <c r="AM13" i="55"/>
  <c r="AM14" i="55"/>
  <c r="AM15" i="55"/>
  <c r="AM16" i="55"/>
  <c r="AM17" i="55"/>
  <c r="AM18" i="55"/>
  <c r="AM19" i="55"/>
  <c r="AM20" i="55"/>
  <c r="AM21" i="55"/>
  <c r="AM22" i="55"/>
  <c r="AM23" i="55"/>
  <c r="AM24" i="55"/>
  <c r="AM25" i="55"/>
  <c r="AM26" i="55"/>
  <c r="AM27" i="55"/>
  <c r="AM28" i="55"/>
  <c r="AM29" i="55"/>
  <c r="AM30" i="55"/>
  <c r="AM31" i="55"/>
  <c r="AM32" i="55"/>
  <c r="AM33" i="55"/>
  <c r="AM34" i="55"/>
  <c r="AM35" i="55"/>
  <c r="AM36" i="55"/>
  <c r="AM37" i="55"/>
  <c r="AM38" i="55"/>
  <c r="AM39" i="55"/>
  <c r="AM40" i="55"/>
  <c r="AM41" i="55"/>
  <c r="AM42" i="55"/>
  <c r="AM43" i="55"/>
  <c r="AM44" i="55"/>
  <c r="AM45" i="55"/>
  <c r="AM46" i="55"/>
  <c r="AM47" i="55"/>
  <c r="AM48" i="55"/>
  <c r="AM49" i="55"/>
  <c r="AM50" i="55"/>
  <c r="AM51" i="55"/>
  <c r="AM52" i="55"/>
  <c r="AM53" i="55"/>
  <c r="AM54" i="55"/>
  <c r="AM55" i="55"/>
  <c r="AM56" i="55"/>
  <c r="AM57" i="55"/>
  <c r="AM58" i="55"/>
  <c r="AM59" i="55"/>
  <c r="AM60" i="55"/>
  <c r="AM61" i="55"/>
  <c r="AM62" i="55"/>
  <c r="AM63" i="55"/>
  <c r="AM64" i="55"/>
  <c r="AM65" i="55"/>
  <c r="AM66" i="55"/>
  <c r="AM67" i="55"/>
  <c r="AM68" i="55"/>
  <c r="AM69" i="55"/>
  <c r="AM70" i="55"/>
  <c r="AM71" i="55"/>
  <c r="AM72" i="55"/>
  <c r="AM73" i="55"/>
  <c r="AM74" i="55"/>
  <c r="AM75" i="55"/>
  <c r="AM76" i="55"/>
  <c r="AM77" i="55"/>
  <c r="AM78" i="55"/>
  <c r="AM79" i="55"/>
  <c r="AM80" i="55"/>
  <c r="AM81" i="55"/>
  <c r="AM82" i="55"/>
  <c r="AM83" i="55"/>
  <c r="AM84" i="55"/>
  <c r="AM85" i="55"/>
  <c r="AM86" i="55"/>
  <c r="AM87" i="55"/>
  <c r="AM88" i="55"/>
  <c r="AM89" i="55"/>
  <c r="AM90" i="55"/>
  <c r="AM91" i="55"/>
  <c r="AM92" i="55"/>
  <c r="AM93" i="55"/>
  <c r="AM94" i="55"/>
  <c r="AM95" i="55"/>
  <c r="AM96" i="55"/>
  <c r="AM97" i="55"/>
  <c r="AM98" i="55"/>
  <c r="AM99" i="55"/>
  <c r="AM100" i="55"/>
  <c r="AM101" i="55"/>
  <c r="AM102" i="55"/>
  <c r="AM103" i="55"/>
  <c r="AM104" i="55"/>
  <c r="AM105" i="55"/>
  <c r="AM106" i="55"/>
  <c r="AM107" i="55"/>
  <c r="AM108" i="55"/>
  <c r="AM109" i="55"/>
  <c r="AM110" i="55"/>
  <c r="AM111" i="55"/>
  <c r="AM112" i="55"/>
  <c r="AM113" i="55"/>
  <c r="AM114" i="55"/>
  <c r="AM115" i="55"/>
  <c r="AM116" i="55"/>
  <c r="AM117" i="55"/>
  <c r="AM118" i="55"/>
  <c r="AM119" i="55"/>
  <c r="AM120" i="55"/>
  <c r="AM121" i="55"/>
  <c r="AM122" i="55"/>
  <c r="AM123" i="55"/>
  <c r="AM124" i="55"/>
  <c r="AM125" i="55"/>
  <c r="AM126" i="55"/>
  <c r="AM127" i="55"/>
  <c r="AM128" i="55"/>
  <c r="AM129" i="55"/>
  <c r="AM130" i="55"/>
  <c r="AM131" i="55"/>
  <c r="AM132" i="55"/>
  <c r="AM133" i="55"/>
  <c r="AM134" i="55"/>
  <c r="AM135" i="55"/>
  <c r="AM136" i="55"/>
  <c r="AM137" i="55"/>
  <c r="AM138" i="55"/>
  <c r="AM139" i="55"/>
  <c r="AM140" i="55"/>
  <c r="AM141" i="55"/>
  <c r="AM142" i="55"/>
  <c r="AM143" i="55"/>
  <c r="AM144" i="55"/>
  <c r="AM145" i="55"/>
  <c r="AM146" i="55"/>
  <c r="AM147" i="55"/>
  <c r="AM148" i="55"/>
  <c r="AM149" i="55"/>
  <c r="AM150" i="55"/>
  <c r="AM151" i="55"/>
  <c r="AM152" i="55"/>
  <c r="AM153" i="55"/>
  <c r="AM154" i="55"/>
  <c r="AM155" i="55"/>
  <c r="AM156" i="55"/>
  <c r="AM157" i="55"/>
  <c r="AM158" i="55"/>
  <c r="AM159" i="55"/>
  <c r="AM160" i="55"/>
  <c r="AM161" i="55"/>
  <c r="AM162" i="55"/>
  <c r="AM163" i="55"/>
  <c r="AM164" i="55"/>
  <c r="AM165" i="55"/>
  <c r="AM166" i="55"/>
  <c r="AM167" i="55"/>
  <c r="AM168" i="55"/>
  <c r="AM169" i="55"/>
  <c r="AM170" i="55"/>
  <c r="AM171" i="55"/>
  <c r="AM172" i="55"/>
  <c r="AM173" i="55"/>
  <c r="AM174" i="55"/>
  <c r="AM175" i="55"/>
  <c r="AM176" i="55"/>
  <c r="AM177" i="55"/>
  <c r="AM178" i="55"/>
  <c r="AM179" i="55"/>
  <c r="AM180" i="55"/>
  <c r="AM181" i="55"/>
  <c r="AM182" i="55"/>
  <c r="AM183" i="55"/>
  <c r="AM184" i="55"/>
  <c r="AM185" i="55"/>
  <c r="AM186" i="55"/>
  <c r="AM187" i="55"/>
  <c r="AM188" i="55"/>
  <c r="AM189" i="55"/>
  <c r="AM190" i="55"/>
  <c r="AM191" i="55"/>
  <c r="AM192" i="55"/>
  <c r="AM193" i="55"/>
  <c r="AM194" i="55"/>
  <c r="AM195" i="55"/>
  <c r="AM196" i="55"/>
  <c r="AM197" i="55"/>
  <c r="AM198" i="55"/>
  <c r="AM199" i="55"/>
  <c r="AM200" i="55"/>
  <c r="AM201" i="55"/>
  <c r="AM202" i="55"/>
  <c r="AM203" i="55"/>
  <c r="AM204" i="55"/>
  <c r="AM205" i="55"/>
  <c r="AM206" i="55"/>
  <c r="AM207" i="55"/>
  <c r="AM208" i="55"/>
  <c r="AM209" i="55"/>
  <c r="AM210" i="55"/>
  <c r="AM211" i="55"/>
  <c r="AM212" i="55"/>
  <c r="AM213" i="55"/>
  <c r="AM214" i="55"/>
  <c r="AM215" i="55"/>
  <c r="AM216" i="55"/>
  <c r="AM217" i="55"/>
  <c r="AM218" i="55"/>
  <c r="AM219" i="55"/>
  <c r="AM220" i="55"/>
  <c r="AM221" i="55"/>
  <c r="AM222" i="55"/>
  <c r="AM223" i="55"/>
  <c r="AM224" i="55"/>
  <c r="AM225" i="55"/>
  <c r="AM226" i="55"/>
  <c r="AM227" i="55"/>
  <c r="AM228" i="55"/>
  <c r="AM229" i="55"/>
  <c r="AM230" i="55"/>
  <c r="AM231" i="55"/>
  <c r="AM232" i="55"/>
  <c r="AM233" i="55"/>
  <c r="AM234" i="55"/>
  <c r="AM235" i="55"/>
  <c r="AM236" i="55"/>
  <c r="AM237" i="55"/>
  <c r="AM238" i="55"/>
  <c r="AM239" i="55"/>
  <c r="AM240" i="55"/>
  <c r="AM241" i="55"/>
  <c r="AM242" i="55"/>
  <c r="AM243" i="55"/>
  <c r="AM244" i="55"/>
  <c r="AM245" i="55"/>
  <c r="AM246" i="55"/>
  <c r="AM247" i="55"/>
  <c r="AM248" i="55"/>
  <c r="AM249" i="55"/>
  <c r="AM250" i="55"/>
  <c r="AM251" i="55"/>
  <c r="AM252" i="55"/>
  <c r="AM253" i="55"/>
  <c r="AM254" i="55"/>
  <c r="AM255" i="55"/>
  <c r="AM256" i="55"/>
  <c r="AM257" i="55"/>
  <c r="AM258" i="55"/>
  <c r="AM259" i="55"/>
  <c r="AM260" i="55"/>
  <c r="AM261" i="55"/>
  <c r="AM262" i="55"/>
  <c r="AM263" i="55"/>
  <c r="AM264" i="55"/>
  <c r="AM265" i="55"/>
  <c r="AM266" i="55"/>
  <c r="AM267" i="55"/>
  <c r="AM268" i="55"/>
  <c r="AM269" i="55"/>
  <c r="AM270" i="55"/>
  <c r="AM271" i="55"/>
  <c r="AM272" i="55"/>
  <c r="AM273" i="55"/>
  <c r="AM274" i="55"/>
  <c r="AM275" i="55"/>
  <c r="AM276" i="55"/>
  <c r="AM277" i="55"/>
  <c r="AM278" i="55"/>
  <c r="AM279" i="55"/>
  <c r="AM280" i="55"/>
  <c r="AM281" i="55"/>
  <c r="AM282" i="55"/>
  <c r="AM283" i="55"/>
  <c r="AM284" i="55"/>
  <c r="AM285" i="55"/>
  <c r="AM286" i="55"/>
  <c r="AM287" i="55"/>
  <c r="AM288" i="55"/>
  <c r="AM289" i="55"/>
  <c r="AM290" i="55"/>
  <c r="AM291" i="55"/>
  <c r="AM292" i="55"/>
  <c r="AM293" i="55"/>
  <c r="AM294" i="55"/>
  <c r="AM295" i="55"/>
  <c r="AM296" i="55"/>
  <c r="AM297" i="55"/>
  <c r="AM298" i="55"/>
  <c r="AM299" i="55"/>
  <c r="AM300" i="55"/>
  <c r="AM301" i="55"/>
  <c r="AM302" i="55"/>
  <c r="AM303" i="55"/>
  <c r="AM304" i="55"/>
  <c r="AM305" i="55"/>
  <c r="AM306" i="55"/>
  <c r="AM307" i="55"/>
  <c r="AM308" i="55"/>
  <c r="AM309" i="55"/>
  <c r="AM310" i="55"/>
  <c r="AM311" i="55"/>
  <c r="AM312" i="55"/>
  <c r="AM313" i="55"/>
  <c r="AM314" i="55"/>
  <c r="AM315" i="55"/>
  <c r="AM316" i="55"/>
  <c r="AM317" i="55"/>
  <c r="AM318" i="55"/>
  <c r="AM319" i="55"/>
  <c r="AM320" i="55"/>
  <c r="AM321" i="55"/>
  <c r="AM322" i="55"/>
  <c r="AM323" i="55"/>
  <c r="AM324" i="55"/>
  <c r="AM325" i="55"/>
  <c r="AM326" i="55"/>
  <c r="AM327" i="55"/>
  <c r="AM328" i="55"/>
  <c r="AM329" i="55"/>
  <c r="AM330" i="55"/>
  <c r="AM331" i="55"/>
  <c r="AM332" i="55"/>
  <c r="AM333" i="55"/>
  <c r="AM334" i="55"/>
  <c r="AM335" i="55"/>
  <c r="AM336" i="55"/>
  <c r="AM337" i="55"/>
  <c r="AM338" i="55"/>
  <c r="AM339" i="55"/>
  <c r="AM340" i="55"/>
  <c r="AM341" i="55"/>
  <c r="AM342" i="55"/>
  <c r="AM343" i="55"/>
  <c r="AM344" i="55"/>
  <c r="AM345" i="55"/>
  <c r="AM346" i="55"/>
  <c r="AM347" i="55"/>
  <c r="AM348" i="55"/>
  <c r="AM349" i="55"/>
  <c r="AM350" i="55"/>
  <c r="AM351" i="55"/>
  <c r="AM352" i="55"/>
  <c r="AM353" i="55"/>
  <c r="AM354" i="55"/>
  <c r="AM355" i="55"/>
  <c r="AM356" i="55"/>
  <c r="AM357" i="55"/>
  <c r="AM358" i="55"/>
  <c r="AM359" i="55"/>
  <c r="AM360" i="55"/>
  <c r="AM361" i="55"/>
  <c r="AM362" i="55"/>
  <c r="AM363" i="55"/>
  <c r="AM364" i="55"/>
  <c r="AM365" i="55"/>
  <c r="AM366" i="55"/>
  <c r="AM367" i="55"/>
  <c r="AM368" i="55"/>
  <c r="AM369" i="55"/>
  <c r="AM370" i="55"/>
  <c r="AM371" i="55"/>
  <c r="AM372" i="55"/>
  <c r="AM373" i="55"/>
  <c r="AM374" i="55"/>
  <c r="AM375" i="55"/>
  <c r="AM376" i="55"/>
  <c r="AM377" i="55"/>
  <c r="AM378" i="55"/>
  <c r="AM379" i="55"/>
  <c r="AM380" i="55"/>
  <c r="AM381" i="55"/>
  <c r="AM382" i="55"/>
  <c r="AM383" i="55"/>
  <c r="AM384" i="55"/>
  <c r="AM385" i="55"/>
  <c r="AM386" i="55"/>
  <c r="AM387" i="55"/>
  <c r="AM388" i="55"/>
  <c r="AM389" i="55"/>
  <c r="AM390" i="55"/>
  <c r="AM391" i="55"/>
  <c r="AM392" i="55"/>
  <c r="AM393" i="55"/>
  <c r="AM394" i="55"/>
  <c r="AM395" i="55"/>
  <c r="AM396" i="55"/>
  <c r="AM397" i="55"/>
  <c r="AM398" i="55"/>
  <c r="AM399" i="55"/>
  <c r="AM400" i="55"/>
  <c r="AM401" i="55"/>
  <c r="AM402" i="55"/>
  <c r="AM403" i="55"/>
  <c r="AM404" i="55"/>
  <c r="AM405" i="55"/>
  <c r="AM406" i="55"/>
  <c r="AM407" i="55"/>
  <c r="AM408" i="55"/>
  <c r="AM409" i="55"/>
  <c r="AM410" i="55"/>
  <c r="AM411" i="55"/>
  <c r="AM412" i="55"/>
  <c r="AM413" i="55"/>
  <c r="AM414" i="55"/>
  <c r="AM415" i="55"/>
  <c r="AM416" i="55"/>
  <c r="AM417" i="55"/>
  <c r="AM418" i="55"/>
  <c r="AM419" i="55"/>
  <c r="AM420" i="55"/>
  <c r="AM421" i="55"/>
  <c r="AM422" i="55"/>
  <c r="AM423" i="55"/>
  <c r="AM424" i="55"/>
  <c r="AM425" i="55"/>
  <c r="AM426" i="55"/>
  <c r="AM427" i="55"/>
  <c r="AM428" i="55"/>
  <c r="AM429" i="55"/>
  <c r="AM430" i="55"/>
  <c r="AM431" i="55"/>
  <c r="AM432" i="55"/>
  <c r="AM433" i="55"/>
  <c r="AM434" i="55"/>
  <c r="AM435" i="55"/>
  <c r="AM436" i="55"/>
  <c r="AM437" i="55"/>
  <c r="AM438" i="55"/>
  <c r="AM439" i="55"/>
  <c r="AM440" i="55"/>
  <c r="AM441" i="55"/>
  <c r="AM442" i="55"/>
  <c r="AM443" i="55"/>
  <c r="AM444" i="55"/>
  <c r="AM445" i="55"/>
  <c r="AM446" i="55"/>
  <c r="AM447" i="55"/>
  <c r="AM448" i="55"/>
  <c r="AM449" i="55"/>
  <c r="AM450" i="55"/>
  <c r="AM451" i="55"/>
  <c r="AM452" i="55"/>
  <c r="AM453" i="55"/>
  <c r="AM454" i="55"/>
  <c r="AM455" i="55"/>
  <c r="AM456" i="55"/>
  <c r="AM457" i="55"/>
  <c r="AM458" i="55"/>
  <c r="AM459" i="55"/>
  <c r="AM460" i="55"/>
  <c r="AM461" i="55"/>
  <c r="AM462" i="55"/>
  <c r="AM463" i="55"/>
  <c r="AM464" i="55"/>
  <c r="AM465" i="55"/>
  <c r="AM466" i="55"/>
  <c r="AM467" i="55"/>
  <c r="AM468" i="55"/>
  <c r="AM469" i="55"/>
  <c r="AM470" i="55"/>
  <c r="AM471" i="55"/>
  <c r="AM472" i="55"/>
  <c r="AM473" i="55"/>
  <c r="AM474" i="55"/>
  <c r="AM475" i="55"/>
  <c r="AM476" i="55"/>
  <c r="AM477" i="55"/>
  <c r="AM478" i="55"/>
  <c r="AM479" i="55"/>
  <c r="AM480" i="55"/>
  <c r="AM481" i="55"/>
  <c r="AM482" i="55"/>
  <c r="AM483" i="55"/>
  <c r="AM484" i="55"/>
  <c r="AM485" i="55"/>
  <c r="AM486" i="55"/>
  <c r="AM487" i="55"/>
  <c r="AM488" i="55"/>
  <c r="AM489" i="55"/>
  <c r="AM490" i="55"/>
  <c r="AM491" i="55"/>
  <c r="AM492" i="55"/>
  <c r="AM493" i="55"/>
  <c r="AM494" i="55"/>
  <c r="AM495" i="55"/>
  <c r="AM496" i="55"/>
  <c r="AM497" i="55"/>
  <c r="AM498" i="55"/>
  <c r="AM499" i="55"/>
  <c r="AM500" i="55"/>
  <c r="AM501" i="55"/>
  <c r="AM502" i="55"/>
  <c r="AM503" i="55"/>
  <c r="AM504" i="55"/>
  <c r="AM505" i="55"/>
  <c r="AM506" i="55"/>
  <c r="AM507" i="55"/>
  <c r="AM508" i="55"/>
  <c r="AM509" i="55"/>
  <c r="AM510" i="55"/>
  <c r="AM511" i="55"/>
  <c r="AM512" i="55"/>
  <c r="AM513" i="55"/>
  <c r="AM514" i="55"/>
  <c r="AM515" i="55"/>
  <c r="AM516" i="55"/>
  <c r="AM517" i="55"/>
  <c r="AM518" i="55"/>
  <c r="AM519" i="55"/>
  <c r="AM520" i="55"/>
  <c r="AM521" i="55"/>
  <c r="AM522" i="55"/>
  <c r="AM523" i="55"/>
  <c r="AM524" i="55"/>
  <c r="AM525" i="55"/>
  <c r="AM526" i="55"/>
  <c r="AM527" i="55"/>
  <c r="AM4" i="55"/>
  <c r="N33" i="54" l="1"/>
  <c r="N40" i="54"/>
  <c r="N47" i="54"/>
  <c r="J27" i="54"/>
  <c r="J33" i="54"/>
  <c r="J40" i="54"/>
  <c r="J47" i="54"/>
  <c r="I33" i="54"/>
  <c r="I40" i="54"/>
  <c r="I47" i="54"/>
  <c r="AK63" i="54"/>
  <c r="AJ63" i="54"/>
  <c r="AI63" i="54"/>
  <c r="AH63" i="54"/>
  <c r="AG63" i="54"/>
  <c r="AK62" i="54"/>
  <c r="AJ62" i="54"/>
  <c r="AI62" i="54"/>
  <c r="AH62" i="54"/>
  <c r="AG62" i="54"/>
  <c r="Y63" i="54"/>
  <c r="X63" i="54"/>
  <c r="W63" i="54"/>
  <c r="V63" i="54"/>
  <c r="U63" i="54"/>
  <c r="T63" i="54"/>
  <c r="S63" i="54"/>
  <c r="Y62" i="54"/>
  <c r="X62" i="54"/>
  <c r="W62" i="54"/>
  <c r="V62" i="54"/>
  <c r="U62" i="54"/>
  <c r="T62" i="54"/>
  <c r="S62" i="54"/>
  <c r="O63" i="54"/>
  <c r="N63" i="54"/>
  <c r="M63" i="54"/>
  <c r="L63" i="54"/>
  <c r="K63" i="54"/>
  <c r="J63" i="54"/>
  <c r="I63" i="54"/>
  <c r="O62" i="54"/>
  <c r="N62" i="54"/>
  <c r="M62" i="54"/>
  <c r="L62" i="54"/>
  <c r="K62" i="54"/>
  <c r="J62" i="54"/>
  <c r="I62" i="54"/>
  <c r="G63" i="54"/>
  <c r="G62" i="54"/>
  <c r="S22" i="54"/>
  <c r="T22" i="54"/>
  <c r="U22" i="54"/>
  <c r="V22" i="54"/>
  <c r="W22" i="54"/>
  <c r="X22" i="54"/>
  <c r="Y22" i="54"/>
  <c r="S23" i="54"/>
  <c r="T23" i="54"/>
  <c r="U23" i="54"/>
  <c r="V23" i="54"/>
  <c r="W23" i="54"/>
  <c r="X23" i="54"/>
  <c r="Y23" i="54"/>
  <c r="S24" i="54"/>
  <c r="T24" i="54"/>
  <c r="U24" i="54"/>
  <c r="V24" i="54"/>
  <c r="W24" i="54"/>
  <c r="X24" i="54"/>
  <c r="Y24" i="54"/>
  <c r="T21" i="54"/>
  <c r="U21" i="54"/>
  <c r="V21" i="54"/>
  <c r="W21" i="54"/>
  <c r="X21" i="54"/>
  <c r="Y21" i="54"/>
  <c r="I27" i="54"/>
  <c r="K27" i="54"/>
  <c r="L27" i="54"/>
  <c r="M27" i="54"/>
  <c r="N27" i="54"/>
  <c r="O27" i="54"/>
  <c r="K33" i="54"/>
  <c r="L33" i="54"/>
  <c r="M33" i="54"/>
  <c r="O33" i="54"/>
  <c r="K40" i="54"/>
  <c r="L40" i="54"/>
  <c r="M40" i="54"/>
  <c r="O40" i="54"/>
  <c r="K47" i="54"/>
  <c r="L47" i="54"/>
  <c r="M47" i="54"/>
  <c r="O47" i="54"/>
  <c r="I54" i="54"/>
  <c r="J54" i="54"/>
  <c r="K54" i="54"/>
  <c r="L54" i="54"/>
  <c r="M54" i="54"/>
  <c r="N54" i="54"/>
  <c r="O54" i="54"/>
  <c r="AK57" i="54"/>
  <c r="AJ57" i="54"/>
  <c r="AI57" i="54"/>
  <c r="AH57" i="54"/>
  <c r="AG57" i="54"/>
  <c r="AE57" i="54"/>
  <c r="AD57" i="54"/>
  <c r="Y57" i="54"/>
  <c r="X57" i="54"/>
  <c r="W57" i="54"/>
  <c r="V57" i="54"/>
  <c r="U57" i="54"/>
  <c r="T57" i="54"/>
  <c r="S57" i="54"/>
  <c r="O57" i="54"/>
  <c r="N57" i="54"/>
  <c r="M57" i="54"/>
  <c r="L57" i="54"/>
  <c r="K57" i="54"/>
  <c r="J57" i="54"/>
  <c r="I57" i="54"/>
  <c r="G57" i="54"/>
  <c r="AK56" i="54"/>
  <c r="AJ56" i="54"/>
  <c r="AI56" i="54"/>
  <c r="AH56" i="54"/>
  <c r="AG56" i="54"/>
  <c r="AE56" i="54"/>
  <c r="AD56" i="54"/>
  <c r="Y56" i="54"/>
  <c r="X56" i="54"/>
  <c r="W56" i="54"/>
  <c r="V56" i="54"/>
  <c r="U56" i="54"/>
  <c r="T56" i="54"/>
  <c r="S56" i="54"/>
  <c r="O56" i="54"/>
  <c r="N56" i="54"/>
  <c r="M56" i="54"/>
  <c r="L56" i="54"/>
  <c r="K56" i="54"/>
  <c r="J56" i="54"/>
  <c r="I56" i="54"/>
  <c r="G56" i="54"/>
  <c r="AK55" i="54"/>
  <c r="AJ55" i="54"/>
  <c r="AI55" i="54"/>
  <c r="AH55" i="54"/>
  <c r="AG55" i="54"/>
  <c r="AE55" i="54"/>
  <c r="AD55" i="54"/>
  <c r="Y55" i="54"/>
  <c r="X55" i="54"/>
  <c r="W55" i="54"/>
  <c r="V55" i="54"/>
  <c r="U55" i="54"/>
  <c r="T55" i="54"/>
  <c r="S55" i="54"/>
  <c r="O55" i="54"/>
  <c r="N55" i="54"/>
  <c r="M55" i="54"/>
  <c r="L55" i="54"/>
  <c r="K55" i="54"/>
  <c r="J55" i="54"/>
  <c r="I55" i="54"/>
  <c r="G55" i="54"/>
  <c r="AK54" i="54"/>
  <c r="AJ54" i="54"/>
  <c r="AI54" i="54"/>
  <c r="AH54" i="54"/>
  <c r="AG54" i="54"/>
  <c r="AE54" i="54"/>
  <c r="AD54" i="54"/>
  <c r="Y54" i="54"/>
  <c r="X54" i="54"/>
  <c r="W54" i="54"/>
  <c r="V54" i="54"/>
  <c r="U54" i="54"/>
  <c r="T54" i="54"/>
  <c r="S54" i="54"/>
  <c r="G54" i="54"/>
  <c r="AK64" i="54" l="1"/>
  <c r="S64" i="54"/>
  <c r="Y64" i="54"/>
  <c r="AG64" i="54"/>
  <c r="Z63" i="54"/>
  <c r="AA63" i="54" s="1"/>
  <c r="I64" i="54"/>
  <c r="W64" i="54"/>
  <c r="M64" i="54"/>
  <c r="U64" i="54"/>
  <c r="N64" i="54"/>
  <c r="V64" i="54"/>
  <c r="T64" i="54"/>
  <c r="AH64" i="54"/>
  <c r="AI64" i="54"/>
  <c r="AJ64" i="54"/>
  <c r="O64" i="54"/>
  <c r="P63" i="54"/>
  <c r="Q63" i="54" s="1"/>
  <c r="G64" i="54"/>
  <c r="X64" i="54"/>
  <c r="P62" i="54"/>
  <c r="Q62" i="54" s="1"/>
  <c r="K64" i="54"/>
  <c r="L64" i="54"/>
  <c r="Z62" i="54"/>
  <c r="J64" i="54"/>
  <c r="P27" i="54"/>
  <c r="Z57" i="54"/>
  <c r="AA57" i="54" s="1"/>
  <c r="AE58" i="54"/>
  <c r="Z54" i="54"/>
  <c r="AA54" i="54" s="1"/>
  <c r="AL57" i="54"/>
  <c r="AM57" i="54" s="1"/>
  <c r="P40" i="54"/>
  <c r="AD58" i="54"/>
  <c r="Z56" i="54"/>
  <c r="AA56" i="54" s="1"/>
  <c r="G58" i="54"/>
  <c r="AH58" i="54"/>
  <c r="AI58" i="54"/>
  <c r="Z55" i="54"/>
  <c r="AA55" i="54" s="1"/>
  <c r="S58" i="54"/>
  <c r="AJ58" i="54"/>
  <c r="P54" i="54"/>
  <c r="P56" i="54"/>
  <c r="Q56" i="54" s="1"/>
  <c r="AL55" i="54"/>
  <c r="AM55" i="54" s="1"/>
  <c r="P57" i="54"/>
  <c r="Q57" i="54" s="1"/>
  <c r="P47" i="54"/>
  <c r="P33" i="54"/>
  <c r="V58" i="54"/>
  <c r="AL56" i="54"/>
  <c r="AM56" i="54" s="1"/>
  <c r="P55" i="54"/>
  <c r="Q55" i="54" s="1"/>
  <c r="AL54" i="54"/>
  <c r="AM54" i="54" s="1"/>
  <c r="M58" i="54"/>
  <c r="N58" i="54"/>
  <c r="I58" i="54"/>
  <c r="W58" i="54"/>
  <c r="J58" i="54"/>
  <c r="X58" i="54"/>
  <c r="L58" i="54"/>
  <c r="K58" i="54"/>
  <c r="AG58" i="54"/>
  <c r="AK58" i="54"/>
  <c r="U58" i="54"/>
  <c r="O58" i="54"/>
  <c r="Y58" i="54"/>
  <c r="T58" i="54"/>
  <c r="D5" i="55"/>
  <c r="D6" i="55"/>
  <c r="D7" i="55"/>
  <c r="D8" i="55"/>
  <c r="D9" i="55"/>
  <c r="D10" i="55"/>
  <c r="D11" i="55"/>
  <c r="D12" i="55"/>
  <c r="D13" i="55"/>
  <c r="D14" i="55"/>
  <c r="D15" i="55"/>
  <c r="D16" i="55"/>
  <c r="D17" i="55"/>
  <c r="D18" i="55"/>
  <c r="D19" i="55"/>
  <c r="D20" i="55"/>
  <c r="D21" i="55"/>
  <c r="D22" i="55"/>
  <c r="D23" i="55"/>
  <c r="D24" i="55"/>
  <c r="D25" i="55"/>
  <c r="D26" i="55"/>
  <c r="D27" i="55"/>
  <c r="D28" i="55"/>
  <c r="D29" i="55"/>
  <c r="D30" i="55"/>
  <c r="D31" i="55"/>
  <c r="D32" i="55"/>
  <c r="D33" i="55"/>
  <c r="D34" i="55"/>
  <c r="D35" i="55"/>
  <c r="D36" i="55"/>
  <c r="D37" i="55"/>
  <c r="D38" i="55"/>
  <c r="D39" i="55"/>
  <c r="D40" i="55"/>
  <c r="D41" i="55"/>
  <c r="D42" i="55"/>
  <c r="D43" i="55"/>
  <c r="D44" i="55"/>
  <c r="D45" i="55"/>
  <c r="D46" i="55"/>
  <c r="D47" i="55"/>
  <c r="D48" i="55"/>
  <c r="D49" i="55"/>
  <c r="D50" i="55"/>
  <c r="D51" i="55"/>
  <c r="D52" i="55"/>
  <c r="D53" i="55"/>
  <c r="D54" i="55"/>
  <c r="D55" i="55"/>
  <c r="D56" i="55"/>
  <c r="D57" i="55"/>
  <c r="D58" i="55"/>
  <c r="D59" i="55"/>
  <c r="D60" i="55"/>
  <c r="D61" i="55"/>
  <c r="D62" i="55"/>
  <c r="D63" i="55"/>
  <c r="D64" i="55"/>
  <c r="D65" i="55"/>
  <c r="D66" i="55"/>
  <c r="D67" i="55"/>
  <c r="D68" i="55"/>
  <c r="D69" i="55"/>
  <c r="D70" i="55"/>
  <c r="D71" i="55"/>
  <c r="D72" i="55"/>
  <c r="D73" i="55"/>
  <c r="D74" i="55"/>
  <c r="D75" i="55"/>
  <c r="D76" i="55"/>
  <c r="D77" i="55"/>
  <c r="D78" i="55"/>
  <c r="D79" i="55"/>
  <c r="D80" i="55"/>
  <c r="D81" i="55"/>
  <c r="D82" i="55"/>
  <c r="D83" i="55"/>
  <c r="D84" i="55"/>
  <c r="D85" i="55"/>
  <c r="D86" i="55"/>
  <c r="D87" i="55"/>
  <c r="D88" i="55"/>
  <c r="D89" i="55"/>
  <c r="D90" i="55"/>
  <c r="D91" i="55"/>
  <c r="D92" i="55"/>
  <c r="D93" i="55"/>
  <c r="D94" i="55"/>
  <c r="D95" i="55"/>
  <c r="D96" i="55"/>
  <c r="D97" i="55"/>
  <c r="D98" i="55"/>
  <c r="D99" i="55"/>
  <c r="D100" i="55"/>
  <c r="D101" i="55"/>
  <c r="D102" i="55"/>
  <c r="D103" i="55"/>
  <c r="D104" i="55"/>
  <c r="D105" i="55"/>
  <c r="D106" i="55"/>
  <c r="D107" i="55"/>
  <c r="D108" i="55"/>
  <c r="D109" i="55"/>
  <c r="D110" i="55"/>
  <c r="D111" i="55"/>
  <c r="D112" i="55"/>
  <c r="D113" i="55"/>
  <c r="D114" i="55"/>
  <c r="D115" i="55"/>
  <c r="D116" i="55"/>
  <c r="D117" i="55"/>
  <c r="D118" i="55"/>
  <c r="D119" i="55"/>
  <c r="D120" i="55"/>
  <c r="D121" i="55"/>
  <c r="D122" i="55"/>
  <c r="D123" i="55"/>
  <c r="D124" i="55"/>
  <c r="D125" i="55"/>
  <c r="D126" i="55"/>
  <c r="D127" i="55"/>
  <c r="D128" i="55"/>
  <c r="D129" i="55"/>
  <c r="D130" i="55"/>
  <c r="D131" i="55"/>
  <c r="D132" i="55"/>
  <c r="D133" i="55"/>
  <c r="D134" i="55"/>
  <c r="D135" i="55"/>
  <c r="D136" i="55"/>
  <c r="D137" i="55"/>
  <c r="D138" i="55"/>
  <c r="D139" i="55"/>
  <c r="D140" i="55"/>
  <c r="D141" i="55"/>
  <c r="D142" i="55"/>
  <c r="D143" i="55"/>
  <c r="D144" i="55"/>
  <c r="D145" i="55"/>
  <c r="D146" i="55"/>
  <c r="D147" i="55"/>
  <c r="D148" i="55"/>
  <c r="D149" i="55"/>
  <c r="D150" i="55"/>
  <c r="D151" i="55"/>
  <c r="D152" i="55"/>
  <c r="D153" i="55"/>
  <c r="D154" i="55"/>
  <c r="D155" i="55"/>
  <c r="D156" i="55"/>
  <c r="D157" i="55"/>
  <c r="D158" i="55"/>
  <c r="D159" i="55"/>
  <c r="D160" i="55"/>
  <c r="D161" i="55"/>
  <c r="D162" i="55"/>
  <c r="D163" i="55"/>
  <c r="D164" i="55"/>
  <c r="D165" i="55"/>
  <c r="D166" i="55"/>
  <c r="D167" i="55"/>
  <c r="D168" i="55"/>
  <c r="D169" i="55"/>
  <c r="D170" i="55"/>
  <c r="D171" i="55"/>
  <c r="D172" i="55"/>
  <c r="D173" i="55"/>
  <c r="D174" i="55"/>
  <c r="D175" i="55"/>
  <c r="D176" i="55"/>
  <c r="D177" i="55"/>
  <c r="D178" i="55"/>
  <c r="D179" i="55"/>
  <c r="D180" i="55"/>
  <c r="D181" i="55"/>
  <c r="D182" i="55"/>
  <c r="D183" i="55"/>
  <c r="D184" i="55"/>
  <c r="D185" i="55"/>
  <c r="D186" i="55"/>
  <c r="D187" i="55"/>
  <c r="D188" i="55"/>
  <c r="D189" i="55"/>
  <c r="D190" i="55"/>
  <c r="D191" i="55"/>
  <c r="D192" i="55"/>
  <c r="D193" i="55"/>
  <c r="D194" i="55"/>
  <c r="D195" i="55"/>
  <c r="D196" i="55"/>
  <c r="D197" i="55"/>
  <c r="D198" i="55"/>
  <c r="D199" i="55"/>
  <c r="D200" i="55"/>
  <c r="D201" i="55"/>
  <c r="D202" i="55"/>
  <c r="D203" i="55"/>
  <c r="D204" i="55"/>
  <c r="D205" i="55"/>
  <c r="D206" i="55"/>
  <c r="D207" i="55"/>
  <c r="D208" i="55"/>
  <c r="D209" i="55"/>
  <c r="D210" i="55"/>
  <c r="D211" i="55"/>
  <c r="D212" i="55"/>
  <c r="D213" i="55"/>
  <c r="D214" i="55"/>
  <c r="D215" i="55"/>
  <c r="D216" i="55"/>
  <c r="D217" i="55"/>
  <c r="D218" i="55"/>
  <c r="D219" i="55"/>
  <c r="D220" i="55"/>
  <c r="D221" i="55"/>
  <c r="D222" i="55"/>
  <c r="D223" i="55"/>
  <c r="D224" i="55"/>
  <c r="D225" i="55"/>
  <c r="D226" i="55"/>
  <c r="D227" i="55"/>
  <c r="D228" i="55"/>
  <c r="D229" i="55"/>
  <c r="D230" i="55"/>
  <c r="D231" i="55"/>
  <c r="D232" i="55"/>
  <c r="D233" i="55"/>
  <c r="D234" i="55"/>
  <c r="D235" i="55"/>
  <c r="D236" i="55"/>
  <c r="D237" i="55"/>
  <c r="D238" i="55"/>
  <c r="D239" i="55"/>
  <c r="D240" i="55"/>
  <c r="D241" i="55"/>
  <c r="D242" i="55"/>
  <c r="D243" i="55"/>
  <c r="D244" i="55"/>
  <c r="D245" i="55"/>
  <c r="D246" i="55"/>
  <c r="D247" i="55"/>
  <c r="D248" i="55"/>
  <c r="D249" i="55"/>
  <c r="D250" i="55"/>
  <c r="D251" i="55"/>
  <c r="D252" i="55"/>
  <c r="D253" i="55"/>
  <c r="D254" i="55"/>
  <c r="D255" i="55"/>
  <c r="D256" i="55"/>
  <c r="D257" i="55"/>
  <c r="D258" i="55"/>
  <c r="D259" i="55"/>
  <c r="D260" i="55"/>
  <c r="D261" i="55"/>
  <c r="D262" i="55"/>
  <c r="D263" i="55"/>
  <c r="D264" i="55"/>
  <c r="D265" i="55"/>
  <c r="D266" i="55"/>
  <c r="D267" i="55"/>
  <c r="D268" i="55"/>
  <c r="D269" i="55"/>
  <c r="D270" i="55"/>
  <c r="D271" i="55"/>
  <c r="D272" i="55"/>
  <c r="D273" i="55"/>
  <c r="D274" i="55"/>
  <c r="D275" i="55"/>
  <c r="D276" i="55"/>
  <c r="D277" i="55"/>
  <c r="D278" i="55"/>
  <c r="D279" i="55"/>
  <c r="D280" i="55"/>
  <c r="D281" i="55"/>
  <c r="D282" i="55"/>
  <c r="D283" i="55"/>
  <c r="D284" i="55"/>
  <c r="D285" i="55"/>
  <c r="D286" i="55"/>
  <c r="D287" i="55"/>
  <c r="D288" i="55"/>
  <c r="D289" i="55"/>
  <c r="D290" i="55"/>
  <c r="D291" i="55"/>
  <c r="D292" i="55"/>
  <c r="D293" i="55"/>
  <c r="D294" i="55"/>
  <c r="D295" i="55"/>
  <c r="D296" i="55"/>
  <c r="D297" i="55"/>
  <c r="D298" i="55"/>
  <c r="D299" i="55"/>
  <c r="D300" i="55"/>
  <c r="D301" i="55"/>
  <c r="D302" i="55"/>
  <c r="D303" i="55"/>
  <c r="D304" i="55"/>
  <c r="D305" i="55"/>
  <c r="D306" i="55"/>
  <c r="D307" i="55"/>
  <c r="D308" i="55"/>
  <c r="D309" i="55"/>
  <c r="D310" i="55"/>
  <c r="D311" i="55"/>
  <c r="D312" i="55"/>
  <c r="D313" i="55"/>
  <c r="D314" i="55"/>
  <c r="D315" i="55"/>
  <c r="D316" i="55"/>
  <c r="D317" i="55"/>
  <c r="D318" i="55"/>
  <c r="D319" i="55"/>
  <c r="D320" i="55"/>
  <c r="D321" i="55"/>
  <c r="D322" i="55"/>
  <c r="D323" i="55"/>
  <c r="D324" i="55"/>
  <c r="D325" i="55"/>
  <c r="D326" i="55"/>
  <c r="D327" i="55"/>
  <c r="D328" i="55"/>
  <c r="D329" i="55"/>
  <c r="D330" i="55"/>
  <c r="D331" i="55"/>
  <c r="D332" i="55"/>
  <c r="D333" i="55"/>
  <c r="D334" i="55"/>
  <c r="D335" i="55"/>
  <c r="D336" i="55"/>
  <c r="D337" i="55"/>
  <c r="D338" i="55"/>
  <c r="D339" i="55"/>
  <c r="D340" i="55"/>
  <c r="D341" i="55"/>
  <c r="D342" i="55"/>
  <c r="D343" i="55"/>
  <c r="D344" i="55"/>
  <c r="D345" i="55"/>
  <c r="D346" i="55"/>
  <c r="D347" i="55"/>
  <c r="D348" i="55"/>
  <c r="D349" i="55"/>
  <c r="D350" i="55"/>
  <c r="D351" i="55"/>
  <c r="D352" i="55"/>
  <c r="D353" i="55"/>
  <c r="D354" i="55"/>
  <c r="D355" i="55"/>
  <c r="D356" i="55"/>
  <c r="D357" i="55"/>
  <c r="D358" i="55"/>
  <c r="D359" i="55"/>
  <c r="D360" i="55"/>
  <c r="D361" i="55"/>
  <c r="D362" i="55"/>
  <c r="D363" i="55"/>
  <c r="D364" i="55"/>
  <c r="D365" i="55"/>
  <c r="D366" i="55"/>
  <c r="D367" i="55"/>
  <c r="D368" i="55"/>
  <c r="D369" i="55"/>
  <c r="D370" i="55"/>
  <c r="D371" i="55"/>
  <c r="D372" i="55"/>
  <c r="D373" i="55"/>
  <c r="D374" i="55"/>
  <c r="D375" i="55"/>
  <c r="D376" i="55"/>
  <c r="D377" i="55"/>
  <c r="D378" i="55"/>
  <c r="D379" i="55"/>
  <c r="D380" i="55"/>
  <c r="D381" i="55"/>
  <c r="D382" i="55"/>
  <c r="D383" i="55"/>
  <c r="D384" i="55"/>
  <c r="D385" i="55"/>
  <c r="D386" i="55"/>
  <c r="D387" i="55"/>
  <c r="D388" i="55"/>
  <c r="D389" i="55"/>
  <c r="D390" i="55"/>
  <c r="D391" i="55"/>
  <c r="D392" i="55"/>
  <c r="D393" i="55"/>
  <c r="D394" i="55"/>
  <c r="D395" i="55"/>
  <c r="D396" i="55"/>
  <c r="D397" i="55"/>
  <c r="D398" i="55"/>
  <c r="D399" i="55"/>
  <c r="D400" i="55"/>
  <c r="D401" i="55"/>
  <c r="D402" i="55"/>
  <c r="D403" i="55"/>
  <c r="D404" i="55"/>
  <c r="D405" i="55"/>
  <c r="D406" i="55"/>
  <c r="D407" i="55"/>
  <c r="D408" i="55"/>
  <c r="D409" i="55"/>
  <c r="D410" i="55"/>
  <c r="D411" i="55"/>
  <c r="D412" i="55"/>
  <c r="D413" i="55"/>
  <c r="D414" i="55"/>
  <c r="D415" i="55"/>
  <c r="D416" i="55"/>
  <c r="D417" i="55"/>
  <c r="D418" i="55"/>
  <c r="D419" i="55"/>
  <c r="D420" i="55"/>
  <c r="D421" i="55"/>
  <c r="D422" i="55"/>
  <c r="D423" i="55"/>
  <c r="D424" i="55"/>
  <c r="D425" i="55"/>
  <c r="D426" i="55"/>
  <c r="D427" i="55"/>
  <c r="D428" i="55"/>
  <c r="D429" i="55"/>
  <c r="D430" i="55"/>
  <c r="D431" i="55"/>
  <c r="D432" i="55"/>
  <c r="D433" i="55"/>
  <c r="D434" i="55"/>
  <c r="D435" i="55"/>
  <c r="D436" i="55"/>
  <c r="D437" i="55"/>
  <c r="D438" i="55"/>
  <c r="D439" i="55"/>
  <c r="D440" i="55"/>
  <c r="D441" i="55"/>
  <c r="D442" i="55"/>
  <c r="D443" i="55"/>
  <c r="D444" i="55"/>
  <c r="D445" i="55"/>
  <c r="D446" i="55"/>
  <c r="D447" i="55"/>
  <c r="D448" i="55"/>
  <c r="D449" i="55"/>
  <c r="D450" i="55"/>
  <c r="D451" i="55"/>
  <c r="D452" i="55"/>
  <c r="D453" i="55"/>
  <c r="D454" i="55"/>
  <c r="D455" i="55"/>
  <c r="D456" i="55"/>
  <c r="D457" i="55"/>
  <c r="D458" i="55"/>
  <c r="D459" i="55"/>
  <c r="D460" i="55"/>
  <c r="D461" i="55"/>
  <c r="D462" i="55"/>
  <c r="D463" i="55"/>
  <c r="D464" i="55"/>
  <c r="D465" i="55"/>
  <c r="D466" i="55"/>
  <c r="D467" i="55"/>
  <c r="D468" i="55"/>
  <c r="D469" i="55"/>
  <c r="D470" i="55"/>
  <c r="D471" i="55"/>
  <c r="D472" i="55"/>
  <c r="D473" i="55"/>
  <c r="D474" i="55"/>
  <c r="D475" i="55"/>
  <c r="D476" i="55"/>
  <c r="D477" i="55"/>
  <c r="D478" i="55"/>
  <c r="D479" i="55"/>
  <c r="D480" i="55"/>
  <c r="D481" i="55"/>
  <c r="D482" i="55"/>
  <c r="D483" i="55"/>
  <c r="D484" i="55"/>
  <c r="D485" i="55"/>
  <c r="D486" i="55"/>
  <c r="D487" i="55"/>
  <c r="D488" i="55"/>
  <c r="D489" i="55"/>
  <c r="D490" i="55"/>
  <c r="D491" i="55"/>
  <c r="D492" i="55"/>
  <c r="D493" i="55"/>
  <c r="D494" i="55"/>
  <c r="D495" i="55"/>
  <c r="D496" i="55"/>
  <c r="D497" i="55"/>
  <c r="D498" i="55"/>
  <c r="D499" i="55"/>
  <c r="D500" i="55"/>
  <c r="D501" i="55"/>
  <c r="D502" i="55"/>
  <c r="D503" i="55"/>
  <c r="D504" i="55"/>
  <c r="D505" i="55"/>
  <c r="D506" i="55"/>
  <c r="D507" i="55"/>
  <c r="D508" i="55"/>
  <c r="D509" i="55"/>
  <c r="D510" i="55"/>
  <c r="D511" i="55"/>
  <c r="D512" i="55"/>
  <c r="D513" i="55"/>
  <c r="D514" i="55"/>
  <c r="D515" i="55"/>
  <c r="D516" i="55"/>
  <c r="D517" i="55"/>
  <c r="D518" i="55"/>
  <c r="D519" i="55"/>
  <c r="D520" i="55"/>
  <c r="D521" i="55"/>
  <c r="D522" i="55"/>
  <c r="D523" i="55"/>
  <c r="D524" i="55"/>
  <c r="D525" i="55"/>
  <c r="D526" i="55"/>
  <c r="D527" i="55"/>
  <c r="D4" i="55"/>
  <c r="AL50" i="54"/>
  <c r="Y50" i="54"/>
  <c r="X50" i="54"/>
  <c r="W50" i="54"/>
  <c r="V50" i="54"/>
  <c r="U50" i="54"/>
  <c r="T50" i="54"/>
  <c r="S50" i="54"/>
  <c r="O50" i="54"/>
  <c r="N50" i="54"/>
  <c r="M50" i="54"/>
  <c r="L50" i="54"/>
  <c r="K50" i="54"/>
  <c r="J50" i="54"/>
  <c r="I50" i="54"/>
  <c r="G50" i="54"/>
  <c r="AL49" i="54"/>
  <c r="Y49" i="54"/>
  <c r="X49" i="54"/>
  <c r="W49" i="54"/>
  <c r="V49" i="54"/>
  <c r="U49" i="54"/>
  <c r="T49" i="54"/>
  <c r="S49" i="54"/>
  <c r="O49" i="54"/>
  <c r="N49" i="54"/>
  <c r="M49" i="54"/>
  <c r="L49" i="54"/>
  <c r="K49" i="54"/>
  <c r="J49" i="54"/>
  <c r="I49" i="54"/>
  <c r="G49" i="54"/>
  <c r="AL48" i="54"/>
  <c r="Y48" i="54"/>
  <c r="X48" i="54"/>
  <c r="W48" i="54"/>
  <c r="V48" i="54"/>
  <c r="U48" i="54"/>
  <c r="T48" i="54"/>
  <c r="S48" i="54"/>
  <c r="O48" i="54"/>
  <c r="N48" i="54"/>
  <c r="M48" i="54"/>
  <c r="L48" i="54"/>
  <c r="K48" i="54"/>
  <c r="J48" i="54"/>
  <c r="I48" i="54"/>
  <c r="G48" i="54"/>
  <c r="AL47" i="54"/>
  <c r="Y47" i="54"/>
  <c r="X47" i="54"/>
  <c r="W47" i="54"/>
  <c r="V47" i="54"/>
  <c r="U47" i="54"/>
  <c r="T47" i="54"/>
  <c r="S47" i="54"/>
  <c r="G47" i="54"/>
  <c r="AL43" i="54"/>
  <c r="Y43" i="54"/>
  <c r="X43" i="54"/>
  <c r="W43" i="54"/>
  <c r="V43" i="54"/>
  <c r="U43" i="54"/>
  <c r="T43" i="54"/>
  <c r="S43" i="54"/>
  <c r="O43" i="54"/>
  <c r="N43" i="54"/>
  <c r="M43" i="54"/>
  <c r="L43" i="54"/>
  <c r="K43" i="54"/>
  <c r="J43" i="54"/>
  <c r="I43" i="54"/>
  <c r="G43" i="54"/>
  <c r="AL42" i="54"/>
  <c r="Y42" i="54"/>
  <c r="X42" i="54"/>
  <c r="W42" i="54"/>
  <c r="V42" i="54"/>
  <c r="U42" i="54"/>
  <c r="T42" i="54"/>
  <c r="S42" i="54"/>
  <c r="O42" i="54"/>
  <c r="N42" i="54"/>
  <c r="M42" i="54"/>
  <c r="L42" i="54"/>
  <c r="K42" i="54"/>
  <c r="J42" i="54"/>
  <c r="I42" i="54"/>
  <c r="G42" i="54"/>
  <c r="AL41" i="54"/>
  <c r="Y41" i="54"/>
  <c r="X41" i="54"/>
  <c r="W41" i="54"/>
  <c r="V41" i="54"/>
  <c r="U41" i="54"/>
  <c r="T41" i="54"/>
  <c r="S41" i="54"/>
  <c r="O41" i="54"/>
  <c r="N41" i="54"/>
  <c r="M41" i="54"/>
  <c r="L41" i="54"/>
  <c r="K41" i="54"/>
  <c r="J41" i="54"/>
  <c r="I41" i="54"/>
  <c r="G41" i="54"/>
  <c r="AL40" i="54"/>
  <c r="Y40" i="54"/>
  <c r="X40" i="54"/>
  <c r="W40" i="54"/>
  <c r="V40" i="54"/>
  <c r="U40" i="54"/>
  <c r="T40" i="54"/>
  <c r="S40" i="54"/>
  <c r="G40" i="54"/>
  <c r="C44" i="55"/>
  <c r="E44" i="55"/>
  <c r="F44" i="55" s="1"/>
  <c r="G44" i="55" s="1"/>
  <c r="C45" i="55"/>
  <c r="E45" i="55"/>
  <c r="F45" i="55" s="1"/>
  <c r="G45" i="55" s="1"/>
  <c r="C46" i="55"/>
  <c r="E46" i="55"/>
  <c r="F46" i="55" s="1"/>
  <c r="G46" i="55" s="1"/>
  <c r="C47" i="55"/>
  <c r="E47" i="55"/>
  <c r="F47" i="55" s="1"/>
  <c r="G47" i="55" s="1"/>
  <c r="C48" i="55"/>
  <c r="E48" i="55"/>
  <c r="F48" i="55" s="1"/>
  <c r="G48" i="55" s="1"/>
  <c r="C49" i="55"/>
  <c r="E49" i="55"/>
  <c r="F49" i="55" s="1"/>
  <c r="G49" i="55" s="1"/>
  <c r="C50" i="55"/>
  <c r="E50" i="55"/>
  <c r="F50" i="55" s="1"/>
  <c r="G50" i="55" s="1"/>
  <c r="C51" i="55"/>
  <c r="E51" i="55"/>
  <c r="F51" i="55" s="1"/>
  <c r="G51" i="55" s="1"/>
  <c r="C52" i="55"/>
  <c r="E52" i="55"/>
  <c r="F52" i="55" s="1"/>
  <c r="G52" i="55" s="1"/>
  <c r="C53" i="55"/>
  <c r="E53" i="55"/>
  <c r="F53" i="55" s="1"/>
  <c r="G53" i="55" s="1"/>
  <c r="C54" i="55"/>
  <c r="E54" i="55"/>
  <c r="F54" i="55" s="1"/>
  <c r="G54" i="55" s="1"/>
  <c r="C55" i="55"/>
  <c r="E55" i="55"/>
  <c r="F55" i="55" s="1"/>
  <c r="G55" i="55" s="1"/>
  <c r="C56" i="55"/>
  <c r="E56" i="55"/>
  <c r="F56" i="55" s="1"/>
  <c r="G56" i="55" s="1"/>
  <c r="C57" i="55"/>
  <c r="E57" i="55"/>
  <c r="F57" i="55" s="1"/>
  <c r="G57" i="55" s="1"/>
  <c r="C58" i="55"/>
  <c r="E58" i="55"/>
  <c r="F58" i="55" s="1"/>
  <c r="G58" i="55" s="1"/>
  <c r="C59" i="55"/>
  <c r="E59" i="55"/>
  <c r="F59" i="55" s="1"/>
  <c r="G59" i="55" s="1"/>
  <c r="C60" i="55"/>
  <c r="E60" i="55"/>
  <c r="F60" i="55" s="1"/>
  <c r="G60" i="55" s="1"/>
  <c r="C61" i="55"/>
  <c r="E61" i="55"/>
  <c r="F61" i="55" s="1"/>
  <c r="G61" i="55" s="1"/>
  <c r="C62" i="55"/>
  <c r="E62" i="55"/>
  <c r="F62" i="55" s="1"/>
  <c r="G62" i="55" s="1"/>
  <c r="C63" i="55"/>
  <c r="E63" i="55"/>
  <c r="F63" i="55" s="1"/>
  <c r="G63" i="55" s="1"/>
  <c r="C64" i="55"/>
  <c r="E64" i="55"/>
  <c r="F64" i="55" s="1"/>
  <c r="G64" i="55" s="1"/>
  <c r="C65" i="55"/>
  <c r="E65" i="55"/>
  <c r="F65" i="55" s="1"/>
  <c r="G65" i="55" s="1"/>
  <c r="C66" i="55"/>
  <c r="E66" i="55"/>
  <c r="F66" i="55" s="1"/>
  <c r="G66" i="55" s="1"/>
  <c r="C67" i="55"/>
  <c r="E67" i="55"/>
  <c r="F67" i="55" s="1"/>
  <c r="G67" i="55" s="1"/>
  <c r="C68" i="55"/>
  <c r="E68" i="55"/>
  <c r="F68" i="55" s="1"/>
  <c r="G68" i="55" s="1"/>
  <c r="C69" i="55"/>
  <c r="E69" i="55"/>
  <c r="F69" i="55" s="1"/>
  <c r="G69" i="55" s="1"/>
  <c r="C70" i="55"/>
  <c r="E70" i="55"/>
  <c r="F70" i="55" s="1"/>
  <c r="G70" i="55" s="1"/>
  <c r="C71" i="55"/>
  <c r="E71" i="55"/>
  <c r="F71" i="55" s="1"/>
  <c r="G71" i="55" s="1"/>
  <c r="C72" i="55"/>
  <c r="E72" i="55"/>
  <c r="F72" i="55" s="1"/>
  <c r="G72" i="55" s="1"/>
  <c r="C73" i="55"/>
  <c r="E73" i="55"/>
  <c r="F73" i="55" s="1"/>
  <c r="G73" i="55" s="1"/>
  <c r="C74" i="55"/>
  <c r="E74" i="55"/>
  <c r="F74" i="55" s="1"/>
  <c r="G74" i="55" s="1"/>
  <c r="C75" i="55"/>
  <c r="E75" i="55"/>
  <c r="F75" i="55" s="1"/>
  <c r="G75" i="55" s="1"/>
  <c r="C76" i="55"/>
  <c r="E76" i="55"/>
  <c r="F76" i="55" s="1"/>
  <c r="G76" i="55" s="1"/>
  <c r="C77" i="55"/>
  <c r="E77" i="55"/>
  <c r="F77" i="55" s="1"/>
  <c r="G77" i="55" s="1"/>
  <c r="C78" i="55"/>
  <c r="E78" i="55"/>
  <c r="F78" i="55" s="1"/>
  <c r="G78" i="55" s="1"/>
  <c r="C79" i="55"/>
  <c r="E79" i="55"/>
  <c r="F79" i="55" s="1"/>
  <c r="G79" i="55" s="1"/>
  <c r="C80" i="55"/>
  <c r="E80" i="55"/>
  <c r="F80" i="55" s="1"/>
  <c r="G80" i="55" s="1"/>
  <c r="C81" i="55"/>
  <c r="E81" i="55"/>
  <c r="F81" i="55" s="1"/>
  <c r="G81" i="55" s="1"/>
  <c r="C82" i="55"/>
  <c r="E82" i="55"/>
  <c r="F82" i="55" s="1"/>
  <c r="G82" i="55" s="1"/>
  <c r="C83" i="55"/>
  <c r="E83" i="55"/>
  <c r="F83" i="55" s="1"/>
  <c r="G83" i="55" s="1"/>
  <c r="C84" i="55"/>
  <c r="E84" i="55"/>
  <c r="F84" i="55" s="1"/>
  <c r="G84" i="55" s="1"/>
  <c r="C85" i="55"/>
  <c r="E85" i="55"/>
  <c r="F85" i="55" s="1"/>
  <c r="G85" i="55" s="1"/>
  <c r="C86" i="55"/>
  <c r="E86" i="55"/>
  <c r="F86" i="55" s="1"/>
  <c r="G86" i="55" s="1"/>
  <c r="C87" i="55"/>
  <c r="E87" i="55"/>
  <c r="F87" i="55" s="1"/>
  <c r="G87" i="55" s="1"/>
  <c r="C88" i="55"/>
  <c r="E88" i="55"/>
  <c r="F88" i="55" s="1"/>
  <c r="G88" i="55" s="1"/>
  <c r="C89" i="55"/>
  <c r="E89" i="55"/>
  <c r="F89" i="55" s="1"/>
  <c r="G89" i="55" s="1"/>
  <c r="C90" i="55"/>
  <c r="E90" i="55"/>
  <c r="F90" i="55" s="1"/>
  <c r="G90" i="55" s="1"/>
  <c r="C91" i="55"/>
  <c r="E91" i="55"/>
  <c r="F91" i="55" s="1"/>
  <c r="G91" i="55" s="1"/>
  <c r="C92" i="55"/>
  <c r="E92" i="55"/>
  <c r="F92" i="55" s="1"/>
  <c r="G92" i="55" s="1"/>
  <c r="C93" i="55"/>
  <c r="E93" i="55"/>
  <c r="F93" i="55" s="1"/>
  <c r="G93" i="55" s="1"/>
  <c r="C94" i="55"/>
  <c r="E94" i="55"/>
  <c r="F94" i="55" s="1"/>
  <c r="G94" i="55" s="1"/>
  <c r="C95" i="55"/>
  <c r="E95" i="55"/>
  <c r="F95" i="55" s="1"/>
  <c r="G95" i="55" s="1"/>
  <c r="C96" i="55"/>
  <c r="E96" i="55"/>
  <c r="F96" i="55" s="1"/>
  <c r="G96" i="55" s="1"/>
  <c r="C97" i="55"/>
  <c r="E97" i="55"/>
  <c r="F97" i="55" s="1"/>
  <c r="G97" i="55" s="1"/>
  <c r="C98" i="55"/>
  <c r="E98" i="55"/>
  <c r="F98" i="55" s="1"/>
  <c r="G98" i="55" s="1"/>
  <c r="C99" i="55"/>
  <c r="E99" i="55"/>
  <c r="F99" i="55" s="1"/>
  <c r="G99" i="55" s="1"/>
  <c r="C100" i="55"/>
  <c r="E100" i="55"/>
  <c r="F100" i="55" s="1"/>
  <c r="G100" i="55" s="1"/>
  <c r="C101" i="55"/>
  <c r="E101" i="55"/>
  <c r="F101" i="55" s="1"/>
  <c r="G101" i="55" s="1"/>
  <c r="C102" i="55"/>
  <c r="E102" i="55"/>
  <c r="F102" i="55" s="1"/>
  <c r="G102" i="55" s="1"/>
  <c r="C103" i="55"/>
  <c r="E103" i="55"/>
  <c r="F103" i="55" s="1"/>
  <c r="G103" i="55" s="1"/>
  <c r="C104" i="55"/>
  <c r="E104" i="55"/>
  <c r="F104" i="55" s="1"/>
  <c r="G104" i="55" s="1"/>
  <c r="C105" i="55"/>
  <c r="E105" i="55"/>
  <c r="F105" i="55" s="1"/>
  <c r="G105" i="55" s="1"/>
  <c r="C106" i="55"/>
  <c r="E106" i="55"/>
  <c r="F106" i="55" s="1"/>
  <c r="G106" i="55" s="1"/>
  <c r="C107" i="55"/>
  <c r="E107" i="55"/>
  <c r="F107" i="55" s="1"/>
  <c r="G107" i="55" s="1"/>
  <c r="C108" i="55"/>
  <c r="E108" i="55"/>
  <c r="F108" i="55" s="1"/>
  <c r="G108" i="55" s="1"/>
  <c r="C109" i="55"/>
  <c r="E109" i="55"/>
  <c r="F109" i="55" s="1"/>
  <c r="G109" i="55" s="1"/>
  <c r="C110" i="55"/>
  <c r="E110" i="55"/>
  <c r="F110" i="55" s="1"/>
  <c r="G110" i="55" s="1"/>
  <c r="C111" i="55"/>
  <c r="E111" i="55"/>
  <c r="F111" i="55" s="1"/>
  <c r="G111" i="55" s="1"/>
  <c r="C112" i="55"/>
  <c r="E112" i="55"/>
  <c r="F112" i="55" s="1"/>
  <c r="G112" i="55" s="1"/>
  <c r="C113" i="55"/>
  <c r="E113" i="55"/>
  <c r="F113" i="55" s="1"/>
  <c r="G113" i="55" s="1"/>
  <c r="C114" i="55"/>
  <c r="E114" i="55"/>
  <c r="F114" i="55" s="1"/>
  <c r="G114" i="55" s="1"/>
  <c r="C115" i="55"/>
  <c r="E115" i="55"/>
  <c r="F115" i="55" s="1"/>
  <c r="G115" i="55" s="1"/>
  <c r="C116" i="55"/>
  <c r="E116" i="55"/>
  <c r="F116" i="55" s="1"/>
  <c r="G116" i="55" s="1"/>
  <c r="C117" i="55"/>
  <c r="E117" i="55"/>
  <c r="F117" i="55" s="1"/>
  <c r="G117" i="55" s="1"/>
  <c r="C118" i="55"/>
  <c r="E118" i="55"/>
  <c r="F118" i="55" s="1"/>
  <c r="G118" i="55" s="1"/>
  <c r="C119" i="55"/>
  <c r="E119" i="55"/>
  <c r="F119" i="55" s="1"/>
  <c r="G119" i="55" s="1"/>
  <c r="C120" i="55"/>
  <c r="E120" i="55"/>
  <c r="F120" i="55" s="1"/>
  <c r="G120" i="55" s="1"/>
  <c r="C121" i="55"/>
  <c r="E121" i="55"/>
  <c r="F121" i="55" s="1"/>
  <c r="G121" i="55" s="1"/>
  <c r="C122" i="55"/>
  <c r="E122" i="55"/>
  <c r="F122" i="55" s="1"/>
  <c r="G122" i="55" s="1"/>
  <c r="C123" i="55"/>
  <c r="E123" i="55"/>
  <c r="F123" i="55" s="1"/>
  <c r="G123" i="55" s="1"/>
  <c r="C124" i="55"/>
  <c r="E124" i="55"/>
  <c r="F124" i="55" s="1"/>
  <c r="G124" i="55" s="1"/>
  <c r="C125" i="55"/>
  <c r="E125" i="55"/>
  <c r="F125" i="55" s="1"/>
  <c r="G125" i="55" s="1"/>
  <c r="C126" i="55"/>
  <c r="E126" i="55"/>
  <c r="F126" i="55" s="1"/>
  <c r="G126" i="55" s="1"/>
  <c r="C127" i="55"/>
  <c r="E127" i="55"/>
  <c r="F127" i="55" s="1"/>
  <c r="G127" i="55" s="1"/>
  <c r="C128" i="55"/>
  <c r="E128" i="55"/>
  <c r="F128" i="55" s="1"/>
  <c r="G128" i="55" s="1"/>
  <c r="C129" i="55"/>
  <c r="E129" i="55"/>
  <c r="F129" i="55" s="1"/>
  <c r="G129" i="55" s="1"/>
  <c r="C130" i="55"/>
  <c r="E130" i="55"/>
  <c r="F130" i="55" s="1"/>
  <c r="G130" i="55" s="1"/>
  <c r="C131" i="55"/>
  <c r="E131" i="55"/>
  <c r="F131" i="55" s="1"/>
  <c r="G131" i="55" s="1"/>
  <c r="C132" i="55"/>
  <c r="E132" i="55"/>
  <c r="F132" i="55" s="1"/>
  <c r="G132" i="55" s="1"/>
  <c r="C133" i="55"/>
  <c r="E133" i="55"/>
  <c r="F133" i="55" s="1"/>
  <c r="G133" i="55" s="1"/>
  <c r="C134" i="55"/>
  <c r="E134" i="55"/>
  <c r="F134" i="55" s="1"/>
  <c r="G134" i="55" s="1"/>
  <c r="C135" i="55"/>
  <c r="E135" i="55"/>
  <c r="F135" i="55" s="1"/>
  <c r="G135" i="55" s="1"/>
  <c r="C136" i="55"/>
  <c r="E136" i="55"/>
  <c r="F136" i="55" s="1"/>
  <c r="G136" i="55" s="1"/>
  <c r="C137" i="55"/>
  <c r="E137" i="55"/>
  <c r="F137" i="55" s="1"/>
  <c r="G137" i="55" s="1"/>
  <c r="C138" i="55"/>
  <c r="E138" i="55"/>
  <c r="F138" i="55" s="1"/>
  <c r="G138" i="55" s="1"/>
  <c r="C139" i="55"/>
  <c r="E139" i="55"/>
  <c r="F139" i="55" s="1"/>
  <c r="G139" i="55" s="1"/>
  <c r="C140" i="55"/>
  <c r="E140" i="55"/>
  <c r="F140" i="55" s="1"/>
  <c r="G140" i="55" s="1"/>
  <c r="C141" i="55"/>
  <c r="E141" i="55"/>
  <c r="F141" i="55" s="1"/>
  <c r="G141" i="55" s="1"/>
  <c r="C142" i="55"/>
  <c r="E142" i="55"/>
  <c r="F142" i="55" s="1"/>
  <c r="G142" i="55" s="1"/>
  <c r="C143" i="55"/>
  <c r="E143" i="55"/>
  <c r="F143" i="55" s="1"/>
  <c r="G143" i="55" s="1"/>
  <c r="C144" i="55"/>
  <c r="E144" i="55"/>
  <c r="F144" i="55" s="1"/>
  <c r="G144" i="55" s="1"/>
  <c r="C145" i="55"/>
  <c r="E145" i="55"/>
  <c r="F145" i="55" s="1"/>
  <c r="G145" i="55" s="1"/>
  <c r="C146" i="55"/>
  <c r="E146" i="55"/>
  <c r="F146" i="55" s="1"/>
  <c r="G146" i="55" s="1"/>
  <c r="C147" i="55"/>
  <c r="E147" i="55"/>
  <c r="F147" i="55" s="1"/>
  <c r="G147" i="55" s="1"/>
  <c r="C148" i="55"/>
  <c r="E148" i="55"/>
  <c r="F148" i="55" s="1"/>
  <c r="G148" i="55" s="1"/>
  <c r="C149" i="55"/>
  <c r="E149" i="55"/>
  <c r="F149" i="55" s="1"/>
  <c r="G149" i="55" s="1"/>
  <c r="C150" i="55"/>
  <c r="E150" i="55"/>
  <c r="F150" i="55" s="1"/>
  <c r="G150" i="55" s="1"/>
  <c r="C151" i="55"/>
  <c r="E151" i="55"/>
  <c r="F151" i="55" s="1"/>
  <c r="G151" i="55" s="1"/>
  <c r="C152" i="55"/>
  <c r="E152" i="55"/>
  <c r="F152" i="55" s="1"/>
  <c r="G152" i="55" s="1"/>
  <c r="C153" i="55"/>
  <c r="E153" i="55"/>
  <c r="F153" i="55" s="1"/>
  <c r="G153" i="55" s="1"/>
  <c r="C154" i="55"/>
  <c r="E154" i="55"/>
  <c r="F154" i="55" s="1"/>
  <c r="G154" i="55" s="1"/>
  <c r="C155" i="55"/>
  <c r="E155" i="55"/>
  <c r="F155" i="55" s="1"/>
  <c r="G155" i="55" s="1"/>
  <c r="C156" i="55"/>
  <c r="E156" i="55"/>
  <c r="F156" i="55" s="1"/>
  <c r="G156" i="55" s="1"/>
  <c r="C157" i="55"/>
  <c r="E157" i="55"/>
  <c r="F157" i="55" s="1"/>
  <c r="G157" i="55" s="1"/>
  <c r="C158" i="55"/>
  <c r="E158" i="55"/>
  <c r="F158" i="55" s="1"/>
  <c r="G158" i="55" s="1"/>
  <c r="C159" i="55"/>
  <c r="E159" i="55"/>
  <c r="F159" i="55" s="1"/>
  <c r="G159" i="55" s="1"/>
  <c r="C160" i="55"/>
  <c r="E160" i="55"/>
  <c r="F160" i="55" s="1"/>
  <c r="G160" i="55" s="1"/>
  <c r="C161" i="55"/>
  <c r="E161" i="55"/>
  <c r="F161" i="55" s="1"/>
  <c r="G161" i="55" s="1"/>
  <c r="C162" i="55"/>
  <c r="E162" i="55"/>
  <c r="F162" i="55" s="1"/>
  <c r="G162" i="55" s="1"/>
  <c r="C163" i="55"/>
  <c r="E163" i="55"/>
  <c r="F163" i="55" s="1"/>
  <c r="G163" i="55" s="1"/>
  <c r="C164" i="55"/>
  <c r="E164" i="55"/>
  <c r="F164" i="55" s="1"/>
  <c r="G164" i="55" s="1"/>
  <c r="C165" i="55"/>
  <c r="E165" i="55"/>
  <c r="F165" i="55" s="1"/>
  <c r="G165" i="55" s="1"/>
  <c r="C166" i="55"/>
  <c r="E166" i="55"/>
  <c r="F166" i="55" s="1"/>
  <c r="G166" i="55" s="1"/>
  <c r="C167" i="55"/>
  <c r="E167" i="55"/>
  <c r="F167" i="55" s="1"/>
  <c r="G167" i="55" s="1"/>
  <c r="C168" i="55"/>
  <c r="E168" i="55"/>
  <c r="F168" i="55" s="1"/>
  <c r="G168" i="55" s="1"/>
  <c r="C169" i="55"/>
  <c r="E169" i="55"/>
  <c r="F169" i="55" s="1"/>
  <c r="G169" i="55" s="1"/>
  <c r="C170" i="55"/>
  <c r="E170" i="55"/>
  <c r="F170" i="55" s="1"/>
  <c r="G170" i="55" s="1"/>
  <c r="C171" i="55"/>
  <c r="E171" i="55"/>
  <c r="F171" i="55" s="1"/>
  <c r="G171" i="55" s="1"/>
  <c r="C172" i="55"/>
  <c r="E172" i="55"/>
  <c r="F172" i="55" s="1"/>
  <c r="G172" i="55" s="1"/>
  <c r="C173" i="55"/>
  <c r="E173" i="55"/>
  <c r="F173" i="55" s="1"/>
  <c r="G173" i="55" s="1"/>
  <c r="C174" i="55"/>
  <c r="E174" i="55"/>
  <c r="F174" i="55" s="1"/>
  <c r="G174" i="55" s="1"/>
  <c r="C175" i="55"/>
  <c r="E175" i="55"/>
  <c r="F175" i="55" s="1"/>
  <c r="G175" i="55" s="1"/>
  <c r="C176" i="55"/>
  <c r="E176" i="55"/>
  <c r="F176" i="55" s="1"/>
  <c r="G176" i="55" s="1"/>
  <c r="C177" i="55"/>
  <c r="E177" i="55"/>
  <c r="F177" i="55" s="1"/>
  <c r="G177" i="55" s="1"/>
  <c r="C178" i="55"/>
  <c r="E178" i="55"/>
  <c r="F178" i="55" s="1"/>
  <c r="G178" i="55" s="1"/>
  <c r="C179" i="55"/>
  <c r="E179" i="55"/>
  <c r="F179" i="55" s="1"/>
  <c r="G179" i="55" s="1"/>
  <c r="C180" i="55"/>
  <c r="E180" i="55"/>
  <c r="F180" i="55" s="1"/>
  <c r="G180" i="55" s="1"/>
  <c r="C181" i="55"/>
  <c r="E181" i="55"/>
  <c r="F181" i="55" s="1"/>
  <c r="G181" i="55" s="1"/>
  <c r="C182" i="55"/>
  <c r="E182" i="55"/>
  <c r="F182" i="55" s="1"/>
  <c r="G182" i="55" s="1"/>
  <c r="C183" i="55"/>
  <c r="E183" i="55"/>
  <c r="F183" i="55" s="1"/>
  <c r="G183" i="55" s="1"/>
  <c r="C184" i="55"/>
  <c r="E184" i="55"/>
  <c r="F184" i="55" s="1"/>
  <c r="G184" i="55" s="1"/>
  <c r="C185" i="55"/>
  <c r="E185" i="55"/>
  <c r="F185" i="55" s="1"/>
  <c r="G185" i="55" s="1"/>
  <c r="C186" i="55"/>
  <c r="E186" i="55"/>
  <c r="F186" i="55" s="1"/>
  <c r="G186" i="55" s="1"/>
  <c r="C187" i="55"/>
  <c r="E187" i="55"/>
  <c r="F187" i="55" s="1"/>
  <c r="G187" i="55" s="1"/>
  <c r="C188" i="55"/>
  <c r="E188" i="55"/>
  <c r="F188" i="55" s="1"/>
  <c r="G188" i="55" s="1"/>
  <c r="C189" i="55"/>
  <c r="E189" i="55"/>
  <c r="F189" i="55" s="1"/>
  <c r="G189" i="55" s="1"/>
  <c r="C190" i="55"/>
  <c r="E190" i="55"/>
  <c r="F190" i="55" s="1"/>
  <c r="G190" i="55" s="1"/>
  <c r="C191" i="55"/>
  <c r="E191" i="55"/>
  <c r="F191" i="55" s="1"/>
  <c r="G191" i="55" s="1"/>
  <c r="C192" i="55"/>
  <c r="E192" i="55"/>
  <c r="F192" i="55" s="1"/>
  <c r="G192" i="55" s="1"/>
  <c r="C193" i="55"/>
  <c r="E193" i="55"/>
  <c r="F193" i="55" s="1"/>
  <c r="G193" i="55" s="1"/>
  <c r="C194" i="55"/>
  <c r="E194" i="55"/>
  <c r="F194" i="55" s="1"/>
  <c r="G194" i="55" s="1"/>
  <c r="C195" i="55"/>
  <c r="E195" i="55"/>
  <c r="F195" i="55" s="1"/>
  <c r="G195" i="55" s="1"/>
  <c r="C196" i="55"/>
  <c r="E196" i="55"/>
  <c r="F196" i="55" s="1"/>
  <c r="G196" i="55" s="1"/>
  <c r="C197" i="55"/>
  <c r="E197" i="55"/>
  <c r="F197" i="55" s="1"/>
  <c r="G197" i="55" s="1"/>
  <c r="C198" i="55"/>
  <c r="E198" i="55"/>
  <c r="F198" i="55" s="1"/>
  <c r="G198" i="55" s="1"/>
  <c r="C199" i="55"/>
  <c r="E199" i="55"/>
  <c r="F199" i="55" s="1"/>
  <c r="G199" i="55" s="1"/>
  <c r="C200" i="55"/>
  <c r="E200" i="55"/>
  <c r="F200" i="55" s="1"/>
  <c r="G200" i="55" s="1"/>
  <c r="C201" i="55"/>
  <c r="E201" i="55"/>
  <c r="F201" i="55" s="1"/>
  <c r="G201" i="55" s="1"/>
  <c r="C202" i="55"/>
  <c r="E202" i="55"/>
  <c r="F202" i="55" s="1"/>
  <c r="G202" i="55" s="1"/>
  <c r="C203" i="55"/>
  <c r="E203" i="55"/>
  <c r="F203" i="55" s="1"/>
  <c r="G203" i="55" s="1"/>
  <c r="C204" i="55"/>
  <c r="E204" i="55"/>
  <c r="F204" i="55" s="1"/>
  <c r="G204" i="55" s="1"/>
  <c r="C205" i="55"/>
  <c r="E205" i="55"/>
  <c r="F205" i="55" s="1"/>
  <c r="G205" i="55" s="1"/>
  <c r="C206" i="55"/>
  <c r="E206" i="55"/>
  <c r="F206" i="55" s="1"/>
  <c r="G206" i="55" s="1"/>
  <c r="C207" i="55"/>
  <c r="E207" i="55"/>
  <c r="F207" i="55" s="1"/>
  <c r="G207" i="55" s="1"/>
  <c r="C208" i="55"/>
  <c r="E208" i="55"/>
  <c r="F208" i="55" s="1"/>
  <c r="G208" i="55" s="1"/>
  <c r="C209" i="55"/>
  <c r="E209" i="55"/>
  <c r="F209" i="55" s="1"/>
  <c r="G209" i="55" s="1"/>
  <c r="C210" i="55"/>
  <c r="E210" i="55"/>
  <c r="F210" i="55" s="1"/>
  <c r="G210" i="55" s="1"/>
  <c r="C211" i="55"/>
  <c r="E211" i="55"/>
  <c r="F211" i="55" s="1"/>
  <c r="G211" i="55" s="1"/>
  <c r="C212" i="55"/>
  <c r="E212" i="55"/>
  <c r="F212" i="55" s="1"/>
  <c r="G212" i="55" s="1"/>
  <c r="C213" i="55"/>
  <c r="E213" i="55"/>
  <c r="F213" i="55" s="1"/>
  <c r="G213" i="55" s="1"/>
  <c r="C214" i="55"/>
  <c r="E214" i="55"/>
  <c r="F214" i="55" s="1"/>
  <c r="G214" i="55" s="1"/>
  <c r="C215" i="55"/>
  <c r="E215" i="55"/>
  <c r="F215" i="55" s="1"/>
  <c r="G215" i="55" s="1"/>
  <c r="C216" i="55"/>
  <c r="E216" i="55"/>
  <c r="F216" i="55" s="1"/>
  <c r="G216" i="55" s="1"/>
  <c r="C217" i="55"/>
  <c r="E217" i="55"/>
  <c r="F217" i="55" s="1"/>
  <c r="G217" i="55" s="1"/>
  <c r="C218" i="55"/>
  <c r="E218" i="55"/>
  <c r="F218" i="55" s="1"/>
  <c r="G218" i="55" s="1"/>
  <c r="C219" i="55"/>
  <c r="E219" i="55"/>
  <c r="F219" i="55" s="1"/>
  <c r="G219" i="55" s="1"/>
  <c r="C220" i="55"/>
  <c r="E220" i="55"/>
  <c r="F220" i="55" s="1"/>
  <c r="G220" i="55" s="1"/>
  <c r="C221" i="55"/>
  <c r="E221" i="55"/>
  <c r="F221" i="55" s="1"/>
  <c r="G221" i="55" s="1"/>
  <c r="C222" i="55"/>
  <c r="E222" i="55"/>
  <c r="F222" i="55" s="1"/>
  <c r="G222" i="55" s="1"/>
  <c r="C223" i="55"/>
  <c r="E223" i="55"/>
  <c r="F223" i="55" s="1"/>
  <c r="G223" i="55" s="1"/>
  <c r="C224" i="55"/>
  <c r="E224" i="55"/>
  <c r="F224" i="55" s="1"/>
  <c r="G224" i="55" s="1"/>
  <c r="C225" i="55"/>
  <c r="E225" i="55"/>
  <c r="F225" i="55" s="1"/>
  <c r="G225" i="55" s="1"/>
  <c r="C226" i="55"/>
  <c r="E226" i="55"/>
  <c r="F226" i="55" s="1"/>
  <c r="G226" i="55" s="1"/>
  <c r="C227" i="55"/>
  <c r="E227" i="55"/>
  <c r="F227" i="55" s="1"/>
  <c r="G227" i="55" s="1"/>
  <c r="C228" i="55"/>
  <c r="E228" i="55"/>
  <c r="F228" i="55" s="1"/>
  <c r="G228" i="55" s="1"/>
  <c r="C229" i="55"/>
  <c r="E229" i="55"/>
  <c r="F229" i="55" s="1"/>
  <c r="G229" i="55" s="1"/>
  <c r="C230" i="55"/>
  <c r="E230" i="55"/>
  <c r="F230" i="55" s="1"/>
  <c r="G230" i="55" s="1"/>
  <c r="C231" i="55"/>
  <c r="E231" i="55"/>
  <c r="F231" i="55" s="1"/>
  <c r="G231" i="55" s="1"/>
  <c r="C232" i="55"/>
  <c r="E232" i="55"/>
  <c r="F232" i="55" s="1"/>
  <c r="G232" i="55" s="1"/>
  <c r="C233" i="55"/>
  <c r="E233" i="55"/>
  <c r="F233" i="55" s="1"/>
  <c r="G233" i="55" s="1"/>
  <c r="C234" i="55"/>
  <c r="E234" i="55"/>
  <c r="F234" i="55" s="1"/>
  <c r="G234" i="55" s="1"/>
  <c r="C235" i="55"/>
  <c r="E235" i="55"/>
  <c r="F235" i="55" s="1"/>
  <c r="G235" i="55" s="1"/>
  <c r="C236" i="55"/>
  <c r="E236" i="55"/>
  <c r="F236" i="55" s="1"/>
  <c r="G236" i="55" s="1"/>
  <c r="C237" i="55"/>
  <c r="E237" i="55"/>
  <c r="F237" i="55" s="1"/>
  <c r="G237" i="55" s="1"/>
  <c r="C238" i="55"/>
  <c r="E238" i="55"/>
  <c r="F238" i="55" s="1"/>
  <c r="G238" i="55" s="1"/>
  <c r="C239" i="55"/>
  <c r="E239" i="55"/>
  <c r="F239" i="55" s="1"/>
  <c r="G239" i="55" s="1"/>
  <c r="C240" i="55"/>
  <c r="E240" i="55"/>
  <c r="F240" i="55" s="1"/>
  <c r="G240" i="55" s="1"/>
  <c r="C241" i="55"/>
  <c r="E241" i="55"/>
  <c r="F241" i="55" s="1"/>
  <c r="G241" i="55" s="1"/>
  <c r="C242" i="55"/>
  <c r="E242" i="55"/>
  <c r="F242" i="55" s="1"/>
  <c r="G242" i="55" s="1"/>
  <c r="C243" i="55"/>
  <c r="E243" i="55"/>
  <c r="F243" i="55" s="1"/>
  <c r="G243" i="55" s="1"/>
  <c r="C244" i="55"/>
  <c r="E244" i="55"/>
  <c r="F244" i="55" s="1"/>
  <c r="G244" i="55" s="1"/>
  <c r="C245" i="55"/>
  <c r="E245" i="55"/>
  <c r="F245" i="55" s="1"/>
  <c r="G245" i="55" s="1"/>
  <c r="C246" i="55"/>
  <c r="E246" i="55"/>
  <c r="F246" i="55" s="1"/>
  <c r="G246" i="55" s="1"/>
  <c r="C247" i="55"/>
  <c r="E247" i="55"/>
  <c r="F247" i="55" s="1"/>
  <c r="G247" i="55" s="1"/>
  <c r="C248" i="55"/>
  <c r="E248" i="55"/>
  <c r="F248" i="55" s="1"/>
  <c r="G248" i="55" s="1"/>
  <c r="C249" i="55"/>
  <c r="E249" i="55"/>
  <c r="F249" i="55" s="1"/>
  <c r="G249" i="55" s="1"/>
  <c r="C250" i="55"/>
  <c r="E250" i="55"/>
  <c r="F250" i="55" s="1"/>
  <c r="G250" i="55" s="1"/>
  <c r="C251" i="55"/>
  <c r="E251" i="55"/>
  <c r="F251" i="55" s="1"/>
  <c r="G251" i="55" s="1"/>
  <c r="C252" i="55"/>
  <c r="E252" i="55"/>
  <c r="F252" i="55" s="1"/>
  <c r="G252" i="55" s="1"/>
  <c r="C253" i="55"/>
  <c r="E253" i="55"/>
  <c r="F253" i="55" s="1"/>
  <c r="G253" i="55" s="1"/>
  <c r="C254" i="55"/>
  <c r="E254" i="55"/>
  <c r="F254" i="55" s="1"/>
  <c r="G254" i="55" s="1"/>
  <c r="C255" i="55"/>
  <c r="E255" i="55"/>
  <c r="F255" i="55" s="1"/>
  <c r="G255" i="55" s="1"/>
  <c r="C256" i="55"/>
  <c r="E256" i="55"/>
  <c r="F256" i="55" s="1"/>
  <c r="G256" i="55" s="1"/>
  <c r="C257" i="55"/>
  <c r="E257" i="55"/>
  <c r="F257" i="55" s="1"/>
  <c r="G257" i="55" s="1"/>
  <c r="C258" i="55"/>
  <c r="E258" i="55"/>
  <c r="F258" i="55" s="1"/>
  <c r="G258" i="55" s="1"/>
  <c r="C259" i="55"/>
  <c r="E259" i="55"/>
  <c r="F259" i="55" s="1"/>
  <c r="G259" i="55" s="1"/>
  <c r="C260" i="55"/>
  <c r="E260" i="55"/>
  <c r="F260" i="55" s="1"/>
  <c r="G260" i="55" s="1"/>
  <c r="C261" i="55"/>
  <c r="E261" i="55"/>
  <c r="F261" i="55" s="1"/>
  <c r="G261" i="55" s="1"/>
  <c r="C262" i="55"/>
  <c r="E262" i="55"/>
  <c r="F262" i="55" s="1"/>
  <c r="G262" i="55" s="1"/>
  <c r="C263" i="55"/>
  <c r="E263" i="55"/>
  <c r="F263" i="55" s="1"/>
  <c r="G263" i="55" s="1"/>
  <c r="C264" i="55"/>
  <c r="E264" i="55"/>
  <c r="F264" i="55" s="1"/>
  <c r="G264" i="55" s="1"/>
  <c r="C265" i="55"/>
  <c r="E265" i="55"/>
  <c r="F265" i="55" s="1"/>
  <c r="G265" i="55" s="1"/>
  <c r="C266" i="55"/>
  <c r="E266" i="55"/>
  <c r="F266" i="55" s="1"/>
  <c r="G266" i="55" s="1"/>
  <c r="C267" i="55"/>
  <c r="E267" i="55"/>
  <c r="F267" i="55" s="1"/>
  <c r="G267" i="55" s="1"/>
  <c r="C268" i="55"/>
  <c r="E268" i="55"/>
  <c r="F268" i="55" s="1"/>
  <c r="G268" i="55" s="1"/>
  <c r="C269" i="55"/>
  <c r="E269" i="55"/>
  <c r="F269" i="55" s="1"/>
  <c r="G269" i="55" s="1"/>
  <c r="C270" i="55"/>
  <c r="E270" i="55"/>
  <c r="F270" i="55" s="1"/>
  <c r="G270" i="55" s="1"/>
  <c r="C271" i="55"/>
  <c r="E271" i="55"/>
  <c r="F271" i="55" s="1"/>
  <c r="G271" i="55" s="1"/>
  <c r="C272" i="55"/>
  <c r="E272" i="55"/>
  <c r="F272" i="55" s="1"/>
  <c r="G272" i="55" s="1"/>
  <c r="C273" i="55"/>
  <c r="E273" i="55"/>
  <c r="F273" i="55" s="1"/>
  <c r="G273" i="55" s="1"/>
  <c r="C274" i="55"/>
  <c r="E274" i="55"/>
  <c r="F274" i="55" s="1"/>
  <c r="G274" i="55" s="1"/>
  <c r="C275" i="55"/>
  <c r="E275" i="55"/>
  <c r="F275" i="55" s="1"/>
  <c r="G275" i="55" s="1"/>
  <c r="C276" i="55"/>
  <c r="E276" i="55"/>
  <c r="F276" i="55" s="1"/>
  <c r="G276" i="55" s="1"/>
  <c r="C277" i="55"/>
  <c r="E277" i="55"/>
  <c r="F277" i="55" s="1"/>
  <c r="G277" i="55" s="1"/>
  <c r="C278" i="55"/>
  <c r="E278" i="55"/>
  <c r="F278" i="55" s="1"/>
  <c r="G278" i="55" s="1"/>
  <c r="C279" i="55"/>
  <c r="E279" i="55"/>
  <c r="F279" i="55" s="1"/>
  <c r="G279" i="55" s="1"/>
  <c r="C280" i="55"/>
  <c r="E280" i="55"/>
  <c r="F280" i="55" s="1"/>
  <c r="G280" i="55" s="1"/>
  <c r="C281" i="55"/>
  <c r="E281" i="55"/>
  <c r="F281" i="55" s="1"/>
  <c r="G281" i="55" s="1"/>
  <c r="C282" i="55"/>
  <c r="E282" i="55"/>
  <c r="F282" i="55" s="1"/>
  <c r="G282" i="55" s="1"/>
  <c r="C283" i="55"/>
  <c r="E283" i="55"/>
  <c r="F283" i="55" s="1"/>
  <c r="G283" i="55" s="1"/>
  <c r="C284" i="55"/>
  <c r="E284" i="55"/>
  <c r="F284" i="55" s="1"/>
  <c r="G284" i="55" s="1"/>
  <c r="C285" i="55"/>
  <c r="E285" i="55"/>
  <c r="F285" i="55" s="1"/>
  <c r="G285" i="55" s="1"/>
  <c r="C286" i="55"/>
  <c r="E286" i="55"/>
  <c r="F286" i="55" s="1"/>
  <c r="G286" i="55" s="1"/>
  <c r="C287" i="55"/>
  <c r="E287" i="55"/>
  <c r="F287" i="55" s="1"/>
  <c r="G287" i="55" s="1"/>
  <c r="C288" i="55"/>
  <c r="E288" i="55"/>
  <c r="F288" i="55" s="1"/>
  <c r="G288" i="55" s="1"/>
  <c r="C289" i="55"/>
  <c r="E289" i="55"/>
  <c r="F289" i="55" s="1"/>
  <c r="G289" i="55" s="1"/>
  <c r="C290" i="55"/>
  <c r="E290" i="55"/>
  <c r="F290" i="55" s="1"/>
  <c r="G290" i="55" s="1"/>
  <c r="C291" i="55"/>
  <c r="E291" i="55"/>
  <c r="F291" i="55" s="1"/>
  <c r="G291" i="55" s="1"/>
  <c r="C292" i="55"/>
  <c r="E292" i="55"/>
  <c r="F292" i="55" s="1"/>
  <c r="G292" i="55" s="1"/>
  <c r="C293" i="55"/>
  <c r="E293" i="55"/>
  <c r="F293" i="55" s="1"/>
  <c r="G293" i="55" s="1"/>
  <c r="C294" i="55"/>
  <c r="E294" i="55"/>
  <c r="F294" i="55" s="1"/>
  <c r="G294" i="55" s="1"/>
  <c r="C295" i="55"/>
  <c r="E295" i="55"/>
  <c r="F295" i="55" s="1"/>
  <c r="G295" i="55" s="1"/>
  <c r="C296" i="55"/>
  <c r="E296" i="55"/>
  <c r="F296" i="55" s="1"/>
  <c r="G296" i="55" s="1"/>
  <c r="C297" i="55"/>
  <c r="E297" i="55"/>
  <c r="F297" i="55" s="1"/>
  <c r="G297" i="55" s="1"/>
  <c r="C298" i="55"/>
  <c r="E298" i="55"/>
  <c r="F298" i="55" s="1"/>
  <c r="G298" i="55" s="1"/>
  <c r="C299" i="55"/>
  <c r="E299" i="55"/>
  <c r="F299" i="55" s="1"/>
  <c r="G299" i="55" s="1"/>
  <c r="C300" i="55"/>
  <c r="E300" i="55"/>
  <c r="F300" i="55" s="1"/>
  <c r="G300" i="55" s="1"/>
  <c r="C301" i="55"/>
  <c r="E301" i="55"/>
  <c r="F301" i="55" s="1"/>
  <c r="G301" i="55" s="1"/>
  <c r="C302" i="55"/>
  <c r="E302" i="55"/>
  <c r="F302" i="55" s="1"/>
  <c r="G302" i="55" s="1"/>
  <c r="C303" i="55"/>
  <c r="E303" i="55"/>
  <c r="F303" i="55" s="1"/>
  <c r="G303" i="55" s="1"/>
  <c r="C304" i="55"/>
  <c r="E304" i="55"/>
  <c r="F304" i="55" s="1"/>
  <c r="G304" i="55" s="1"/>
  <c r="C305" i="55"/>
  <c r="E305" i="55"/>
  <c r="F305" i="55" s="1"/>
  <c r="G305" i="55" s="1"/>
  <c r="C306" i="55"/>
  <c r="E306" i="55"/>
  <c r="F306" i="55" s="1"/>
  <c r="G306" i="55" s="1"/>
  <c r="C307" i="55"/>
  <c r="E307" i="55"/>
  <c r="F307" i="55" s="1"/>
  <c r="G307" i="55" s="1"/>
  <c r="C308" i="55"/>
  <c r="E308" i="55"/>
  <c r="F308" i="55" s="1"/>
  <c r="G308" i="55" s="1"/>
  <c r="C309" i="55"/>
  <c r="E309" i="55"/>
  <c r="F309" i="55" s="1"/>
  <c r="G309" i="55" s="1"/>
  <c r="C310" i="55"/>
  <c r="E310" i="55"/>
  <c r="F310" i="55" s="1"/>
  <c r="G310" i="55" s="1"/>
  <c r="C311" i="55"/>
  <c r="E311" i="55"/>
  <c r="F311" i="55" s="1"/>
  <c r="G311" i="55" s="1"/>
  <c r="C312" i="55"/>
  <c r="E312" i="55"/>
  <c r="F312" i="55" s="1"/>
  <c r="G312" i="55" s="1"/>
  <c r="C313" i="55"/>
  <c r="E313" i="55"/>
  <c r="F313" i="55" s="1"/>
  <c r="G313" i="55" s="1"/>
  <c r="C314" i="55"/>
  <c r="E314" i="55"/>
  <c r="F314" i="55" s="1"/>
  <c r="G314" i="55" s="1"/>
  <c r="C315" i="55"/>
  <c r="E315" i="55"/>
  <c r="F315" i="55" s="1"/>
  <c r="G315" i="55" s="1"/>
  <c r="C316" i="55"/>
  <c r="E316" i="55"/>
  <c r="F316" i="55" s="1"/>
  <c r="G316" i="55" s="1"/>
  <c r="C317" i="55"/>
  <c r="E317" i="55"/>
  <c r="F317" i="55" s="1"/>
  <c r="G317" i="55" s="1"/>
  <c r="C318" i="55"/>
  <c r="E318" i="55"/>
  <c r="F318" i="55" s="1"/>
  <c r="G318" i="55" s="1"/>
  <c r="C319" i="55"/>
  <c r="E319" i="55"/>
  <c r="F319" i="55" s="1"/>
  <c r="G319" i="55" s="1"/>
  <c r="C320" i="55"/>
  <c r="E320" i="55"/>
  <c r="F320" i="55" s="1"/>
  <c r="G320" i="55" s="1"/>
  <c r="C321" i="55"/>
  <c r="E321" i="55"/>
  <c r="F321" i="55" s="1"/>
  <c r="G321" i="55" s="1"/>
  <c r="C322" i="55"/>
  <c r="E322" i="55"/>
  <c r="F322" i="55" s="1"/>
  <c r="G322" i="55" s="1"/>
  <c r="C323" i="55"/>
  <c r="E323" i="55"/>
  <c r="F323" i="55" s="1"/>
  <c r="G323" i="55" s="1"/>
  <c r="C324" i="55"/>
  <c r="E324" i="55"/>
  <c r="F324" i="55" s="1"/>
  <c r="G324" i="55" s="1"/>
  <c r="C325" i="55"/>
  <c r="E325" i="55"/>
  <c r="F325" i="55" s="1"/>
  <c r="G325" i="55" s="1"/>
  <c r="C326" i="55"/>
  <c r="E326" i="55"/>
  <c r="F326" i="55" s="1"/>
  <c r="G326" i="55" s="1"/>
  <c r="C327" i="55"/>
  <c r="E327" i="55"/>
  <c r="F327" i="55" s="1"/>
  <c r="G327" i="55" s="1"/>
  <c r="C328" i="55"/>
  <c r="E328" i="55"/>
  <c r="F328" i="55" s="1"/>
  <c r="G328" i="55" s="1"/>
  <c r="C329" i="55"/>
  <c r="E329" i="55"/>
  <c r="F329" i="55" s="1"/>
  <c r="G329" i="55" s="1"/>
  <c r="C330" i="55"/>
  <c r="E330" i="55"/>
  <c r="F330" i="55" s="1"/>
  <c r="G330" i="55" s="1"/>
  <c r="C331" i="55"/>
  <c r="E331" i="55"/>
  <c r="F331" i="55" s="1"/>
  <c r="G331" i="55" s="1"/>
  <c r="C332" i="55"/>
  <c r="E332" i="55"/>
  <c r="F332" i="55" s="1"/>
  <c r="G332" i="55" s="1"/>
  <c r="C333" i="55"/>
  <c r="E333" i="55"/>
  <c r="F333" i="55" s="1"/>
  <c r="G333" i="55" s="1"/>
  <c r="C334" i="55"/>
  <c r="E334" i="55"/>
  <c r="F334" i="55" s="1"/>
  <c r="G334" i="55" s="1"/>
  <c r="C335" i="55"/>
  <c r="E335" i="55"/>
  <c r="F335" i="55" s="1"/>
  <c r="G335" i="55" s="1"/>
  <c r="C336" i="55"/>
  <c r="E336" i="55"/>
  <c r="F336" i="55" s="1"/>
  <c r="G336" i="55" s="1"/>
  <c r="C337" i="55"/>
  <c r="E337" i="55"/>
  <c r="F337" i="55" s="1"/>
  <c r="G337" i="55" s="1"/>
  <c r="C338" i="55"/>
  <c r="E338" i="55"/>
  <c r="F338" i="55" s="1"/>
  <c r="G338" i="55" s="1"/>
  <c r="C339" i="55"/>
  <c r="E339" i="55"/>
  <c r="F339" i="55" s="1"/>
  <c r="G339" i="55" s="1"/>
  <c r="C340" i="55"/>
  <c r="E340" i="55"/>
  <c r="F340" i="55" s="1"/>
  <c r="G340" i="55" s="1"/>
  <c r="C341" i="55"/>
  <c r="E341" i="55"/>
  <c r="F341" i="55" s="1"/>
  <c r="G341" i="55" s="1"/>
  <c r="C342" i="55"/>
  <c r="E342" i="55"/>
  <c r="F342" i="55" s="1"/>
  <c r="G342" i="55" s="1"/>
  <c r="C343" i="55"/>
  <c r="E343" i="55"/>
  <c r="F343" i="55" s="1"/>
  <c r="G343" i="55" s="1"/>
  <c r="C344" i="55"/>
  <c r="E344" i="55"/>
  <c r="F344" i="55" s="1"/>
  <c r="G344" i="55" s="1"/>
  <c r="C345" i="55"/>
  <c r="E345" i="55"/>
  <c r="F345" i="55" s="1"/>
  <c r="G345" i="55" s="1"/>
  <c r="C346" i="55"/>
  <c r="E346" i="55"/>
  <c r="F346" i="55" s="1"/>
  <c r="G346" i="55" s="1"/>
  <c r="C347" i="55"/>
  <c r="E347" i="55"/>
  <c r="F347" i="55" s="1"/>
  <c r="G347" i="55" s="1"/>
  <c r="C348" i="55"/>
  <c r="E348" i="55"/>
  <c r="F348" i="55" s="1"/>
  <c r="G348" i="55" s="1"/>
  <c r="C349" i="55"/>
  <c r="E349" i="55"/>
  <c r="F349" i="55" s="1"/>
  <c r="G349" i="55" s="1"/>
  <c r="C350" i="55"/>
  <c r="E350" i="55"/>
  <c r="F350" i="55" s="1"/>
  <c r="G350" i="55" s="1"/>
  <c r="C351" i="55"/>
  <c r="E351" i="55"/>
  <c r="F351" i="55" s="1"/>
  <c r="G351" i="55" s="1"/>
  <c r="C352" i="55"/>
  <c r="E352" i="55"/>
  <c r="F352" i="55" s="1"/>
  <c r="G352" i="55" s="1"/>
  <c r="C353" i="55"/>
  <c r="E353" i="55"/>
  <c r="F353" i="55" s="1"/>
  <c r="G353" i="55" s="1"/>
  <c r="C354" i="55"/>
  <c r="E354" i="55"/>
  <c r="F354" i="55" s="1"/>
  <c r="G354" i="55" s="1"/>
  <c r="C355" i="55"/>
  <c r="E355" i="55"/>
  <c r="F355" i="55" s="1"/>
  <c r="G355" i="55" s="1"/>
  <c r="C356" i="55"/>
  <c r="E356" i="55"/>
  <c r="F356" i="55" s="1"/>
  <c r="G356" i="55" s="1"/>
  <c r="C357" i="55"/>
  <c r="E357" i="55"/>
  <c r="F357" i="55" s="1"/>
  <c r="G357" i="55" s="1"/>
  <c r="C358" i="55"/>
  <c r="E358" i="55"/>
  <c r="F358" i="55" s="1"/>
  <c r="G358" i="55" s="1"/>
  <c r="C359" i="55"/>
  <c r="E359" i="55"/>
  <c r="F359" i="55" s="1"/>
  <c r="G359" i="55" s="1"/>
  <c r="C360" i="55"/>
  <c r="E360" i="55"/>
  <c r="F360" i="55" s="1"/>
  <c r="G360" i="55" s="1"/>
  <c r="C361" i="55"/>
  <c r="E361" i="55"/>
  <c r="F361" i="55" s="1"/>
  <c r="G361" i="55" s="1"/>
  <c r="C362" i="55"/>
  <c r="E362" i="55"/>
  <c r="F362" i="55" s="1"/>
  <c r="G362" i="55" s="1"/>
  <c r="C363" i="55"/>
  <c r="E363" i="55"/>
  <c r="F363" i="55" s="1"/>
  <c r="G363" i="55" s="1"/>
  <c r="C364" i="55"/>
  <c r="E364" i="55"/>
  <c r="F364" i="55" s="1"/>
  <c r="G364" i="55" s="1"/>
  <c r="C365" i="55"/>
  <c r="E365" i="55"/>
  <c r="F365" i="55" s="1"/>
  <c r="G365" i="55" s="1"/>
  <c r="C366" i="55"/>
  <c r="E366" i="55"/>
  <c r="F366" i="55" s="1"/>
  <c r="G366" i="55" s="1"/>
  <c r="C367" i="55"/>
  <c r="E367" i="55"/>
  <c r="F367" i="55" s="1"/>
  <c r="G367" i="55" s="1"/>
  <c r="C368" i="55"/>
  <c r="E368" i="55"/>
  <c r="F368" i="55" s="1"/>
  <c r="G368" i="55" s="1"/>
  <c r="C369" i="55"/>
  <c r="E369" i="55"/>
  <c r="F369" i="55" s="1"/>
  <c r="G369" i="55" s="1"/>
  <c r="C370" i="55"/>
  <c r="E370" i="55"/>
  <c r="F370" i="55" s="1"/>
  <c r="G370" i="55" s="1"/>
  <c r="C371" i="55"/>
  <c r="E371" i="55"/>
  <c r="F371" i="55" s="1"/>
  <c r="G371" i="55" s="1"/>
  <c r="C372" i="55"/>
  <c r="E372" i="55"/>
  <c r="F372" i="55" s="1"/>
  <c r="G372" i="55" s="1"/>
  <c r="C373" i="55"/>
  <c r="E373" i="55"/>
  <c r="F373" i="55" s="1"/>
  <c r="G373" i="55" s="1"/>
  <c r="C374" i="55"/>
  <c r="E374" i="55"/>
  <c r="F374" i="55" s="1"/>
  <c r="G374" i="55" s="1"/>
  <c r="C375" i="55"/>
  <c r="E375" i="55"/>
  <c r="F375" i="55" s="1"/>
  <c r="G375" i="55" s="1"/>
  <c r="C376" i="55"/>
  <c r="E376" i="55"/>
  <c r="F376" i="55" s="1"/>
  <c r="G376" i="55" s="1"/>
  <c r="C377" i="55"/>
  <c r="E377" i="55"/>
  <c r="F377" i="55" s="1"/>
  <c r="G377" i="55" s="1"/>
  <c r="C378" i="55"/>
  <c r="E378" i="55"/>
  <c r="F378" i="55" s="1"/>
  <c r="G378" i="55" s="1"/>
  <c r="C379" i="55"/>
  <c r="E379" i="55"/>
  <c r="F379" i="55" s="1"/>
  <c r="G379" i="55" s="1"/>
  <c r="C380" i="55"/>
  <c r="E380" i="55"/>
  <c r="F380" i="55" s="1"/>
  <c r="G380" i="55" s="1"/>
  <c r="C381" i="55"/>
  <c r="E381" i="55"/>
  <c r="F381" i="55" s="1"/>
  <c r="G381" i="55" s="1"/>
  <c r="C382" i="55"/>
  <c r="E382" i="55"/>
  <c r="F382" i="55" s="1"/>
  <c r="G382" i="55" s="1"/>
  <c r="C383" i="55"/>
  <c r="E383" i="55"/>
  <c r="F383" i="55" s="1"/>
  <c r="G383" i="55" s="1"/>
  <c r="C384" i="55"/>
  <c r="E384" i="55"/>
  <c r="F384" i="55" s="1"/>
  <c r="G384" i="55" s="1"/>
  <c r="C385" i="55"/>
  <c r="E385" i="55"/>
  <c r="F385" i="55" s="1"/>
  <c r="G385" i="55" s="1"/>
  <c r="C386" i="55"/>
  <c r="E386" i="55"/>
  <c r="F386" i="55" s="1"/>
  <c r="G386" i="55" s="1"/>
  <c r="C387" i="55"/>
  <c r="E387" i="55"/>
  <c r="F387" i="55" s="1"/>
  <c r="G387" i="55" s="1"/>
  <c r="C388" i="55"/>
  <c r="E388" i="55"/>
  <c r="F388" i="55" s="1"/>
  <c r="G388" i="55" s="1"/>
  <c r="C389" i="55"/>
  <c r="E389" i="55"/>
  <c r="F389" i="55" s="1"/>
  <c r="G389" i="55" s="1"/>
  <c r="C390" i="55"/>
  <c r="E390" i="55"/>
  <c r="F390" i="55" s="1"/>
  <c r="G390" i="55" s="1"/>
  <c r="C391" i="55"/>
  <c r="E391" i="55"/>
  <c r="F391" i="55" s="1"/>
  <c r="G391" i="55" s="1"/>
  <c r="C392" i="55"/>
  <c r="E392" i="55"/>
  <c r="F392" i="55" s="1"/>
  <c r="G392" i="55" s="1"/>
  <c r="C393" i="55"/>
  <c r="E393" i="55"/>
  <c r="F393" i="55" s="1"/>
  <c r="G393" i="55" s="1"/>
  <c r="C394" i="55"/>
  <c r="E394" i="55"/>
  <c r="F394" i="55" s="1"/>
  <c r="G394" i="55" s="1"/>
  <c r="C395" i="55"/>
  <c r="E395" i="55"/>
  <c r="F395" i="55" s="1"/>
  <c r="G395" i="55" s="1"/>
  <c r="C396" i="55"/>
  <c r="E396" i="55"/>
  <c r="F396" i="55" s="1"/>
  <c r="G396" i="55" s="1"/>
  <c r="C397" i="55"/>
  <c r="E397" i="55"/>
  <c r="F397" i="55" s="1"/>
  <c r="G397" i="55" s="1"/>
  <c r="C398" i="55"/>
  <c r="E398" i="55"/>
  <c r="F398" i="55" s="1"/>
  <c r="G398" i="55" s="1"/>
  <c r="C399" i="55"/>
  <c r="E399" i="55"/>
  <c r="F399" i="55" s="1"/>
  <c r="G399" i="55" s="1"/>
  <c r="C400" i="55"/>
  <c r="E400" i="55"/>
  <c r="F400" i="55" s="1"/>
  <c r="G400" i="55" s="1"/>
  <c r="C401" i="55"/>
  <c r="E401" i="55"/>
  <c r="F401" i="55" s="1"/>
  <c r="G401" i="55" s="1"/>
  <c r="C402" i="55"/>
  <c r="E402" i="55"/>
  <c r="F402" i="55" s="1"/>
  <c r="G402" i="55" s="1"/>
  <c r="C403" i="55"/>
  <c r="E403" i="55"/>
  <c r="F403" i="55" s="1"/>
  <c r="G403" i="55" s="1"/>
  <c r="C404" i="55"/>
  <c r="E404" i="55"/>
  <c r="F404" i="55" s="1"/>
  <c r="G404" i="55" s="1"/>
  <c r="C405" i="55"/>
  <c r="E405" i="55"/>
  <c r="F405" i="55" s="1"/>
  <c r="G405" i="55" s="1"/>
  <c r="C406" i="55"/>
  <c r="E406" i="55"/>
  <c r="F406" i="55" s="1"/>
  <c r="G406" i="55" s="1"/>
  <c r="C407" i="55"/>
  <c r="E407" i="55"/>
  <c r="F407" i="55" s="1"/>
  <c r="G407" i="55" s="1"/>
  <c r="C408" i="55"/>
  <c r="E408" i="55"/>
  <c r="F408" i="55" s="1"/>
  <c r="G408" i="55" s="1"/>
  <c r="C409" i="55"/>
  <c r="E409" i="55"/>
  <c r="F409" i="55" s="1"/>
  <c r="G409" i="55" s="1"/>
  <c r="C410" i="55"/>
  <c r="E410" i="55"/>
  <c r="F410" i="55" s="1"/>
  <c r="G410" i="55" s="1"/>
  <c r="C411" i="55"/>
  <c r="E411" i="55"/>
  <c r="F411" i="55" s="1"/>
  <c r="G411" i="55" s="1"/>
  <c r="C412" i="55"/>
  <c r="E412" i="55"/>
  <c r="F412" i="55" s="1"/>
  <c r="G412" i="55" s="1"/>
  <c r="C413" i="55"/>
  <c r="E413" i="55"/>
  <c r="F413" i="55" s="1"/>
  <c r="G413" i="55" s="1"/>
  <c r="C414" i="55"/>
  <c r="E414" i="55"/>
  <c r="F414" i="55" s="1"/>
  <c r="G414" i="55" s="1"/>
  <c r="C415" i="55"/>
  <c r="E415" i="55"/>
  <c r="F415" i="55" s="1"/>
  <c r="G415" i="55" s="1"/>
  <c r="C416" i="55"/>
  <c r="E416" i="55"/>
  <c r="F416" i="55" s="1"/>
  <c r="G416" i="55" s="1"/>
  <c r="C417" i="55"/>
  <c r="E417" i="55"/>
  <c r="F417" i="55" s="1"/>
  <c r="G417" i="55" s="1"/>
  <c r="C418" i="55"/>
  <c r="E418" i="55"/>
  <c r="F418" i="55" s="1"/>
  <c r="G418" i="55" s="1"/>
  <c r="C419" i="55"/>
  <c r="E419" i="55"/>
  <c r="F419" i="55" s="1"/>
  <c r="G419" i="55" s="1"/>
  <c r="C420" i="55"/>
  <c r="E420" i="55"/>
  <c r="F420" i="55" s="1"/>
  <c r="G420" i="55" s="1"/>
  <c r="C421" i="55"/>
  <c r="E421" i="55"/>
  <c r="F421" i="55" s="1"/>
  <c r="G421" i="55" s="1"/>
  <c r="C422" i="55"/>
  <c r="E422" i="55"/>
  <c r="F422" i="55" s="1"/>
  <c r="G422" i="55" s="1"/>
  <c r="C423" i="55"/>
  <c r="E423" i="55"/>
  <c r="F423" i="55" s="1"/>
  <c r="G423" i="55" s="1"/>
  <c r="C424" i="55"/>
  <c r="E424" i="55"/>
  <c r="F424" i="55" s="1"/>
  <c r="G424" i="55" s="1"/>
  <c r="C425" i="55"/>
  <c r="E425" i="55"/>
  <c r="F425" i="55" s="1"/>
  <c r="G425" i="55" s="1"/>
  <c r="C426" i="55"/>
  <c r="E426" i="55"/>
  <c r="F426" i="55" s="1"/>
  <c r="G426" i="55" s="1"/>
  <c r="C427" i="55"/>
  <c r="E427" i="55"/>
  <c r="F427" i="55" s="1"/>
  <c r="G427" i="55" s="1"/>
  <c r="C428" i="55"/>
  <c r="E428" i="55"/>
  <c r="F428" i="55" s="1"/>
  <c r="G428" i="55" s="1"/>
  <c r="C429" i="55"/>
  <c r="E429" i="55"/>
  <c r="F429" i="55" s="1"/>
  <c r="G429" i="55" s="1"/>
  <c r="C430" i="55"/>
  <c r="E430" i="55"/>
  <c r="F430" i="55" s="1"/>
  <c r="G430" i="55" s="1"/>
  <c r="C431" i="55"/>
  <c r="E431" i="55"/>
  <c r="F431" i="55" s="1"/>
  <c r="G431" i="55" s="1"/>
  <c r="C432" i="55"/>
  <c r="E432" i="55"/>
  <c r="F432" i="55" s="1"/>
  <c r="G432" i="55" s="1"/>
  <c r="C433" i="55"/>
  <c r="E433" i="55"/>
  <c r="F433" i="55" s="1"/>
  <c r="G433" i="55" s="1"/>
  <c r="C434" i="55"/>
  <c r="E434" i="55"/>
  <c r="F434" i="55" s="1"/>
  <c r="G434" i="55" s="1"/>
  <c r="C435" i="55"/>
  <c r="E435" i="55"/>
  <c r="F435" i="55" s="1"/>
  <c r="G435" i="55" s="1"/>
  <c r="C436" i="55"/>
  <c r="E436" i="55"/>
  <c r="F436" i="55" s="1"/>
  <c r="G436" i="55" s="1"/>
  <c r="C437" i="55"/>
  <c r="E437" i="55"/>
  <c r="F437" i="55" s="1"/>
  <c r="G437" i="55" s="1"/>
  <c r="C438" i="55"/>
  <c r="E438" i="55"/>
  <c r="F438" i="55" s="1"/>
  <c r="G438" i="55" s="1"/>
  <c r="C439" i="55"/>
  <c r="E439" i="55"/>
  <c r="F439" i="55" s="1"/>
  <c r="G439" i="55" s="1"/>
  <c r="C440" i="55"/>
  <c r="E440" i="55"/>
  <c r="F440" i="55" s="1"/>
  <c r="G440" i="55" s="1"/>
  <c r="C441" i="55"/>
  <c r="E441" i="55"/>
  <c r="F441" i="55" s="1"/>
  <c r="G441" i="55" s="1"/>
  <c r="C442" i="55"/>
  <c r="E442" i="55"/>
  <c r="F442" i="55" s="1"/>
  <c r="G442" i="55" s="1"/>
  <c r="C443" i="55"/>
  <c r="E443" i="55"/>
  <c r="F443" i="55" s="1"/>
  <c r="G443" i="55" s="1"/>
  <c r="C444" i="55"/>
  <c r="E444" i="55"/>
  <c r="F444" i="55" s="1"/>
  <c r="G444" i="55" s="1"/>
  <c r="C445" i="55"/>
  <c r="E445" i="55"/>
  <c r="F445" i="55" s="1"/>
  <c r="G445" i="55" s="1"/>
  <c r="C446" i="55"/>
  <c r="E446" i="55"/>
  <c r="F446" i="55" s="1"/>
  <c r="G446" i="55" s="1"/>
  <c r="C447" i="55"/>
  <c r="E447" i="55"/>
  <c r="F447" i="55" s="1"/>
  <c r="G447" i="55" s="1"/>
  <c r="C448" i="55"/>
  <c r="E448" i="55"/>
  <c r="F448" i="55" s="1"/>
  <c r="G448" i="55" s="1"/>
  <c r="C449" i="55"/>
  <c r="E449" i="55"/>
  <c r="F449" i="55" s="1"/>
  <c r="G449" i="55" s="1"/>
  <c r="C450" i="55"/>
  <c r="E450" i="55"/>
  <c r="F450" i="55" s="1"/>
  <c r="G450" i="55" s="1"/>
  <c r="C451" i="55"/>
  <c r="E451" i="55"/>
  <c r="F451" i="55" s="1"/>
  <c r="G451" i="55" s="1"/>
  <c r="C452" i="55"/>
  <c r="E452" i="55"/>
  <c r="F452" i="55" s="1"/>
  <c r="G452" i="55" s="1"/>
  <c r="C453" i="55"/>
  <c r="E453" i="55"/>
  <c r="F453" i="55" s="1"/>
  <c r="G453" i="55" s="1"/>
  <c r="C454" i="55"/>
  <c r="E454" i="55"/>
  <c r="F454" i="55" s="1"/>
  <c r="G454" i="55" s="1"/>
  <c r="C455" i="55"/>
  <c r="E455" i="55"/>
  <c r="F455" i="55" s="1"/>
  <c r="G455" i="55" s="1"/>
  <c r="C456" i="55"/>
  <c r="E456" i="55"/>
  <c r="F456" i="55" s="1"/>
  <c r="G456" i="55" s="1"/>
  <c r="C457" i="55"/>
  <c r="E457" i="55"/>
  <c r="F457" i="55" s="1"/>
  <c r="G457" i="55" s="1"/>
  <c r="C458" i="55"/>
  <c r="E458" i="55"/>
  <c r="F458" i="55" s="1"/>
  <c r="G458" i="55" s="1"/>
  <c r="C459" i="55"/>
  <c r="E459" i="55"/>
  <c r="F459" i="55" s="1"/>
  <c r="G459" i="55" s="1"/>
  <c r="C460" i="55"/>
  <c r="E460" i="55"/>
  <c r="F460" i="55" s="1"/>
  <c r="G460" i="55" s="1"/>
  <c r="C461" i="55"/>
  <c r="E461" i="55"/>
  <c r="F461" i="55" s="1"/>
  <c r="G461" i="55" s="1"/>
  <c r="C462" i="55"/>
  <c r="E462" i="55"/>
  <c r="F462" i="55" s="1"/>
  <c r="G462" i="55" s="1"/>
  <c r="C463" i="55"/>
  <c r="E463" i="55"/>
  <c r="F463" i="55" s="1"/>
  <c r="G463" i="55" s="1"/>
  <c r="C464" i="55"/>
  <c r="E464" i="55"/>
  <c r="F464" i="55" s="1"/>
  <c r="G464" i="55" s="1"/>
  <c r="C465" i="55"/>
  <c r="E465" i="55"/>
  <c r="F465" i="55" s="1"/>
  <c r="G465" i="55" s="1"/>
  <c r="C466" i="55"/>
  <c r="E466" i="55"/>
  <c r="F466" i="55" s="1"/>
  <c r="G466" i="55" s="1"/>
  <c r="C467" i="55"/>
  <c r="E467" i="55"/>
  <c r="F467" i="55" s="1"/>
  <c r="G467" i="55" s="1"/>
  <c r="C468" i="55"/>
  <c r="E468" i="55"/>
  <c r="F468" i="55" s="1"/>
  <c r="G468" i="55" s="1"/>
  <c r="C469" i="55"/>
  <c r="E469" i="55"/>
  <c r="F469" i="55" s="1"/>
  <c r="G469" i="55" s="1"/>
  <c r="C470" i="55"/>
  <c r="E470" i="55"/>
  <c r="F470" i="55" s="1"/>
  <c r="G470" i="55" s="1"/>
  <c r="C471" i="55"/>
  <c r="E471" i="55"/>
  <c r="F471" i="55" s="1"/>
  <c r="G471" i="55" s="1"/>
  <c r="C472" i="55"/>
  <c r="E472" i="55"/>
  <c r="F472" i="55" s="1"/>
  <c r="G472" i="55" s="1"/>
  <c r="C473" i="55"/>
  <c r="E473" i="55"/>
  <c r="F473" i="55" s="1"/>
  <c r="G473" i="55" s="1"/>
  <c r="C474" i="55"/>
  <c r="E474" i="55"/>
  <c r="F474" i="55" s="1"/>
  <c r="G474" i="55" s="1"/>
  <c r="C475" i="55"/>
  <c r="E475" i="55"/>
  <c r="F475" i="55" s="1"/>
  <c r="G475" i="55" s="1"/>
  <c r="C476" i="55"/>
  <c r="E476" i="55"/>
  <c r="F476" i="55" s="1"/>
  <c r="G476" i="55" s="1"/>
  <c r="C477" i="55"/>
  <c r="E477" i="55"/>
  <c r="F477" i="55" s="1"/>
  <c r="G477" i="55" s="1"/>
  <c r="C478" i="55"/>
  <c r="E478" i="55"/>
  <c r="F478" i="55" s="1"/>
  <c r="G478" i="55" s="1"/>
  <c r="C479" i="55"/>
  <c r="E479" i="55"/>
  <c r="F479" i="55" s="1"/>
  <c r="G479" i="55" s="1"/>
  <c r="C480" i="55"/>
  <c r="E480" i="55"/>
  <c r="F480" i="55" s="1"/>
  <c r="G480" i="55" s="1"/>
  <c r="C481" i="55"/>
  <c r="E481" i="55"/>
  <c r="F481" i="55" s="1"/>
  <c r="G481" i="55" s="1"/>
  <c r="C482" i="55"/>
  <c r="E482" i="55"/>
  <c r="F482" i="55" s="1"/>
  <c r="G482" i="55" s="1"/>
  <c r="C483" i="55"/>
  <c r="E483" i="55"/>
  <c r="F483" i="55" s="1"/>
  <c r="G483" i="55" s="1"/>
  <c r="C484" i="55"/>
  <c r="E484" i="55"/>
  <c r="F484" i="55" s="1"/>
  <c r="G484" i="55" s="1"/>
  <c r="C485" i="55"/>
  <c r="E485" i="55"/>
  <c r="F485" i="55" s="1"/>
  <c r="G485" i="55" s="1"/>
  <c r="C486" i="55"/>
  <c r="E486" i="55"/>
  <c r="F486" i="55" s="1"/>
  <c r="G486" i="55" s="1"/>
  <c r="C487" i="55"/>
  <c r="E487" i="55"/>
  <c r="F487" i="55" s="1"/>
  <c r="G487" i="55" s="1"/>
  <c r="C488" i="55"/>
  <c r="E488" i="55"/>
  <c r="F488" i="55" s="1"/>
  <c r="G488" i="55" s="1"/>
  <c r="C489" i="55"/>
  <c r="E489" i="55"/>
  <c r="F489" i="55" s="1"/>
  <c r="G489" i="55" s="1"/>
  <c r="C490" i="55"/>
  <c r="E490" i="55"/>
  <c r="F490" i="55" s="1"/>
  <c r="G490" i="55" s="1"/>
  <c r="C491" i="55"/>
  <c r="E491" i="55"/>
  <c r="F491" i="55" s="1"/>
  <c r="G491" i="55" s="1"/>
  <c r="C492" i="55"/>
  <c r="E492" i="55"/>
  <c r="F492" i="55" s="1"/>
  <c r="G492" i="55" s="1"/>
  <c r="C493" i="55"/>
  <c r="E493" i="55"/>
  <c r="F493" i="55" s="1"/>
  <c r="G493" i="55" s="1"/>
  <c r="C494" i="55"/>
  <c r="E494" i="55"/>
  <c r="F494" i="55" s="1"/>
  <c r="G494" i="55" s="1"/>
  <c r="C495" i="55"/>
  <c r="E495" i="55"/>
  <c r="F495" i="55" s="1"/>
  <c r="G495" i="55" s="1"/>
  <c r="C496" i="55"/>
  <c r="E496" i="55"/>
  <c r="F496" i="55" s="1"/>
  <c r="G496" i="55" s="1"/>
  <c r="C497" i="55"/>
  <c r="E497" i="55"/>
  <c r="F497" i="55" s="1"/>
  <c r="G497" i="55" s="1"/>
  <c r="C498" i="55"/>
  <c r="E498" i="55"/>
  <c r="F498" i="55" s="1"/>
  <c r="G498" i="55" s="1"/>
  <c r="C499" i="55"/>
  <c r="E499" i="55"/>
  <c r="F499" i="55" s="1"/>
  <c r="G499" i="55" s="1"/>
  <c r="C500" i="55"/>
  <c r="E500" i="55"/>
  <c r="F500" i="55" s="1"/>
  <c r="G500" i="55" s="1"/>
  <c r="C501" i="55"/>
  <c r="E501" i="55"/>
  <c r="F501" i="55" s="1"/>
  <c r="G501" i="55" s="1"/>
  <c r="C502" i="55"/>
  <c r="E502" i="55"/>
  <c r="F502" i="55" s="1"/>
  <c r="G502" i="55" s="1"/>
  <c r="C503" i="55"/>
  <c r="E503" i="55"/>
  <c r="F503" i="55" s="1"/>
  <c r="G503" i="55" s="1"/>
  <c r="C504" i="55"/>
  <c r="E504" i="55"/>
  <c r="F504" i="55" s="1"/>
  <c r="G504" i="55" s="1"/>
  <c r="C505" i="55"/>
  <c r="E505" i="55"/>
  <c r="F505" i="55" s="1"/>
  <c r="G505" i="55" s="1"/>
  <c r="C506" i="55"/>
  <c r="E506" i="55"/>
  <c r="F506" i="55" s="1"/>
  <c r="G506" i="55" s="1"/>
  <c r="C507" i="55"/>
  <c r="E507" i="55"/>
  <c r="F507" i="55" s="1"/>
  <c r="G507" i="55" s="1"/>
  <c r="C508" i="55"/>
  <c r="E508" i="55"/>
  <c r="F508" i="55" s="1"/>
  <c r="G508" i="55" s="1"/>
  <c r="C509" i="55"/>
  <c r="E509" i="55"/>
  <c r="F509" i="55" s="1"/>
  <c r="G509" i="55" s="1"/>
  <c r="C510" i="55"/>
  <c r="E510" i="55"/>
  <c r="F510" i="55" s="1"/>
  <c r="G510" i="55" s="1"/>
  <c r="C511" i="55"/>
  <c r="E511" i="55"/>
  <c r="F511" i="55" s="1"/>
  <c r="G511" i="55" s="1"/>
  <c r="C512" i="55"/>
  <c r="E512" i="55"/>
  <c r="F512" i="55" s="1"/>
  <c r="G512" i="55" s="1"/>
  <c r="C513" i="55"/>
  <c r="E513" i="55"/>
  <c r="F513" i="55" s="1"/>
  <c r="G513" i="55" s="1"/>
  <c r="C514" i="55"/>
  <c r="E514" i="55"/>
  <c r="F514" i="55" s="1"/>
  <c r="G514" i="55" s="1"/>
  <c r="C515" i="55"/>
  <c r="E515" i="55"/>
  <c r="F515" i="55" s="1"/>
  <c r="G515" i="55" s="1"/>
  <c r="C516" i="55"/>
  <c r="E516" i="55"/>
  <c r="F516" i="55" s="1"/>
  <c r="G516" i="55" s="1"/>
  <c r="C517" i="55"/>
  <c r="E517" i="55"/>
  <c r="F517" i="55" s="1"/>
  <c r="G517" i="55" s="1"/>
  <c r="C518" i="55"/>
  <c r="E518" i="55"/>
  <c r="F518" i="55" s="1"/>
  <c r="G518" i="55" s="1"/>
  <c r="C519" i="55"/>
  <c r="E519" i="55"/>
  <c r="F519" i="55" s="1"/>
  <c r="G519" i="55" s="1"/>
  <c r="C520" i="55"/>
  <c r="E520" i="55"/>
  <c r="F520" i="55" s="1"/>
  <c r="G520" i="55" s="1"/>
  <c r="C521" i="55"/>
  <c r="E521" i="55"/>
  <c r="F521" i="55" s="1"/>
  <c r="G521" i="55" s="1"/>
  <c r="C522" i="55"/>
  <c r="E522" i="55"/>
  <c r="F522" i="55" s="1"/>
  <c r="G522" i="55" s="1"/>
  <c r="C523" i="55"/>
  <c r="E523" i="55"/>
  <c r="F523" i="55" s="1"/>
  <c r="G523" i="55" s="1"/>
  <c r="C524" i="55"/>
  <c r="E524" i="55"/>
  <c r="F524" i="55" s="1"/>
  <c r="G524" i="55" s="1"/>
  <c r="C525" i="55"/>
  <c r="E525" i="55"/>
  <c r="F525" i="55" s="1"/>
  <c r="G525" i="55" s="1"/>
  <c r="C526" i="55"/>
  <c r="E526" i="55"/>
  <c r="F526" i="55" s="1"/>
  <c r="G526" i="55" s="1"/>
  <c r="C527" i="55"/>
  <c r="E527" i="55"/>
  <c r="F527" i="55" s="1"/>
  <c r="G527" i="55" s="1"/>
  <c r="AK44" i="55"/>
  <c r="AK45" i="55"/>
  <c r="AK46" i="55"/>
  <c r="AK47" i="55"/>
  <c r="AK48" i="55"/>
  <c r="AK49" i="55"/>
  <c r="AK50" i="55"/>
  <c r="AK51" i="55"/>
  <c r="AK52" i="55"/>
  <c r="AK53" i="55"/>
  <c r="AK54" i="55"/>
  <c r="AK55" i="55"/>
  <c r="AK56" i="55"/>
  <c r="AK57" i="55"/>
  <c r="AK58" i="55"/>
  <c r="AK59" i="55"/>
  <c r="AK60" i="55"/>
  <c r="AK61" i="55"/>
  <c r="AK62" i="55"/>
  <c r="AK63" i="55"/>
  <c r="AK64" i="55"/>
  <c r="AK65" i="55"/>
  <c r="AK66" i="55"/>
  <c r="AK67" i="55"/>
  <c r="AK68" i="55"/>
  <c r="AK69" i="55"/>
  <c r="AK70" i="55"/>
  <c r="AK71" i="55"/>
  <c r="AK72" i="55"/>
  <c r="AK73" i="55"/>
  <c r="AK74" i="55"/>
  <c r="AK75" i="55"/>
  <c r="AK76" i="55"/>
  <c r="AK77" i="55"/>
  <c r="AK78" i="55"/>
  <c r="AK79" i="55"/>
  <c r="AK80" i="55"/>
  <c r="AK81" i="55"/>
  <c r="AK82" i="55"/>
  <c r="AK83" i="55"/>
  <c r="AK84" i="55"/>
  <c r="AK85" i="55"/>
  <c r="AK86" i="55"/>
  <c r="AK87" i="55"/>
  <c r="AK88" i="55"/>
  <c r="AK89" i="55"/>
  <c r="AK90" i="55"/>
  <c r="AK91" i="55"/>
  <c r="AK92" i="55"/>
  <c r="AK93" i="55"/>
  <c r="AK94" i="55"/>
  <c r="AK95" i="55"/>
  <c r="AK96" i="55"/>
  <c r="AK97" i="55"/>
  <c r="AK98" i="55"/>
  <c r="AK99" i="55"/>
  <c r="AK100" i="55"/>
  <c r="AK101" i="55"/>
  <c r="AK102" i="55"/>
  <c r="AK103" i="55"/>
  <c r="AK104" i="55"/>
  <c r="AK105" i="55"/>
  <c r="AK106" i="55"/>
  <c r="AK107" i="55"/>
  <c r="AK108" i="55"/>
  <c r="AK109" i="55"/>
  <c r="AK110" i="55"/>
  <c r="AK111" i="55"/>
  <c r="AK112" i="55"/>
  <c r="AK113" i="55"/>
  <c r="AK114" i="55"/>
  <c r="AK115" i="55"/>
  <c r="AK116" i="55"/>
  <c r="AK117" i="55"/>
  <c r="AK118" i="55"/>
  <c r="AK119" i="55"/>
  <c r="AK120" i="55"/>
  <c r="AK121" i="55"/>
  <c r="AK122" i="55"/>
  <c r="AK123" i="55"/>
  <c r="AK124" i="55"/>
  <c r="AK125" i="55"/>
  <c r="AK126" i="55"/>
  <c r="AK127" i="55"/>
  <c r="AK128" i="55"/>
  <c r="AK129" i="55"/>
  <c r="AK130" i="55"/>
  <c r="AK131" i="55"/>
  <c r="AK132" i="55"/>
  <c r="AK133" i="55"/>
  <c r="AK134" i="55"/>
  <c r="AK135" i="55"/>
  <c r="AK136" i="55"/>
  <c r="AK137" i="55"/>
  <c r="AK138" i="55"/>
  <c r="AK139" i="55"/>
  <c r="AK140" i="55"/>
  <c r="AK141" i="55"/>
  <c r="AK142" i="55"/>
  <c r="AK143" i="55"/>
  <c r="AK144" i="55"/>
  <c r="AK145" i="55"/>
  <c r="AK146" i="55"/>
  <c r="AK147" i="55"/>
  <c r="AK148" i="55"/>
  <c r="AK149" i="55"/>
  <c r="AK150" i="55"/>
  <c r="AK151" i="55"/>
  <c r="AK152" i="55"/>
  <c r="AK153" i="55"/>
  <c r="AK154" i="55"/>
  <c r="AK155" i="55"/>
  <c r="AK156" i="55"/>
  <c r="AK157" i="55"/>
  <c r="AK158" i="55"/>
  <c r="AK159" i="55"/>
  <c r="AK160" i="55"/>
  <c r="AK161" i="55"/>
  <c r="AK162" i="55"/>
  <c r="AK163" i="55"/>
  <c r="AK164" i="55"/>
  <c r="AK165" i="55"/>
  <c r="AK166" i="55"/>
  <c r="AK167" i="55"/>
  <c r="AK168" i="55"/>
  <c r="AK169" i="55"/>
  <c r="AK170" i="55"/>
  <c r="AK171" i="55"/>
  <c r="AK172" i="55"/>
  <c r="AK173" i="55"/>
  <c r="AK174" i="55"/>
  <c r="AK175" i="55"/>
  <c r="AK176" i="55"/>
  <c r="AK177" i="55"/>
  <c r="AK178" i="55"/>
  <c r="AK179" i="55"/>
  <c r="AK180" i="55"/>
  <c r="AK181" i="55"/>
  <c r="AK182" i="55"/>
  <c r="AK183" i="55"/>
  <c r="AK184" i="55"/>
  <c r="AK185" i="55"/>
  <c r="AK186" i="55"/>
  <c r="AK187" i="55"/>
  <c r="AK188" i="55"/>
  <c r="AK189" i="55"/>
  <c r="AK190" i="55"/>
  <c r="AK191" i="55"/>
  <c r="AK192" i="55"/>
  <c r="AK193" i="55"/>
  <c r="AK194" i="55"/>
  <c r="AK195" i="55"/>
  <c r="AK196" i="55"/>
  <c r="AK197" i="55"/>
  <c r="AK198" i="55"/>
  <c r="AK199" i="55"/>
  <c r="AK200" i="55"/>
  <c r="AK201" i="55"/>
  <c r="AK202" i="55"/>
  <c r="AK203" i="55"/>
  <c r="AK204" i="55"/>
  <c r="AK205" i="55"/>
  <c r="AK206" i="55"/>
  <c r="AK207" i="55"/>
  <c r="AK208" i="55"/>
  <c r="AK209" i="55"/>
  <c r="AK210" i="55"/>
  <c r="AK211" i="55"/>
  <c r="AK212" i="55"/>
  <c r="AK213" i="55"/>
  <c r="AK214" i="55"/>
  <c r="AK215" i="55"/>
  <c r="AK216" i="55"/>
  <c r="AK217" i="55"/>
  <c r="AK218" i="55"/>
  <c r="AK219" i="55"/>
  <c r="AK220" i="55"/>
  <c r="AK221" i="55"/>
  <c r="AK222" i="55"/>
  <c r="AK223" i="55"/>
  <c r="AK224" i="55"/>
  <c r="AK225" i="55"/>
  <c r="AK226" i="55"/>
  <c r="AK227" i="55"/>
  <c r="AK228" i="55"/>
  <c r="AK229" i="55"/>
  <c r="AK230" i="55"/>
  <c r="AK231" i="55"/>
  <c r="AK232" i="55"/>
  <c r="AK233" i="55"/>
  <c r="AK234" i="55"/>
  <c r="AK235" i="55"/>
  <c r="AK236" i="55"/>
  <c r="AK237" i="55"/>
  <c r="AK238" i="55"/>
  <c r="AK239" i="55"/>
  <c r="AK240" i="55"/>
  <c r="AK241" i="55"/>
  <c r="AK242" i="55"/>
  <c r="AK243" i="55"/>
  <c r="AK244" i="55"/>
  <c r="AK245" i="55"/>
  <c r="AK246" i="55"/>
  <c r="AK247" i="55"/>
  <c r="AK248" i="55"/>
  <c r="AK249" i="55"/>
  <c r="AK250" i="55"/>
  <c r="AK251" i="55"/>
  <c r="AK252" i="55"/>
  <c r="AK253" i="55"/>
  <c r="AK254" i="55"/>
  <c r="AK255" i="55"/>
  <c r="AK256" i="55"/>
  <c r="AK257" i="55"/>
  <c r="AK258" i="55"/>
  <c r="AK259" i="55"/>
  <c r="AK260" i="55"/>
  <c r="AK261" i="55"/>
  <c r="AK262" i="55"/>
  <c r="AK263" i="55"/>
  <c r="AK264" i="55"/>
  <c r="AK265" i="55"/>
  <c r="AK266" i="55"/>
  <c r="AK267" i="55"/>
  <c r="AK268" i="55"/>
  <c r="AK269" i="55"/>
  <c r="AK270" i="55"/>
  <c r="AK271" i="55"/>
  <c r="AK272" i="55"/>
  <c r="AK273" i="55"/>
  <c r="AK274" i="55"/>
  <c r="AK275" i="55"/>
  <c r="AK276" i="55"/>
  <c r="AK277" i="55"/>
  <c r="AK278" i="55"/>
  <c r="AK279" i="55"/>
  <c r="AK280" i="55"/>
  <c r="AK281" i="55"/>
  <c r="AK282" i="55"/>
  <c r="AK283" i="55"/>
  <c r="AK284" i="55"/>
  <c r="AK285" i="55"/>
  <c r="AK286" i="55"/>
  <c r="AK287" i="55"/>
  <c r="AK288" i="55"/>
  <c r="AK289" i="55"/>
  <c r="AK290" i="55"/>
  <c r="AK291" i="55"/>
  <c r="AK292" i="55"/>
  <c r="AK293" i="55"/>
  <c r="AK294" i="55"/>
  <c r="AK295" i="55"/>
  <c r="AK296" i="55"/>
  <c r="AK297" i="55"/>
  <c r="AK298" i="55"/>
  <c r="AK299" i="55"/>
  <c r="AK300" i="55"/>
  <c r="AK301" i="55"/>
  <c r="AK302" i="55"/>
  <c r="AK303" i="55"/>
  <c r="AK304" i="55"/>
  <c r="AK305" i="55"/>
  <c r="AK306" i="55"/>
  <c r="AK307" i="55"/>
  <c r="AK308" i="55"/>
  <c r="AK309" i="55"/>
  <c r="AK310" i="55"/>
  <c r="AK311" i="55"/>
  <c r="AK312" i="55"/>
  <c r="AK313" i="55"/>
  <c r="AK314" i="55"/>
  <c r="AK315" i="55"/>
  <c r="AK316" i="55"/>
  <c r="AK317" i="55"/>
  <c r="AK318" i="55"/>
  <c r="AK319" i="55"/>
  <c r="AK320" i="55"/>
  <c r="AK321" i="55"/>
  <c r="AK322" i="55"/>
  <c r="AK323" i="55"/>
  <c r="AK324" i="55"/>
  <c r="AK325" i="55"/>
  <c r="AK326" i="55"/>
  <c r="AK327" i="55"/>
  <c r="AK328" i="55"/>
  <c r="AK329" i="55"/>
  <c r="AK330" i="55"/>
  <c r="AK331" i="55"/>
  <c r="AK332" i="55"/>
  <c r="AK333" i="55"/>
  <c r="AK334" i="55"/>
  <c r="AK335" i="55"/>
  <c r="AK336" i="55"/>
  <c r="AK337" i="55"/>
  <c r="AK338" i="55"/>
  <c r="AK339" i="55"/>
  <c r="AK340" i="55"/>
  <c r="AK341" i="55"/>
  <c r="AK342" i="55"/>
  <c r="AK343" i="55"/>
  <c r="AK344" i="55"/>
  <c r="AK345" i="55"/>
  <c r="AK346" i="55"/>
  <c r="AK347" i="55"/>
  <c r="AK348" i="55"/>
  <c r="AK349" i="55"/>
  <c r="AK350" i="55"/>
  <c r="AK351" i="55"/>
  <c r="AK352" i="55"/>
  <c r="AK353" i="55"/>
  <c r="AE62" i="54" s="1"/>
  <c r="AK354" i="55"/>
  <c r="AE63" i="54" s="1"/>
  <c r="AK355" i="55"/>
  <c r="AK356" i="55"/>
  <c r="AK357" i="55"/>
  <c r="AK358" i="55"/>
  <c r="AK359" i="55"/>
  <c r="AK360" i="55"/>
  <c r="AK361" i="55"/>
  <c r="AK362" i="55"/>
  <c r="AK363" i="55"/>
  <c r="AK364" i="55"/>
  <c r="AK365" i="55"/>
  <c r="AK366" i="55"/>
  <c r="AK367" i="55"/>
  <c r="AK368" i="55"/>
  <c r="AK369" i="55"/>
  <c r="AK370" i="55"/>
  <c r="AK371" i="55"/>
  <c r="AK372" i="55"/>
  <c r="AK373" i="55"/>
  <c r="AK374" i="55"/>
  <c r="AK375" i="55"/>
  <c r="AK376" i="55"/>
  <c r="AK377" i="55"/>
  <c r="AK378" i="55"/>
  <c r="AK379" i="55"/>
  <c r="AK380" i="55"/>
  <c r="AK381" i="55"/>
  <c r="AK382" i="55"/>
  <c r="AK383" i="55"/>
  <c r="AK384" i="55"/>
  <c r="AK385" i="55"/>
  <c r="AK386" i="55"/>
  <c r="AK387" i="55"/>
  <c r="AK388" i="55"/>
  <c r="AK389" i="55"/>
  <c r="AK390" i="55"/>
  <c r="AK391" i="55"/>
  <c r="AK392" i="55"/>
  <c r="AK393" i="55"/>
  <c r="AK394" i="55"/>
  <c r="AK395" i="55"/>
  <c r="AK396" i="55"/>
  <c r="AK397" i="55"/>
  <c r="AK398" i="55"/>
  <c r="AK399" i="55"/>
  <c r="AK400" i="55"/>
  <c r="AK401" i="55"/>
  <c r="AK402" i="55"/>
  <c r="AK403" i="55"/>
  <c r="AK404" i="55"/>
  <c r="AK405" i="55"/>
  <c r="AK406" i="55"/>
  <c r="AK407" i="55"/>
  <c r="AK408" i="55"/>
  <c r="AK409" i="55"/>
  <c r="AK410" i="55"/>
  <c r="AK411" i="55"/>
  <c r="AK412" i="55"/>
  <c r="AK413" i="55"/>
  <c r="AK414" i="55"/>
  <c r="AK415" i="55"/>
  <c r="AK416" i="55"/>
  <c r="AK417" i="55"/>
  <c r="AK418" i="55"/>
  <c r="AK419" i="55"/>
  <c r="AK420" i="55"/>
  <c r="AK421" i="55"/>
  <c r="AK422" i="55"/>
  <c r="AK423" i="55"/>
  <c r="AK424" i="55"/>
  <c r="AK425" i="55"/>
  <c r="AK426" i="55"/>
  <c r="AK427" i="55"/>
  <c r="AK428" i="55"/>
  <c r="AK429" i="55"/>
  <c r="AK430" i="55"/>
  <c r="AK431" i="55"/>
  <c r="AK432" i="55"/>
  <c r="AK433" i="55"/>
  <c r="AK434" i="55"/>
  <c r="AK435" i="55"/>
  <c r="AK436" i="55"/>
  <c r="AK437" i="55"/>
  <c r="AK438" i="55"/>
  <c r="AK439" i="55"/>
  <c r="AK440" i="55"/>
  <c r="AK441" i="55"/>
  <c r="AK442" i="55"/>
  <c r="AK443" i="55"/>
  <c r="AK444" i="55"/>
  <c r="AK445" i="55"/>
  <c r="AK446" i="55"/>
  <c r="AK447" i="55"/>
  <c r="AK448" i="55"/>
  <c r="AK449" i="55"/>
  <c r="AK450" i="55"/>
  <c r="AK451" i="55"/>
  <c r="AK452" i="55"/>
  <c r="AK453" i="55"/>
  <c r="AK454" i="55"/>
  <c r="AK455" i="55"/>
  <c r="AK456" i="55"/>
  <c r="AK457" i="55"/>
  <c r="AK458" i="55"/>
  <c r="AK459" i="55"/>
  <c r="AK460" i="55"/>
  <c r="AK461" i="55"/>
  <c r="AK462" i="55"/>
  <c r="AK463" i="55"/>
  <c r="AK464" i="55"/>
  <c r="AK465" i="55"/>
  <c r="AK466" i="55"/>
  <c r="AK467" i="55"/>
  <c r="AK468" i="55"/>
  <c r="AK469" i="55"/>
  <c r="AK470" i="55"/>
  <c r="AK471" i="55"/>
  <c r="AK472" i="55"/>
  <c r="AK473" i="55"/>
  <c r="AK474" i="55"/>
  <c r="AK475" i="55"/>
  <c r="AK476" i="55"/>
  <c r="AK477" i="55"/>
  <c r="AK478" i="55"/>
  <c r="AK479" i="55"/>
  <c r="AK480" i="55"/>
  <c r="AK481" i="55"/>
  <c r="AK482" i="55"/>
  <c r="AK483" i="55"/>
  <c r="AK484" i="55"/>
  <c r="AK485" i="55"/>
  <c r="AK486" i="55"/>
  <c r="AK487" i="55"/>
  <c r="AK488" i="55"/>
  <c r="AK489" i="55"/>
  <c r="AK490" i="55"/>
  <c r="AK491" i="55"/>
  <c r="AK492" i="55"/>
  <c r="AK493" i="55"/>
  <c r="AK494" i="55"/>
  <c r="AK495" i="55"/>
  <c r="AK496" i="55"/>
  <c r="AK497" i="55"/>
  <c r="AK498" i="55"/>
  <c r="AK499" i="55"/>
  <c r="AK500" i="55"/>
  <c r="AK501" i="55"/>
  <c r="AK502" i="55"/>
  <c r="AK503" i="55"/>
  <c r="AK504" i="55"/>
  <c r="AK505" i="55"/>
  <c r="AK506" i="55"/>
  <c r="AK507" i="55"/>
  <c r="AK508" i="55"/>
  <c r="AK509" i="55"/>
  <c r="AK510" i="55"/>
  <c r="AK511" i="55"/>
  <c r="AK512" i="55"/>
  <c r="AK513" i="55"/>
  <c r="AK514" i="55"/>
  <c r="AK515" i="55"/>
  <c r="AK516" i="55"/>
  <c r="AK517" i="55"/>
  <c r="AK518" i="55"/>
  <c r="AK519" i="55"/>
  <c r="AK520" i="55"/>
  <c r="AK521" i="55"/>
  <c r="AK522" i="55"/>
  <c r="AK523" i="55"/>
  <c r="AK524" i="55"/>
  <c r="AK525" i="55"/>
  <c r="AK526" i="55"/>
  <c r="AK527" i="55"/>
  <c r="AK5" i="55"/>
  <c r="AK6" i="55"/>
  <c r="AK7" i="55"/>
  <c r="AK8" i="55"/>
  <c r="AK9" i="55"/>
  <c r="AK10" i="55"/>
  <c r="AK11" i="55"/>
  <c r="AK12" i="55"/>
  <c r="AK13" i="55"/>
  <c r="AK14" i="55"/>
  <c r="AK15" i="55"/>
  <c r="AK16" i="55"/>
  <c r="AK17" i="55"/>
  <c r="AK18" i="55"/>
  <c r="AK19" i="55"/>
  <c r="AK20" i="55"/>
  <c r="AK21" i="55"/>
  <c r="AK22" i="55"/>
  <c r="AK23" i="55"/>
  <c r="AK24" i="55"/>
  <c r="AK25" i="55"/>
  <c r="AK26" i="55"/>
  <c r="AK27" i="55"/>
  <c r="AK28" i="55"/>
  <c r="AK29" i="55"/>
  <c r="AK30" i="55"/>
  <c r="AK31" i="55"/>
  <c r="AK32" i="55"/>
  <c r="AK33" i="55"/>
  <c r="AK34" i="55"/>
  <c r="AK35" i="55"/>
  <c r="AK36" i="55"/>
  <c r="AK37" i="55"/>
  <c r="AK38" i="55"/>
  <c r="AK39" i="55"/>
  <c r="AK40" i="55"/>
  <c r="AK41" i="55"/>
  <c r="AK42" i="55"/>
  <c r="AK43" i="55"/>
  <c r="AK4" i="55"/>
  <c r="AJ44" i="55"/>
  <c r="AJ45" i="55"/>
  <c r="AJ46" i="55"/>
  <c r="AJ47" i="55"/>
  <c r="AJ48" i="55"/>
  <c r="AJ49" i="55"/>
  <c r="AJ50" i="55"/>
  <c r="AJ51" i="55"/>
  <c r="AJ52" i="55"/>
  <c r="AJ53" i="55"/>
  <c r="AJ54" i="55"/>
  <c r="AJ55" i="55"/>
  <c r="AJ56" i="55"/>
  <c r="AJ57" i="55"/>
  <c r="AJ58" i="55"/>
  <c r="AJ59" i="55"/>
  <c r="AJ60" i="55"/>
  <c r="AJ61" i="55"/>
  <c r="AJ62" i="55"/>
  <c r="AJ63" i="55"/>
  <c r="AJ64" i="55"/>
  <c r="AJ65" i="55"/>
  <c r="AJ66" i="55"/>
  <c r="AJ67" i="55"/>
  <c r="AJ68" i="55"/>
  <c r="AJ69" i="55"/>
  <c r="AJ70" i="55"/>
  <c r="AJ71" i="55"/>
  <c r="AJ72" i="55"/>
  <c r="AJ73" i="55"/>
  <c r="AJ74" i="55"/>
  <c r="AJ75" i="55"/>
  <c r="AJ76" i="55"/>
  <c r="AJ77" i="55"/>
  <c r="AJ78" i="55"/>
  <c r="AJ79" i="55"/>
  <c r="AJ80" i="55"/>
  <c r="AJ81" i="55"/>
  <c r="AJ82" i="55"/>
  <c r="AJ83" i="55"/>
  <c r="AJ84" i="55"/>
  <c r="AJ85" i="55"/>
  <c r="AJ86" i="55"/>
  <c r="AJ87" i="55"/>
  <c r="AJ88" i="55"/>
  <c r="AJ89" i="55"/>
  <c r="AJ90" i="55"/>
  <c r="AJ91" i="55"/>
  <c r="AJ92" i="55"/>
  <c r="AJ93" i="55"/>
  <c r="AJ94" i="55"/>
  <c r="AJ95" i="55"/>
  <c r="AJ96" i="55"/>
  <c r="AJ97" i="55"/>
  <c r="AJ98" i="55"/>
  <c r="AJ99" i="55"/>
  <c r="AJ100" i="55"/>
  <c r="AJ101" i="55"/>
  <c r="AJ102" i="55"/>
  <c r="AJ103" i="55"/>
  <c r="AJ104" i="55"/>
  <c r="AJ105" i="55"/>
  <c r="AJ106" i="55"/>
  <c r="AJ107" i="55"/>
  <c r="AJ108" i="55"/>
  <c r="AJ109" i="55"/>
  <c r="AJ110" i="55"/>
  <c r="AJ111" i="55"/>
  <c r="AJ112" i="55"/>
  <c r="AJ113" i="55"/>
  <c r="AJ114" i="55"/>
  <c r="AJ115" i="55"/>
  <c r="AJ116" i="55"/>
  <c r="AJ117" i="55"/>
  <c r="AJ118" i="55"/>
  <c r="AJ119" i="55"/>
  <c r="AJ120" i="55"/>
  <c r="AJ121" i="55"/>
  <c r="AJ122" i="55"/>
  <c r="AJ123" i="55"/>
  <c r="AJ124" i="55"/>
  <c r="AJ125" i="55"/>
  <c r="AJ126" i="55"/>
  <c r="AJ127" i="55"/>
  <c r="AJ128" i="55"/>
  <c r="AJ129" i="55"/>
  <c r="AJ130" i="55"/>
  <c r="AJ131" i="55"/>
  <c r="AJ132" i="55"/>
  <c r="AJ133" i="55"/>
  <c r="AJ134" i="55"/>
  <c r="AJ135" i="55"/>
  <c r="AJ136" i="55"/>
  <c r="AJ137" i="55"/>
  <c r="AJ138" i="55"/>
  <c r="AJ139" i="55"/>
  <c r="AJ140" i="55"/>
  <c r="AJ141" i="55"/>
  <c r="AJ142" i="55"/>
  <c r="AJ143" i="55"/>
  <c r="AJ144" i="55"/>
  <c r="AJ145" i="55"/>
  <c r="AJ146" i="55"/>
  <c r="AJ147" i="55"/>
  <c r="AJ148" i="55"/>
  <c r="AJ149" i="55"/>
  <c r="AJ150" i="55"/>
  <c r="AJ151" i="55"/>
  <c r="AJ152" i="55"/>
  <c r="AJ153" i="55"/>
  <c r="AJ154" i="55"/>
  <c r="AJ155" i="55"/>
  <c r="AJ156" i="55"/>
  <c r="AJ157" i="55"/>
  <c r="AJ158" i="55"/>
  <c r="AJ159" i="55"/>
  <c r="AJ160" i="55"/>
  <c r="AJ161" i="55"/>
  <c r="AJ162" i="55"/>
  <c r="AJ163" i="55"/>
  <c r="AJ164" i="55"/>
  <c r="AJ165" i="55"/>
  <c r="AJ166" i="55"/>
  <c r="AJ167" i="55"/>
  <c r="AJ168" i="55"/>
  <c r="AJ169" i="55"/>
  <c r="AJ170" i="55"/>
  <c r="AJ171" i="55"/>
  <c r="AJ172" i="55"/>
  <c r="AJ173" i="55"/>
  <c r="AJ174" i="55"/>
  <c r="AJ175" i="55"/>
  <c r="AJ176" i="55"/>
  <c r="AJ177" i="55"/>
  <c r="AJ178" i="55"/>
  <c r="AJ179" i="55"/>
  <c r="AJ180" i="55"/>
  <c r="AJ181" i="55"/>
  <c r="AJ182" i="55"/>
  <c r="AJ183" i="55"/>
  <c r="AJ184" i="55"/>
  <c r="AJ185" i="55"/>
  <c r="AJ186" i="55"/>
  <c r="AJ187" i="55"/>
  <c r="AJ188" i="55"/>
  <c r="AJ189" i="55"/>
  <c r="AJ190" i="55"/>
  <c r="AJ191" i="55"/>
  <c r="AJ192" i="55"/>
  <c r="AJ193" i="55"/>
  <c r="AJ194" i="55"/>
  <c r="AJ195" i="55"/>
  <c r="AJ196" i="55"/>
  <c r="AJ197" i="55"/>
  <c r="AJ198" i="55"/>
  <c r="AJ199" i="55"/>
  <c r="AJ200" i="55"/>
  <c r="AJ201" i="55"/>
  <c r="AJ202" i="55"/>
  <c r="AJ203" i="55"/>
  <c r="AJ204" i="55"/>
  <c r="AJ205" i="55"/>
  <c r="AJ206" i="55"/>
  <c r="AJ207" i="55"/>
  <c r="AJ208" i="55"/>
  <c r="AJ209" i="55"/>
  <c r="AJ210" i="55"/>
  <c r="AJ211" i="55"/>
  <c r="AJ212" i="55"/>
  <c r="AJ213" i="55"/>
  <c r="AJ214" i="55"/>
  <c r="AJ215" i="55"/>
  <c r="AJ216" i="55"/>
  <c r="AJ217" i="55"/>
  <c r="AJ218" i="55"/>
  <c r="AJ219" i="55"/>
  <c r="AJ220" i="55"/>
  <c r="AJ221" i="55"/>
  <c r="AJ222" i="55"/>
  <c r="AJ223" i="55"/>
  <c r="AJ224" i="55"/>
  <c r="AJ225" i="55"/>
  <c r="AJ226" i="55"/>
  <c r="AJ227" i="55"/>
  <c r="AJ228" i="55"/>
  <c r="AJ229" i="55"/>
  <c r="AJ230" i="55"/>
  <c r="AJ231" i="55"/>
  <c r="AJ232" i="55"/>
  <c r="AJ233" i="55"/>
  <c r="AJ234" i="55"/>
  <c r="AJ235" i="55"/>
  <c r="AJ236" i="55"/>
  <c r="AJ237" i="55"/>
  <c r="AJ238" i="55"/>
  <c r="AJ239" i="55"/>
  <c r="AJ240" i="55"/>
  <c r="AJ241" i="55"/>
  <c r="AJ242" i="55"/>
  <c r="AJ243" i="55"/>
  <c r="AJ244" i="55"/>
  <c r="AJ245" i="55"/>
  <c r="AJ246" i="55"/>
  <c r="AJ247" i="55"/>
  <c r="AJ248" i="55"/>
  <c r="AJ249" i="55"/>
  <c r="AJ250" i="55"/>
  <c r="AJ251" i="55"/>
  <c r="AJ252" i="55"/>
  <c r="AJ253" i="55"/>
  <c r="AJ254" i="55"/>
  <c r="AJ255" i="55"/>
  <c r="AJ256" i="55"/>
  <c r="AJ257" i="55"/>
  <c r="AJ258" i="55"/>
  <c r="AJ259" i="55"/>
  <c r="AJ260" i="55"/>
  <c r="AJ261" i="55"/>
  <c r="AJ262" i="55"/>
  <c r="AJ263" i="55"/>
  <c r="AJ264" i="55"/>
  <c r="AJ265" i="55"/>
  <c r="AJ266" i="55"/>
  <c r="AJ267" i="55"/>
  <c r="AJ268" i="55"/>
  <c r="AJ269" i="55"/>
  <c r="AJ270" i="55"/>
  <c r="AJ271" i="55"/>
  <c r="AJ272" i="55"/>
  <c r="AJ273" i="55"/>
  <c r="AJ274" i="55"/>
  <c r="AJ275" i="55"/>
  <c r="AJ276" i="55"/>
  <c r="AJ277" i="55"/>
  <c r="AJ278" i="55"/>
  <c r="AJ279" i="55"/>
  <c r="AJ280" i="55"/>
  <c r="AJ281" i="55"/>
  <c r="AJ282" i="55"/>
  <c r="AJ283" i="55"/>
  <c r="AJ284" i="55"/>
  <c r="AJ285" i="55"/>
  <c r="AJ286" i="55"/>
  <c r="AJ287" i="55"/>
  <c r="AJ288" i="55"/>
  <c r="AJ289" i="55"/>
  <c r="AJ290" i="55"/>
  <c r="AJ291" i="55"/>
  <c r="AJ292" i="55"/>
  <c r="AJ293" i="55"/>
  <c r="AJ294" i="55"/>
  <c r="AJ295" i="55"/>
  <c r="AJ296" i="55"/>
  <c r="AJ297" i="55"/>
  <c r="AJ298" i="55"/>
  <c r="AJ299" i="55"/>
  <c r="AJ300" i="55"/>
  <c r="AJ301" i="55"/>
  <c r="AJ302" i="55"/>
  <c r="AJ303" i="55"/>
  <c r="AJ304" i="55"/>
  <c r="AJ305" i="55"/>
  <c r="AJ306" i="55"/>
  <c r="AJ307" i="55"/>
  <c r="AJ308" i="55"/>
  <c r="AJ309" i="55"/>
  <c r="AJ310" i="55"/>
  <c r="AJ311" i="55"/>
  <c r="AJ312" i="55"/>
  <c r="AJ313" i="55"/>
  <c r="AJ314" i="55"/>
  <c r="AJ315" i="55"/>
  <c r="AJ316" i="55"/>
  <c r="AJ317" i="55"/>
  <c r="AJ318" i="55"/>
  <c r="AJ319" i="55"/>
  <c r="AJ320" i="55"/>
  <c r="AJ321" i="55"/>
  <c r="AJ322" i="55"/>
  <c r="AJ323" i="55"/>
  <c r="AJ324" i="55"/>
  <c r="AJ325" i="55"/>
  <c r="AJ326" i="55"/>
  <c r="AJ327" i="55"/>
  <c r="AJ328" i="55"/>
  <c r="AJ329" i="55"/>
  <c r="AJ330" i="55"/>
  <c r="AJ331" i="55"/>
  <c r="AJ332" i="55"/>
  <c r="AJ333" i="55"/>
  <c r="AJ334" i="55"/>
  <c r="AJ335" i="55"/>
  <c r="AJ336" i="55"/>
  <c r="AJ337" i="55"/>
  <c r="AJ338" i="55"/>
  <c r="AJ339" i="55"/>
  <c r="AJ340" i="55"/>
  <c r="AJ341" i="55"/>
  <c r="AJ342" i="55"/>
  <c r="AJ343" i="55"/>
  <c r="AJ344" i="55"/>
  <c r="AJ345" i="55"/>
  <c r="AJ346" i="55"/>
  <c r="AJ347" i="55"/>
  <c r="AJ348" i="55"/>
  <c r="AJ349" i="55"/>
  <c r="AJ350" i="55"/>
  <c r="AJ351" i="55"/>
  <c r="AJ352" i="55"/>
  <c r="AJ353" i="55"/>
  <c r="AD62" i="54" s="1"/>
  <c r="AL62" i="54" s="1"/>
  <c r="AJ354" i="55"/>
  <c r="AD63" i="54" s="1"/>
  <c r="AL63" i="54" s="1"/>
  <c r="AM63" i="54" s="1"/>
  <c r="AJ355" i="55"/>
  <c r="AJ356" i="55"/>
  <c r="AJ357" i="55"/>
  <c r="AJ358" i="55"/>
  <c r="AJ359" i="55"/>
  <c r="AJ360" i="55"/>
  <c r="AJ361" i="55"/>
  <c r="AJ362" i="55"/>
  <c r="AJ363" i="55"/>
  <c r="AJ364" i="55"/>
  <c r="AJ365" i="55"/>
  <c r="AJ366" i="55"/>
  <c r="AJ367" i="55"/>
  <c r="AJ368" i="55"/>
  <c r="AJ369" i="55"/>
  <c r="AJ370" i="55"/>
  <c r="AJ371" i="55"/>
  <c r="AJ372" i="55"/>
  <c r="AJ373" i="55"/>
  <c r="AJ374" i="55"/>
  <c r="AJ375" i="55"/>
  <c r="AJ376" i="55"/>
  <c r="AJ377" i="55"/>
  <c r="AJ378" i="55"/>
  <c r="AJ379" i="55"/>
  <c r="AJ380" i="55"/>
  <c r="AJ381" i="55"/>
  <c r="AJ382" i="55"/>
  <c r="AJ383" i="55"/>
  <c r="AJ384" i="55"/>
  <c r="AJ385" i="55"/>
  <c r="AJ386" i="55"/>
  <c r="AJ387" i="55"/>
  <c r="AJ388" i="55"/>
  <c r="AJ389" i="55"/>
  <c r="AJ390" i="55"/>
  <c r="AJ391" i="55"/>
  <c r="AJ392" i="55"/>
  <c r="AJ393" i="55"/>
  <c r="AJ394" i="55"/>
  <c r="AJ395" i="55"/>
  <c r="AJ396" i="55"/>
  <c r="AJ397" i="55"/>
  <c r="AJ398" i="55"/>
  <c r="AJ399" i="55"/>
  <c r="AJ400" i="55"/>
  <c r="AJ401" i="55"/>
  <c r="AJ402" i="55"/>
  <c r="AJ403" i="55"/>
  <c r="AJ404" i="55"/>
  <c r="AJ405" i="55"/>
  <c r="AJ406" i="55"/>
  <c r="AJ407" i="55"/>
  <c r="AJ408" i="55"/>
  <c r="AJ409" i="55"/>
  <c r="AJ410" i="55"/>
  <c r="AJ411" i="55"/>
  <c r="AJ412" i="55"/>
  <c r="AJ413" i="55"/>
  <c r="AJ414" i="55"/>
  <c r="AJ415" i="55"/>
  <c r="AJ416" i="55"/>
  <c r="AJ417" i="55"/>
  <c r="AJ418" i="55"/>
  <c r="AJ419" i="55"/>
  <c r="AJ420" i="55"/>
  <c r="AJ421" i="55"/>
  <c r="AJ422" i="55"/>
  <c r="AJ423" i="55"/>
  <c r="AJ424" i="55"/>
  <c r="AJ425" i="55"/>
  <c r="AJ426" i="55"/>
  <c r="AJ427" i="55"/>
  <c r="AJ428" i="55"/>
  <c r="AJ429" i="55"/>
  <c r="AJ430" i="55"/>
  <c r="AJ431" i="55"/>
  <c r="AJ432" i="55"/>
  <c r="AJ433" i="55"/>
  <c r="AJ434" i="55"/>
  <c r="AJ435" i="55"/>
  <c r="AJ436" i="55"/>
  <c r="AJ437" i="55"/>
  <c r="AJ438" i="55"/>
  <c r="AJ439" i="55"/>
  <c r="AJ440" i="55"/>
  <c r="AJ441" i="55"/>
  <c r="AJ442" i="55"/>
  <c r="AJ443" i="55"/>
  <c r="AJ444" i="55"/>
  <c r="AJ445" i="55"/>
  <c r="AJ446" i="55"/>
  <c r="AJ447" i="55"/>
  <c r="AJ448" i="55"/>
  <c r="AJ449" i="55"/>
  <c r="AJ450" i="55"/>
  <c r="AJ451" i="55"/>
  <c r="AJ452" i="55"/>
  <c r="AJ453" i="55"/>
  <c r="AJ454" i="55"/>
  <c r="AJ455" i="55"/>
  <c r="AJ456" i="55"/>
  <c r="AJ457" i="55"/>
  <c r="AJ458" i="55"/>
  <c r="AJ459" i="55"/>
  <c r="AJ460" i="55"/>
  <c r="AJ461" i="55"/>
  <c r="AJ462" i="55"/>
  <c r="AJ463" i="55"/>
  <c r="AJ464" i="55"/>
  <c r="AJ465" i="55"/>
  <c r="AJ466" i="55"/>
  <c r="AJ467" i="55"/>
  <c r="AJ468" i="55"/>
  <c r="AJ469" i="55"/>
  <c r="AJ470" i="55"/>
  <c r="AJ471" i="55"/>
  <c r="AJ472" i="55"/>
  <c r="AJ473" i="55"/>
  <c r="AJ474" i="55"/>
  <c r="AJ475" i="55"/>
  <c r="AJ476" i="55"/>
  <c r="AJ477" i="55"/>
  <c r="AJ478" i="55"/>
  <c r="AJ479" i="55"/>
  <c r="AJ480" i="55"/>
  <c r="AJ481" i="55"/>
  <c r="AJ482" i="55"/>
  <c r="AJ483" i="55"/>
  <c r="AJ484" i="55"/>
  <c r="AJ485" i="55"/>
  <c r="AJ486" i="55"/>
  <c r="AJ487" i="55"/>
  <c r="AJ488" i="55"/>
  <c r="AJ489" i="55"/>
  <c r="AJ490" i="55"/>
  <c r="AJ491" i="55"/>
  <c r="AJ492" i="55"/>
  <c r="AJ493" i="55"/>
  <c r="AJ494" i="55"/>
  <c r="AJ495" i="55"/>
  <c r="AJ496" i="55"/>
  <c r="AJ497" i="55"/>
  <c r="AJ498" i="55"/>
  <c r="AJ499" i="55"/>
  <c r="AJ500" i="55"/>
  <c r="AJ501" i="55"/>
  <c r="AJ502" i="55"/>
  <c r="AJ503" i="55"/>
  <c r="AJ504" i="55"/>
  <c r="AJ505" i="55"/>
  <c r="AJ506" i="55"/>
  <c r="AJ507" i="55"/>
  <c r="AJ508" i="55"/>
  <c r="AJ509" i="55"/>
  <c r="AJ510" i="55"/>
  <c r="AJ511" i="55"/>
  <c r="AD48" i="54" s="1"/>
  <c r="AJ512" i="55"/>
  <c r="AJ513" i="55"/>
  <c r="AJ514" i="55"/>
  <c r="AJ515" i="55"/>
  <c r="AJ516" i="55"/>
  <c r="AJ517" i="55"/>
  <c r="AJ518" i="55"/>
  <c r="AJ519" i="55"/>
  <c r="AJ520" i="55"/>
  <c r="AJ521" i="55"/>
  <c r="AJ522" i="55"/>
  <c r="AJ523" i="55"/>
  <c r="AJ524" i="55"/>
  <c r="AJ525" i="55"/>
  <c r="AJ526" i="55"/>
  <c r="AJ5" i="55"/>
  <c r="AJ6" i="55"/>
  <c r="AJ7" i="55"/>
  <c r="AJ8" i="55"/>
  <c r="AJ9" i="55"/>
  <c r="AJ10" i="55"/>
  <c r="AJ11" i="55"/>
  <c r="AJ12" i="55"/>
  <c r="AJ13" i="55"/>
  <c r="AJ14" i="55"/>
  <c r="AJ15" i="55"/>
  <c r="AJ16" i="55"/>
  <c r="AJ17" i="55"/>
  <c r="AJ18" i="55"/>
  <c r="AJ19" i="55"/>
  <c r="AJ20" i="55"/>
  <c r="AJ21" i="55"/>
  <c r="AJ22" i="55"/>
  <c r="AJ23" i="55"/>
  <c r="AJ24" i="55"/>
  <c r="AJ25" i="55"/>
  <c r="AJ26" i="55"/>
  <c r="AJ27" i="55"/>
  <c r="AJ28" i="55"/>
  <c r="AJ29" i="55"/>
  <c r="AJ30" i="55"/>
  <c r="AJ31" i="55"/>
  <c r="AJ32" i="55"/>
  <c r="AJ33" i="55"/>
  <c r="AJ34" i="55"/>
  <c r="AJ35" i="55"/>
  <c r="AJ36" i="55"/>
  <c r="AJ37" i="55"/>
  <c r="AJ38" i="55"/>
  <c r="AJ39" i="55"/>
  <c r="AJ40" i="55"/>
  <c r="AJ41" i="55"/>
  <c r="AJ42" i="55"/>
  <c r="AJ43" i="55"/>
  <c r="AJ4" i="55"/>
  <c r="AL64" i="54" l="1"/>
  <c r="AM64" i="54" s="1"/>
  <c r="AE64" i="54"/>
  <c r="P64" i="54"/>
  <c r="AD47" i="54"/>
  <c r="AM47" i="54" s="1"/>
  <c r="AD50" i="54"/>
  <c r="AM50" i="54" s="1"/>
  <c r="AD64" i="54"/>
  <c r="AM62" i="54"/>
  <c r="AE47" i="54"/>
  <c r="AD49" i="54"/>
  <c r="AM49" i="54" s="1"/>
  <c r="Z64" i="54"/>
  <c r="AA64" i="54" s="1"/>
  <c r="AA62" i="54"/>
  <c r="AD43" i="54"/>
  <c r="AM43" i="54" s="1"/>
  <c r="AD42" i="54"/>
  <c r="AM42" i="54" s="1"/>
  <c r="AD41" i="54"/>
  <c r="AM41" i="54" s="1"/>
  <c r="Z58" i="54"/>
  <c r="AA58" i="54" s="1"/>
  <c r="P58" i="54"/>
  <c r="Q58" i="54" s="1"/>
  <c r="AL58" i="54"/>
  <c r="AM58" i="54" s="1"/>
  <c r="AE40" i="54"/>
  <c r="AD40" i="54"/>
  <c r="P42" i="54"/>
  <c r="Q42" i="54" s="1"/>
  <c r="Z50" i="54"/>
  <c r="AA50" i="54" s="1"/>
  <c r="M51" i="54"/>
  <c r="M44" i="54"/>
  <c r="AG51" i="54"/>
  <c r="AG44" i="54"/>
  <c r="P49" i="54"/>
  <c r="Q49" i="54" s="1"/>
  <c r="J44" i="54"/>
  <c r="L44" i="54"/>
  <c r="Z47" i="54"/>
  <c r="AA47" i="54" s="1"/>
  <c r="Z43" i="54"/>
  <c r="AA43" i="54" s="1"/>
  <c r="P48" i="54"/>
  <c r="Q48" i="54" s="1"/>
  <c r="Z49" i="54"/>
  <c r="AA49" i="54" s="1"/>
  <c r="N44" i="54"/>
  <c r="AH51" i="54"/>
  <c r="Z42" i="54"/>
  <c r="AA42" i="54" s="1"/>
  <c r="AJ51" i="54"/>
  <c r="P50" i="54"/>
  <c r="Q50" i="54" s="1"/>
  <c r="P43" i="54"/>
  <c r="Q43" i="54" s="1"/>
  <c r="V44" i="54"/>
  <c r="I44" i="54"/>
  <c r="X51" i="54"/>
  <c r="X44" i="54"/>
  <c r="K44" i="54"/>
  <c r="U51" i="54"/>
  <c r="N51" i="54"/>
  <c r="G51" i="54"/>
  <c r="AK51" i="54"/>
  <c r="V51" i="54"/>
  <c r="I51" i="54"/>
  <c r="W51" i="54"/>
  <c r="J51" i="54"/>
  <c r="K51" i="54"/>
  <c r="L51" i="54"/>
  <c r="O51" i="54"/>
  <c r="AI51" i="54"/>
  <c r="Z48" i="54"/>
  <c r="AA48" i="54" s="1"/>
  <c r="S51" i="54"/>
  <c r="AM48" i="54"/>
  <c r="Y51" i="54"/>
  <c r="T51" i="54"/>
  <c r="W44" i="54"/>
  <c r="AH44" i="54"/>
  <c r="Z41" i="54"/>
  <c r="AA41" i="54" s="1"/>
  <c r="G44" i="54"/>
  <c r="O44" i="54"/>
  <c r="AI44" i="54"/>
  <c r="AK44" i="54"/>
  <c r="S44" i="54"/>
  <c r="AJ44" i="54"/>
  <c r="Z40" i="54"/>
  <c r="AA40" i="54" s="1"/>
  <c r="U44" i="54"/>
  <c r="Y44" i="54"/>
  <c r="P41" i="54"/>
  <c r="Q41" i="54" s="1"/>
  <c r="T44" i="54"/>
  <c r="AE51" i="54" l="1"/>
  <c r="AD51" i="54"/>
  <c r="AE44" i="54"/>
  <c r="AD44" i="54"/>
  <c r="AM40" i="54"/>
  <c r="AL51" i="54"/>
  <c r="AM51" i="54" s="1"/>
  <c r="Z51" i="54"/>
  <c r="AA51" i="54" s="1"/>
  <c r="P51" i="54"/>
  <c r="Q51" i="54" s="1"/>
  <c r="P44" i="54"/>
  <c r="Q44" i="54" s="1"/>
  <c r="Z44" i="54"/>
  <c r="AA44" i="54" s="1"/>
  <c r="AL44" i="54" l="1"/>
  <c r="AM44" i="54" s="1"/>
  <c r="AF12" i="54" l="1"/>
  <c r="AF13" i="54"/>
  <c r="AF14" i="54"/>
  <c r="AF11" i="54"/>
  <c r="AG25" i="54" l="1"/>
  <c r="AH25" i="54"/>
  <c r="AF25" i="54"/>
  <c r="AF66" i="54" s="1"/>
  <c r="AF15" i="54"/>
  <c r="AL34" i="54"/>
  <c r="AH13" i="54"/>
  <c r="AL35" i="54"/>
  <c r="AL36" i="54"/>
  <c r="AE27" i="54"/>
  <c r="AD36" i="54"/>
  <c r="AD34" i="54"/>
  <c r="AD30" i="54"/>
  <c r="AD27" i="54"/>
  <c r="AD24" i="54"/>
  <c r="AE21" i="54"/>
  <c r="AR8" i="55"/>
  <c r="AR10" i="55"/>
  <c r="AR11" i="55"/>
  <c r="AR14" i="55"/>
  <c r="AR16" i="55"/>
  <c r="AR19" i="55"/>
  <c r="AR22" i="55"/>
  <c r="AR30" i="55"/>
  <c r="AR32" i="55"/>
  <c r="AR33" i="55"/>
  <c r="AR34" i="55"/>
  <c r="AR35" i="55"/>
  <c r="AR38" i="55"/>
  <c r="AR43" i="55"/>
  <c r="AR6" i="55"/>
  <c r="AM528" i="55"/>
  <c r="AN528" i="55"/>
  <c r="AO528" i="55"/>
  <c r="AP528" i="55"/>
  <c r="AQ528" i="55"/>
  <c r="AD22" i="54"/>
  <c r="AD23" i="54"/>
  <c r="AD28" i="54"/>
  <c r="AD29" i="54"/>
  <c r="AD33" i="54"/>
  <c r="AD35" i="54"/>
  <c r="T33" i="54"/>
  <c r="U33" i="54"/>
  <c r="V33" i="54"/>
  <c r="W33" i="54"/>
  <c r="X33" i="54"/>
  <c r="Y33" i="54"/>
  <c r="T34" i="54"/>
  <c r="U34" i="54"/>
  <c r="V34" i="54"/>
  <c r="W34" i="54"/>
  <c r="X34" i="54"/>
  <c r="Y34" i="54"/>
  <c r="T35" i="54"/>
  <c r="U35" i="54"/>
  <c r="V35" i="54"/>
  <c r="W35" i="54"/>
  <c r="X35" i="54"/>
  <c r="Y35" i="54"/>
  <c r="T36" i="54"/>
  <c r="U36" i="54"/>
  <c r="V36" i="54"/>
  <c r="W36" i="54"/>
  <c r="X36" i="54"/>
  <c r="Y36" i="54"/>
  <c r="S34" i="54"/>
  <c r="S35" i="54"/>
  <c r="S36" i="54"/>
  <c r="S33" i="54"/>
  <c r="T27" i="54"/>
  <c r="U27" i="54"/>
  <c r="V27" i="54"/>
  <c r="W27" i="54"/>
  <c r="X27" i="54"/>
  <c r="Y27" i="54"/>
  <c r="T28" i="54"/>
  <c r="U28" i="54"/>
  <c r="V28" i="54"/>
  <c r="W28" i="54"/>
  <c r="X28" i="54"/>
  <c r="Y28" i="54"/>
  <c r="T29" i="54"/>
  <c r="U29" i="54"/>
  <c r="V29" i="54"/>
  <c r="W29" i="54"/>
  <c r="X29" i="54"/>
  <c r="Y29" i="54"/>
  <c r="T30" i="54"/>
  <c r="U30" i="54"/>
  <c r="V30" i="54"/>
  <c r="W30" i="54"/>
  <c r="X30" i="54"/>
  <c r="Y30" i="54"/>
  <c r="S27" i="54"/>
  <c r="S21" i="54"/>
  <c r="E7" i="55"/>
  <c r="F7" i="55" s="1"/>
  <c r="G7" i="55" s="1"/>
  <c r="C7" i="55"/>
  <c r="AC528" i="55"/>
  <c r="AD528" i="55"/>
  <c r="AE528" i="55"/>
  <c r="AF528" i="55"/>
  <c r="AC530" i="55"/>
  <c r="AD530" i="55"/>
  <c r="AE530" i="55"/>
  <c r="AF530" i="55"/>
  <c r="I22" i="54"/>
  <c r="J22" i="54"/>
  <c r="K22" i="54"/>
  <c r="L22" i="54"/>
  <c r="M22" i="54"/>
  <c r="N22" i="54"/>
  <c r="O22" i="54"/>
  <c r="I23" i="54"/>
  <c r="J23" i="54"/>
  <c r="K23" i="54"/>
  <c r="L23" i="54"/>
  <c r="M23" i="54"/>
  <c r="N23" i="54"/>
  <c r="O23" i="54"/>
  <c r="I24" i="54"/>
  <c r="J24" i="54"/>
  <c r="K24" i="54"/>
  <c r="L24" i="54"/>
  <c r="M24" i="54"/>
  <c r="N24" i="54"/>
  <c r="O24" i="54"/>
  <c r="J21" i="54"/>
  <c r="J11" i="54" s="1"/>
  <c r="K21" i="54"/>
  <c r="K11" i="54" s="1"/>
  <c r="L21" i="54"/>
  <c r="L11" i="54" s="1"/>
  <c r="M21" i="54"/>
  <c r="M11" i="54" s="1"/>
  <c r="N21" i="54"/>
  <c r="N11" i="54" s="1"/>
  <c r="O21" i="54"/>
  <c r="O11" i="54" s="1"/>
  <c r="O36" i="54"/>
  <c r="O35" i="54"/>
  <c r="O34" i="54"/>
  <c r="O30" i="54"/>
  <c r="O29" i="54"/>
  <c r="O28" i="54"/>
  <c r="Y4" i="55"/>
  <c r="Y5" i="55"/>
  <c r="X528" i="55"/>
  <c r="Y13" i="55"/>
  <c r="Y17" i="55"/>
  <c r="Y21" i="55"/>
  <c r="Y29" i="55"/>
  <c r="Y33" i="55"/>
  <c r="Y36" i="55"/>
  <c r="Y37" i="55"/>
  <c r="Y41" i="55"/>
  <c r="S528" i="55"/>
  <c r="T528" i="55"/>
  <c r="U528" i="55"/>
  <c r="V528" i="55"/>
  <c r="W528" i="55"/>
  <c r="R528" i="55"/>
  <c r="AQ530" i="55"/>
  <c r="AR9" i="55"/>
  <c r="AR15" i="55"/>
  <c r="AR17" i="55"/>
  <c r="AR18" i="55"/>
  <c r="AR25" i="55"/>
  <c r="AR26" i="55"/>
  <c r="AR27" i="55"/>
  <c r="AR40" i="55"/>
  <c r="AR41" i="55"/>
  <c r="AR42" i="55"/>
  <c r="K530" i="55"/>
  <c r="L530" i="55"/>
  <c r="M530" i="55"/>
  <c r="N530" i="55"/>
  <c r="P9" i="55"/>
  <c r="E9" i="55"/>
  <c r="F9" i="55" s="1"/>
  <c r="G9" i="55" s="1"/>
  <c r="C9" i="55"/>
  <c r="C4" i="55"/>
  <c r="E4" i="55"/>
  <c r="F4" i="55" s="1"/>
  <c r="G4" i="55" s="1"/>
  <c r="C5" i="55"/>
  <c r="E5" i="55"/>
  <c r="F5" i="55" s="1"/>
  <c r="G5" i="55" s="1"/>
  <c r="K528" i="55"/>
  <c r="L528" i="55"/>
  <c r="M528" i="55"/>
  <c r="N528" i="55"/>
  <c r="G36" i="54"/>
  <c r="G34" i="54"/>
  <c r="G30" i="54"/>
  <c r="G27" i="54"/>
  <c r="G24" i="54"/>
  <c r="G22" i="54"/>
  <c r="P533" i="55"/>
  <c r="BA533" i="55"/>
  <c r="BA43" i="55"/>
  <c r="BA42" i="55"/>
  <c r="BA41" i="55"/>
  <c r="BA40" i="55"/>
  <c r="BA39" i="55"/>
  <c r="BA38" i="55"/>
  <c r="BA37" i="55"/>
  <c r="BA36" i="55"/>
  <c r="BA35" i="55"/>
  <c r="BA34" i="55"/>
  <c r="BA33" i="55"/>
  <c r="BA32" i="55"/>
  <c r="BA31" i="55"/>
  <c r="BA30" i="55"/>
  <c r="BA29" i="55"/>
  <c r="BA28" i="55"/>
  <c r="BA27" i="55"/>
  <c r="BA26" i="55"/>
  <c r="BA25" i="55"/>
  <c r="BA24" i="55"/>
  <c r="BA23" i="55"/>
  <c r="BA22" i="55"/>
  <c r="BA21" i="55"/>
  <c r="BA20" i="55"/>
  <c r="BA19" i="55"/>
  <c r="BA18" i="55"/>
  <c r="BA17" i="55"/>
  <c r="BA16" i="55"/>
  <c r="BA15" i="55"/>
  <c r="BA14" i="55"/>
  <c r="BA13" i="55"/>
  <c r="BA12" i="55"/>
  <c r="BA11" i="55"/>
  <c r="BA10" i="55"/>
  <c r="BA8" i="55"/>
  <c r="BA6" i="55"/>
  <c r="AR533" i="55"/>
  <c r="AN533" i="55"/>
  <c r="AM533" i="55"/>
  <c r="AP530" i="55"/>
  <c r="AO530" i="55"/>
  <c r="AN530" i="55"/>
  <c r="AM530" i="55"/>
  <c r="AH533" i="55"/>
  <c r="Y8" i="55"/>
  <c r="Y10" i="55"/>
  <c r="Y11" i="55"/>
  <c r="Y12" i="55"/>
  <c r="Y14" i="55"/>
  <c r="Y15" i="55"/>
  <c r="Y16" i="55"/>
  <c r="Y18" i="55"/>
  <c r="Y19" i="55"/>
  <c r="Y20" i="55"/>
  <c r="Y22" i="55"/>
  <c r="Y23" i="55"/>
  <c r="Y24" i="55"/>
  <c r="Y26" i="55"/>
  <c r="Y27" i="55"/>
  <c r="Y28" i="55"/>
  <c r="Y30" i="55"/>
  <c r="Y31" i="55"/>
  <c r="Y32" i="55"/>
  <c r="Y34" i="55"/>
  <c r="Y35" i="55"/>
  <c r="Y38" i="55"/>
  <c r="Y39" i="55"/>
  <c r="Y40" i="55"/>
  <c r="Y42" i="55"/>
  <c r="Y43" i="55"/>
  <c r="Y6" i="55"/>
  <c r="E8" i="55"/>
  <c r="F8" i="55" s="1"/>
  <c r="E10" i="55"/>
  <c r="F10" i="55" s="1"/>
  <c r="E11" i="55"/>
  <c r="F11" i="55" s="1"/>
  <c r="E12" i="55"/>
  <c r="F12" i="55" s="1"/>
  <c r="E13" i="55"/>
  <c r="F13" i="55" s="1"/>
  <c r="E14" i="55"/>
  <c r="F14" i="55" s="1"/>
  <c r="E15" i="55"/>
  <c r="F15" i="55" s="1"/>
  <c r="E16" i="55"/>
  <c r="F16" i="55" s="1"/>
  <c r="E17" i="55"/>
  <c r="F17" i="55" s="1"/>
  <c r="E18" i="55"/>
  <c r="F18" i="55" s="1"/>
  <c r="E19" i="55"/>
  <c r="F19" i="55" s="1"/>
  <c r="E20" i="55"/>
  <c r="F20" i="55" s="1"/>
  <c r="E21" i="55"/>
  <c r="F21" i="55" s="1"/>
  <c r="E22" i="55"/>
  <c r="F22" i="55" s="1"/>
  <c r="E23" i="55"/>
  <c r="F23" i="55" s="1"/>
  <c r="E24" i="55"/>
  <c r="F24" i="55" s="1"/>
  <c r="E25" i="55"/>
  <c r="F25" i="55" s="1"/>
  <c r="E26" i="55"/>
  <c r="F26" i="55" s="1"/>
  <c r="E27" i="55"/>
  <c r="F27" i="55" s="1"/>
  <c r="E28" i="55"/>
  <c r="F28" i="55" s="1"/>
  <c r="E29" i="55"/>
  <c r="F29" i="55" s="1"/>
  <c r="E30" i="55"/>
  <c r="F30" i="55" s="1"/>
  <c r="E31" i="55"/>
  <c r="F31" i="55" s="1"/>
  <c r="E32" i="55"/>
  <c r="F32" i="55" s="1"/>
  <c r="E33" i="55"/>
  <c r="F33" i="55" s="1"/>
  <c r="E34" i="55"/>
  <c r="F34" i="55" s="1"/>
  <c r="E35" i="55"/>
  <c r="F35" i="55" s="1"/>
  <c r="E36" i="55"/>
  <c r="F36" i="55" s="1"/>
  <c r="E37" i="55"/>
  <c r="F37" i="55" s="1"/>
  <c r="E38" i="55"/>
  <c r="F38" i="55" s="1"/>
  <c r="E39" i="55"/>
  <c r="F39" i="55" s="1"/>
  <c r="E40" i="55"/>
  <c r="F40" i="55" s="1"/>
  <c r="E41" i="55"/>
  <c r="F41" i="55" s="1"/>
  <c r="E42" i="55"/>
  <c r="F42" i="55" s="1"/>
  <c r="E43" i="55"/>
  <c r="F43" i="55" s="1"/>
  <c r="E6" i="55"/>
  <c r="F6" i="55" s="1"/>
  <c r="O31" i="54" l="1"/>
  <c r="AH14" i="54"/>
  <c r="U14" i="54"/>
  <c r="Y12" i="54"/>
  <c r="W11" i="54"/>
  <c r="AI14" i="54"/>
  <c r="AG13" i="54"/>
  <c r="AJ11" i="54"/>
  <c r="AH11" i="54"/>
  <c r="T13" i="54"/>
  <c r="G14" i="54"/>
  <c r="X11" i="54"/>
  <c r="V14" i="54"/>
  <c r="S11" i="54"/>
  <c r="T14" i="54"/>
  <c r="X12" i="54"/>
  <c r="V11" i="54"/>
  <c r="AH12" i="54"/>
  <c r="Y13" i="54"/>
  <c r="W12" i="54"/>
  <c r="U11" i="54"/>
  <c r="AE14" i="54"/>
  <c r="AJ13" i="54"/>
  <c r="AG12" i="54"/>
  <c r="AJ14" i="54"/>
  <c r="AG11" i="54"/>
  <c r="AI12" i="54"/>
  <c r="AJ12" i="54"/>
  <c r="AI11" i="54"/>
  <c r="AI13" i="54"/>
  <c r="AG14" i="54"/>
  <c r="AK14" i="54"/>
  <c r="X14" i="54"/>
  <c r="V13" i="54"/>
  <c r="T12" i="54"/>
  <c r="AD12" i="54"/>
  <c r="AD14" i="54"/>
  <c r="W14" i="54"/>
  <c r="U13" i="54"/>
  <c r="Y11" i="54"/>
  <c r="O14" i="54"/>
  <c r="X13" i="54"/>
  <c r="V12" i="54"/>
  <c r="T11" i="54"/>
  <c r="Y14" i="54"/>
  <c r="W13" i="54"/>
  <c r="U12" i="54"/>
  <c r="AD13" i="54"/>
  <c r="AE12" i="54"/>
  <c r="O12" i="54"/>
  <c r="O13" i="54"/>
  <c r="Y31" i="54"/>
  <c r="W31" i="54"/>
  <c r="X31" i="54"/>
  <c r="V31" i="54"/>
  <c r="U31" i="54"/>
  <c r="T31" i="54"/>
  <c r="AF16" i="54"/>
  <c r="Z33" i="54"/>
  <c r="AA33" i="54" s="1"/>
  <c r="AR24" i="55"/>
  <c r="AJ528" i="55"/>
  <c r="AD21" i="54"/>
  <c r="AE33" i="54"/>
  <c r="AE11" i="54" s="1"/>
  <c r="Z21" i="54"/>
  <c r="AA21" i="54" s="1"/>
  <c r="Y37" i="54"/>
  <c r="AD31" i="54"/>
  <c r="AM28" i="54"/>
  <c r="AD37" i="54"/>
  <c r="Y25" i="54"/>
  <c r="AG31" i="54"/>
  <c r="AG37" i="54"/>
  <c r="AM27" i="54"/>
  <c r="AE31" i="54"/>
  <c r="W37" i="54"/>
  <c r="V37" i="54"/>
  <c r="AJ25" i="54"/>
  <c r="AI25" i="54"/>
  <c r="AJ31" i="54"/>
  <c r="AI31" i="54"/>
  <c r="AH31" i="54"/>
  <c r="AH37" i="54"/>
  <c r="AK31" i="54"/>
  <c r="AK37" i="54"/>
  <c r="AJ37" i="54"/>
  <c r="AI37" i="54"/>
  <c r="AK528" i="55"/>
  <c r="AR5" i="55"/>
  <c r="AR4" i="55"/>
  <c r="T37" i="54"/>
  <c r="Z27" i="54"/>
  <c r="X37" i="54"/>
  <c r="U37" i="54"/>
  <c r="W25" i="54"/>
  <c r="U25" i="54"/>
  <c r="X25" i="54"/>
  <c r="V25" i="54"/>
  <c r="T25" i="54"/>
  <c r="S25" i="54"/>
  <c r="AH8" i="55"/>
  <c r="AH42" i="55"/>
  <c r="AH24" i="55"/>
  <c r="AH4" i="55"/>
  <c r="AH30" i="55"/>
  <c r="Y25" i="55"/>
  <c r="P4" i="55"/>
  <c r="P5" i="55"/>
  <c r="O530" i="55"/>
  <c r="AJ530" i="55"/>
  <c r="AJ532" i="55" s="1"/>
  <c r="AR39" i="55"/>
  <c r="AR31" i="55"/>
  <c r="AR23" i="55"/>
  <c r="AR37" i="55"/>
  <c r="AR29" i="55"/>
  <c r="AR21" i="55"/>
  <c r="AR13" i="55"/>
  <c r="AR36" i="55"/>
  <c r="AR28" i="55"/>
  <c r="AR20" i="55"/>
  <c r="AR12" i="55"/>
  <c r="AK530" i="55"/>
  <c r="AK532" i="55" s="1"/>
  <c r="P10" i="55"/>
  <c r="O528" i="55"/>
  <c r="G29" i="54"/>
  <c r="P25" i="55"/>
  <c r="G28" i="54"/>
  <c r="G12" i="54" s="1"/>
  <c r="G33" i="54"/>
  <c r="G23" i="54"/>
  <c r="G21" i="54"/>
  <c r="G35" i="54"/>
  <c r="P34" i="55"/>
  <c r="P27" i="55"/>
  <c r="P11" i="55"/>
  <c r="P26" i="55"/>
  <c r="P8" i="55"/>
  <c r="P17" i="55"/>
  <c r="P33" i="55"/>
  <c r="P24" i="55"/>
  <c r="P15" i="55"/>
  <c r="P16" i="55"/>
  <c r="P32" i="55"/>
  <c r="P14" i="55"/>
  <c r="P39" i="55"/>
  <c r="P13" i="55"/>
  <c r="P37" i="55"/>
  <c r="P18" i="55"/>
  <c r="P42" i="55"/>
  <c r="P23" i="55"/>
  <c r="P38" i="55"/>
  <c r="P29" i="55"/>
  <c r="P21" i="55"/>
  <c r="P43" i="55"/>
  <c r="P35" i="55"/>
  <c r="P40" i="55"/>
  <c r="P36" i="55"/>
  <c r="P28" i="55"/>
  <c r="P20" i="55"/>
  <c r="P12" i="55"/>
  <c r="P19" i="55"/>
  <c r="P6" i="55"/>
  <c r="BA530" i="55"/>
  <c r="BA534" i="55" s="1"/>
  <c r="BA528" i="55"/>
  <c r="G31" i="54" l="1"/>
  <c r="AE13" i="54"/>
  <c r="G11" i="54"/>
  <c r="G13" i="54"/>
  <c r="AD25" i="54"/>
  <c r="AD66" i="54" s="1"/>
  <c r="AD11" i="54"/>
  <c r="AA27" i="54"/>
  <c r="AK13" i="54"/>
  <c r="Y66" i="54"/>
  <c r="V66" i="54"/>
  <c r="W66" i="54"/>
  <c r="T66" i="54"/>
  <c r="AH66" i="54"/>
  <c r="AG66" i="54"/>
  <c r="AJ66" i="54"/>
  <c r="AI66" i="54"/>
  <c r="X66" i="54"/>
  <c r="U66" i="54"/>
  <c r="AK12" i="54"/>
  <c r="AK11" i="54"/>
  <c r="AE37" i="54"/>
  <c r="AG15" i="54"/>
  <c r="AE25" i="54"/>
  <c r="AH14" i="55"/>
  <c r="AH36" i="55"/>
  <c r="AH7" i="55"/>
  <c r="AH21" i="55"/>
  <c r="AH13" i="55"/>
  <c r="AG528" i="55"/>
  <c r="AH29" i="55"/>
  <c r="AH32" i="55"/>
  <c r="AH19" i="55"/>
  <c r="AH37" i="55"/>
  <c r="AH20" i="55"/>
  <c r="AH6" i="55"/>
  <c r="AH40" i="55"/>
  <c r="AH27" i="55"/>
  <c r="AG530" i="55"/>
  <c r="AH18" i="55"/>
  <c r="AH17" i="55"/>
  <c r="AH35" i="55"/>
  <c r="AH28" i="55"/>
  <c r="AB528" i="55"/>
  <c r="AH38" i="55"/>
  <c r="AH15" i="55"/>
  <c r="AH34" i="55"/>
  <c r="AH33" i="55"/>
  <c r="AH5" i="55"/>
  <c r="AH26" i="55"/>
  <c r="AH23" i="55"/>
  <c r="AH11" i="55"/>
  <c r="AH39" i="55"/>
  <c r="AH31" i="55"/>
  <c r="AH16" i="55"/>
  <c r="AH22" i="55"/>
  <c r="AB530" i="55"/>
  <c r="AH25" i="55"/>
  <c r="AH43" i="55"/>
  <c r="AH41" i="55"/>
  <c r="AH10" i="55"/>
  <c r="AH9" i="55"/>
  <c r="AH12" i="55"/>
  <c r="AA530" i="55"/>
  <c r="AA528" i="55"/>
  <c r="P21" i="54"/>
  <c r="Q21" i="54" s="1"/>
  <c r="AR528" i="55"/>
  <c r="I530" i="55"/>
  <c r="AR530" i="55"/>
  <c r="AR534" i="55" s="1"/>
  <c r="J530" i="55"/>
  <c r="I21" i="54"/>
  <c r="I11" i="54" s="1"/>
  <c r="I528" i="55"/>
  <c r="J528" i="55"/>
  <c r="P30" i="55"/>
  <c r="P41" i="55"/>
  <c r="P22" i="55"/>
  <c r="P31" i="55"/>
  <c r="BA532" i="55"/>
  <c r="AE66" i="54" l="1"/>
  <c r="AM21" i="54"/>
  <c r="AK25" i="54"/>
  <c r="AK66" i="54" s="1"/>
  <c r="AG16" i="54"/>
  <c r="AH530" i="55"/>
  <c r="AH534" i="55" s="1"/>
  <c r="AH528" i="55"/>
  <c r="P530" i="55"/>
  <c r="P534" i="55" s="1"/>
  <c r="P528" i="55"/>
  <c r="V16" i="45" l="1"/>
  <c r="V15" i="45"/>
  <c r="V14" i="45"/>
  <c r="V13" i="45"/>
  <c r="V12" i="45"/>
  <c r="F10" i="56" l="1"/>
  <c r="K2" i="56"/>
  <c r="K1" i="56"/>
  <c r="U534" i="55"/>
  <c r="T534" i="55"/>
  <c r="AD533" i="55"/>
  <c r="AC533" i="55"/>
  <c r="Y533" i="55"/>
  <c r="AZ530" i="55"/>
  <c r="AY530" i="55"/>
  <c r="AX530" i="55"/>
  <c r="AW530" i="55"/>
  <c r="AV530" i="55"/>
  <c r="AU530" i="55"/>
  <c r="AI530" i="55"/>
  <c r="Z530" i="55"/>
  <c r="Y530" i="55"/>
  <c r="W530" i="55"/>
  <c r="V530" i="55"/>
  <c r="U530" i="55"/>
  <c r="T530" i="55"/>
  <c r="S530" i="55"/>
  <c r="R530" i="55"/>
  <c r="AZ528" i="55"/>
  <c r="AY528" i="55"/>
  <c r="AX528" i="55"/>
  <c r="AW528" i="55"/>
  <c r="AV528" i="55"/>
  <c r="AU528" i="55"/>
  <c r="Y528" i="55"/>
  <c r="C43" i="55"/>
  <c r="C42" i="55"/>
  <c r="C41" i="55"/>
  <c r="C40" i="55"/>
  <c r="C39" i="55"/>
  <c r="C38" i="55"/>
  <c r="C37" i="55"/>
  <c r="C36" i="55"/>
  <c r="C35" i="55"/>
  <c r="C34" i="55"/>
  <c r="C33" i="55"/>
  <c r="C32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C8" i="55"/>
  <c r="C6" i="55"/>
  <c r="AD70" i="54"/>
  <c r="S70" i="54"/>
  <c r="N36" i="54"/>
  <c r="M36" i="54"/>
  <c r="L36" i="54"/>
  <c r="K36" i="54"/>
  <c r="J36" i="54"/>
  <c r="I36" i="54"/>
  <c r="N35" i="54"/>
  <c r="M35" i="54"/>
  <c r="L35" i="54"/>
  <c r="K35" i="54"/>
  <c r="J35" i="54"/>
  <c r="I35" i="54"/>
  <c r="N34" i="54"/>
  <c r="M34" i="54"/>
  <c r="L34" i="54"/>
  <c r="K34" i="54"/>
  <c r="J34" i="54"/>
  <c r="I34" i="54"/>
  <c r="S30" i="54"/>
  <c r="S14" i="54" s="1"/>
  <c r="N30" i="54"/>
  <c r="M30" i="54"/>
  <c r="L30" i="54"/>
  <c r="K30" i="54"/>
  <c r="J30" i="54"/>
  <c r="I30" i="54"/>
  <c r="I14" i="54" s="1"/>
  <c r="S29" i="54"/>
  <c r="S13" i="54" s="1"/>
  <c r="N29" i="54"/>
  <c r="M29" i="54"/>
  <c r="M13" i="54" s="1"/>
  <c r="L29" i="54"/>
  <c r="K29" i="54"/>
  <c r="J29" i="54"/>
  <c r="I29" i="54"/>
  <c r="Z28" i="54"/>
  <c r="S28" i="54"/>
  <c r="S12" i="54" s="1"/>
  <c r="N28" i="54"/>
  <c r="M28" i="54"/>
  <c r="L28" i="54"/>
  <c r="K28" i="54"/>
  <c r="J28" i="54"/>
  <c r="I28" i="54"/>
  <c r="M31" i="54" l="1"/>
  <c r="L14" i="54"/>
  <c r="N31" i="54"/>
  <c r="N13" i="54"/>
  <c r="I12" i="54"/>
  <c r="I31" i="54"/>
  <c r="K31" i="54"/>
  <c r="K13" i="54"/>
  <c r="J31" i="54"/>
  <c r="L12" i="54"/>
  <c r="L31" i="54"/>
  <c r="L13" i="54"/>
  <c r="M12" i="54"/>
  <c r="K14" i="54"/>
  <c r="M14" i="54"/>
  <c r="K12" i="54"/>
  <c r="N14" i="54"/>
  <c r="N12" i="54"/>
  <c r="J14" i="54"/>
  <c r="J13" i="54"/>
  <c r="J12" i="54"/>
  <c r="I13" i="54"/>
  <c r="S31" i="54"/>
  <c r="S37" i="54"/>
  <c r="Z22" i="54"/>
  <c r="O25" i="54"/>
  <c r="K37" i="54"/>
  <c r="M37" i="54"/>
  <c r="N25" i="54"/>
  <c r="L37" i="54"/>
  <c r="I25" i="54"/>
  <c r="N37" i="54"/>
  <c r="J25" i="54"/>
  <c r="K25" i="54"/>
  <c r="L25" i="54"/>
  <c r="M25" i="54"/>
  <c r="I37" i="54"/>
  <c r="J37" i="54"/>
  <c r="O37" i="54"/>
  <c r="G37" i="54"/>
  <c r="G25" i="54"/>
  <c r="W534" i="55"/>
  <c r="G28" i="55"/>
  <c r="G32" i="55"/>
  <c r="G36" i="55"/>
  <c r="G40" i="55"/>
  <c r="G25" i="55"/>
  <c r="G18" i="55"/>
  <c r="G34" i="55"/>
  <c r="G38" i="55"/>
  <c r="G42" i="55"/>
  <c r="P23" i="54"/>
  <c r="G26" i="55"/>
  <c r="Y534" i="55"/>
  <c r="P30" i="54"/>
  <c r="Q30" i="54" s="1"/>
  <c r="G29" i="55"/>
  <c r="P35" i="54"/>
  <c r="Q35" i="54" s="1"/>
  <c r="G8" i="55"/>
  <c r="G13" i="55"/>
  <c r="V534" i="55"/>
  <c r="P24" i="54"/>
  <c r="P28" i="54"/>
  <c r="P29" i="54"/>
  <c r="Q29" i="54" s="1"/>
  <c r="P36" i="54"/>
  <c r="Q36" i="54" s="1"/>
  <c r="G10" i="55"/>
  <c r="G12" i="55"/>
  <c r="G21" i="55"/>
  <c r="AA28" i="54"/>
  <c r="Z36" i="54"/>
  <c r="AA36" i="54" s="1"/>
  <c r="Z24" i="54"/>
  <c r="Z29" i="54"/>
  <c r="AA29" i="54" s="1"/>
  <c r="Z30" i="54"/>
  <c r="AA30" i="54" s="1"/>
  <c r="Z23" i="54"/>
  <c r="P34" i="54"/>
  <c r="Z35" i="54"/>
  <c r="AA35" i="54" s="1"/>
  <c r="P22" i="54"/>
  <c r="G15" i="55"/>
  <c r="G41" i="55"/>
  <c r="G19" i="55"/>
  <c r="G31" i="55"/>
  <c r="G14" i="55"/>
  <c r="G20" i="55"/>
  <c r="G23" i="55"/>
  <c r="G30" i="55"/>
  <c r="G39" i="55"/>
  <c r="G35" i="55"/>
  <c r="G6" i="55"/>
  <c r="G16" i="55"/>
  <c r="G17" i="55"/>
  <c r="G24" i="55"/>
  <c r="G33" i="55"/>
  <c r="G43" i="55"/>
  <c r="G11" i="55"/>
  <c r="G22" i="55"/>
  <c r="G27" i="55"/>
  <c r="G37" i="55"/>
  <c r="Q28" i="54" l="1"/>
  <c r="Q31" i="54" s="1"/>
  <c r="P31" i="54"/>
  <c r="Z31" i="54"/>
  <c r="AA31" i="54" s="1"/>
  <c r="I66" i="54"/>
  <c r="G66" i="54"/>
  <c r="N66" i="54"/>
  <c r="O66" i="54"/>
  <c r="Y532" i="55" s="1"/>
  <c r="M66" i="54"/>
  <c r="L66" i="54"/>
  <c r="K66" i="54"/>
  <c r="J66" i="54"/>
  <c r="S66" i="54"/>
  <c r="Z25" i="54"/>
  <c r="AR532" i="55"/>
  <c r="AN532" i="55"/>
  <c r="AQ532" i="55"/>
  <c r="AO532" i="55"/>
  <c r="AP532" i="55"/>
  <c r="Z12" i="54"/>
  <c r="AA12" i="54" s="1"/>
  <c r="Z13" i="54"/>
  <c r="AA13" i="54" s="1"/>
  <c r="AH532" i="55"/>
  <c r="AA24" i="54"/>
  <c r="P11" i="54"/>
  <c r="Q23" i="54"/>
  <c r="P12" i="54"/>
  <c r="Q12" i="54" s="1"/>
  <c r="Q24" i="54"/>
  <c r="P13" i="54"/>
  <c r="Q13" i="54" s="1"/>
  <c r="G15" i="54"/>
  <c r="AE15" i="54"/>
  <c r="AK15" i="54"/>
  <c r="AJ15" i="54"/>
  <c r="M15" i="54"/>
  <c r="X15" i="54"/>
  <c r="I15" i="54"/>
  <c r="K15" i="54"/>
  <c r="T15" i="54"/>
  <c r="AH15" i="54"/>
  <c r="U15" i="54"/>
  <c r="AI15" i="54"/>
  <c r="N15" i="54"/>
  <c r="L15" i="54"/>
  <c r="AA22" i="54"/>
  <c r="Y15" i="54"/>
  <c r="W15" i="54"/>
  <c r="V15" i="54"/>
  <c r="S15" i="54"/>
  <c r="O15" i="54"/>
  <c r="AA23" i="54"/>
  <c r="Q34" i="54"/>
  <c r="P37" i="54"/>
  <c r="Q37" i="54" s="1"/>
  <c r="Z34" i="54"/>
  <c r="Q22" i="54"/>
  <c r="P25" i="54"/>
  <c r="J15" i="54"/>
  <c r="AA34" i="54" l="1"/>
  <c r="Z37" i="54"/>
  <c r="AA37" i="54" s="1"/>
  <c r="AK16" i="54"/>
  <c r="Z11" i="54"/>
  <c r="AI16" i="54"/>
  <c r="AH16" i="54"/>
  <c r="AE16" i="54"/>
  <c r="P14" i="54"/>
  <c r="Q14" i="54" s="1"/>
  <c r="AJ16" i="54"/>
  <c r="S16" i="54"/>
  <c r="P66" i="54"/>
  <c r="Q66" i="54" s="1"/>
  <c r="I16" i="54"/>
  <c r="M16" i="54"/>
  <c r="T16" i="54"/>
  <c r="K16" i="54"/>
  <c r="N16" i="54"/>
  <c r="V16" i="54"/>
  <c r="O16" i="54"/>
  <c r="W16" i="54"/>
  <c r="L16" i="54"/>
  <c r="G16" i="54"/>
  <c r="X16" i="54"/>
  <c r="U16" i="54"/>
  <c r="S72" i="54"/>
  <c r="AA532" i="55"/>
  <c r="J16" i="54"/>
  <c r="Q11" i="54"/>
  <c r="Q25" i="54"/>
  <c r="Y16" i="54"/>
  <c r="AA25" i="54" l="1"/>
  <c r="Z14" i="54"/>
  <c r="AA14" i="54" s="1"/>
  <c r="P15" i="54"/>
  <c r="P16" i="54" s="1"/>
  <c r="Z66" i="54"/>
  <c r="AA66" i="54" s="1"/>
  <c r="AA11" i="54"/>
  <c r="Z15" i="54" l="1"/>
  <c r="Z16" i="54" s="1"/>
  <c r="Q15" i="54"/>
  <c r="AA15" i="54" l="1"/>
  <c r="V22" i="45"/>
  <c r="V21" i="45"/>
  <c r="V20" i="45"/>
  <c r="V19" i="45"/>
  <c r="V18" i="45"/>
  <c r="V17" i="45"/>
  <c r="T23" i="45" l="1"/>
  <c r="R23" i="45"/>
  <c r="AT8" i="55" l="1"/>
  <c r="AT15" i="55"/>
  <c r="AT26" i="55"/>
  <c r="AT11" i="55"/>
  <c r="AT38" i="55"/>
  <c r="AT27" i="55"/>
  <c r="AT23" i="55"/>
  <c r="AT40" i="55"/>
  <c r="AT24" i="55"/>
  <c r="AT18" i="55"/>
  <c r="V23" i="45"/>
  <c r="AT32" i="55" l="1"/>
  <c r="AT37" i="55"/>
  <c r="AT31" i="55"/>
  <c r="AT42" i="55"/>
  <c r="AT43" i="55"/>
  <c r="AT30" i="55"/>
  <c r="AT35" i="55"/>
  <c r="AT34" i="55"/>
  <c r="AT41" i="55"/>
  <c r="AT33" i="55"/>
  <c r="AT39" i="55"/>
  <c r="AT13" i="55"/>
  <c r="AT20" i="55"/>
  <c r="AT12" i="55"/>
  <c r="AT22" i="55"/>
  <c r="AT21" i="55"/>
  <c r="AT19" i="55"/>
  <c r="AT28" i="55"/>
  <c r="AT17" i="55"/>
  <c r="AT25" i="55"/>
  <c r="AT36" i="55"/>
  <c r="AT10" i="55"/>
  <c r="AT14" i="55"/>
  <c r="AT16" i="55"/>
  <c r="AM30" i="54" l="1"/>
  <c r="AM36" i="54"/>
  <c r="AT29" i="55"/>
  <c r="AM35" i="54"/>
  <c r="AM29" i="54" l="1"/>
  <c r="AL31" i="54"/>
  <c r="AM31" i="54" s="1"/>
  <c r="AL11" i="54"/>
  <c r="AT6" i="55"/>
  <c r="AM34" i="54" l="1"/>
  <c r="AL37" i="54"/>
  <c r="AM37" i="54" s="1"/>
  <c r="AL13" i="54"/>
  <c r="AM13" i="54" s="1"/>
  <c r="AM24" i="54"/>
  <c r="AT530" i="55"/>
  <c r="AT528" i="55"/>
  <c r="AL14" i="54" l="1"/>
  <c r="AM23" i="54"/>
  <c r="AL12" i="54"/>
  <c r="AM12" i="54" s="1"/>
  <c r="AD15" i="54"/>
  <c r="AM532" i="55"/>
  <c r="AL25" i="54" l="1"/>
  <c r="AL66" i="54" s="1"/>
  <c r="AD16" i="54"/>
  <c r="AD19" i="54" s="1"/>
  <c r="AM22" i="54"/>
  <c r="AM14" i="54" l="1"/>
  <c r="AM25" i="54"/>
  <c r="AM11" i="54"/>
  <c r="AD72" i="54"/>
  <c r="AT532" i="55"/>
  <c r="AL15" i="54" l="1"/>
  <c r="AL16" i="54" s="1"/>
  <c r="AM66" i="54"/>
  <c r="AM15" i="54" l="1"/>
</calcChain>
</file>

<file path=xl/sharedStrings.xml><?xml version="1.0" encoding="utf-8"?>
<sst xmlns="http://schemas.openxmlformats.org/spreadsheetml/2006/main" count="5092" uniqueCount="2051">
  <si>
    <t>Actual</t>
  </si>
  <si>
    <t>Expenditures</t>
  </si>
  <si>
    <t>Administration</t>
  </si>
  <si>
    <t>Current Budget</t>
  </si>
  <si>
    <t>Year End Projection</t>
  </si>
  <si>
    <t>Account</t>
  </si>
  <si>
    <t>Mapping</t>
  </si>
  <si>
    <t>FY 2017-18</t>
  </si>
  <si>
    <t>Account Number</t>
  </si>
  <si>
    <t>Category</t>
  </si>
  <si>
    <t>Description</t>
  </si>
  <si>
    <t>Year to Date 
Period 3</t>
  </si>
  <si>
    <t>DEPT</t>
  </si>
  <si>
    <t>CALC</t>
  </si>
  <si>
    <t>Year to Date 
Period 6</t>
  </si>
  <si>
    <t>Year to Date 
Period 9</t>
  </si>
  <si>
    <t>Year to Date 
Period 12</t>
  </si>
  <si>
    <t>SHOW</t>
  </si>
  <si>
    <t>PRINT?</t>
  </si>
  <si>
    <t>WHAT TO DO?</t>
  </si>
  <si>
    <t>Budget Vs. Projection
(over)/under</t>
  </si>
  <si>
    <t>SUCCESSOR-RDA ADMINISTRTN</t>
  </si>
  <si>
    <t>INVENTORY ADJUSTMENTS</t>
  </si>
  <si>
    <t>SALARIES REGULAR</t>
  </si>
  <si>
    <t>SALARIES-PART TIME/TEMP</t>
  </si>
  <si>
    <t>REGULAR - OVERTIME</t>
  </si>
  <si>
    <t>VACATION SELL BACK</t>
  </si>
  <si>
    <t>EMPLOYEE SEPARATION PAY</t>
  </si>
  <si>
    <t>ADDITIONAL PAY</t>
  </si>
  <si>
    <t>RETIREMENT</t>
  </si>
  <si>
    <t>DEFERRED COMPENSATION</t>
  </si>
  <si>
    <t>MEDICARE</t>
  </si>
  <si>
    <t>HEALTH/DENTAL/VISION</t>
  </si>
  <si>
    <t>L/T DISABILITY INSURANCE</t>
  </si>
  <si>
    <t>LIFE INSURANCE</t>
  </si>
  <si>
    <t>WORKER'S COMPENSATION</t>
  </si>
  <si>
    <t>UNEMPLOYMENT INSURANCE</t>
  </si>
  <si>
    <t>CELL PHONE ALLOWANCE</t>
  </si>
  <si>
    <t>VACANCY SAVINGS</t>
  </si>
  <si>
    <t>TELEPHONE</t>
  </si>
  <si>
    <t>CONTRACTUAL EMPLOYEES</t>
  </si>
  <si>
    <t>MAINT &amp; REPAIR SERVICES</t>
  </si>
  <si>
    <t>UNIFORM/LAUNDRY SERVICES</t>
  </si>
  <si>
    <t>DUPLICATION/COPY COSTS</t>
  </si>
  <si>
    <t>INSURANCE PREMIUMS</t>
  </si>
  <si>
    <t>OFFICE EQUIPMENT RENTAL</t>
  </si>
  <si>
    <t>COMPUTER/TECH/OPER SUPPRT</t>
  </si>
  <si>
    <t>OTHER RENTALS</t>
  </si>
  <si>
    <t>TELEPHONE RENTAL</t>
  </si>
  <si>
    <t>PUBLICITY &amp; ADVERTISING</t>
  </si>
  <si>
    <t>PRINTING &amp; MAPPING</t>
  </si>
  <si>
    <t>POSTAGE/MAILING SERVICES</t>
  </si>
  <si>
    <t>SPECIAL REPORTS</t>
  </si>
  <si>
    <t>PROCESSING FEES</t>
  </si>
  <si>
    <t>LEGAL SERVICES</t>
  </si>
  <si>
    <t>COMPUTER/PROGRAMMING SVCS</t>
  </si>
  <si>
    <t>TRAINING SERVICES</t>
  </si>
  <si>
    <t>PROF &amp; SPECIAL SERVICES</t>
  </si>
  <si>
    <t>OTHER SERVICES</t>
  </si>
  <si>
    <t>PROPERTY TAX ADMIN CHRG</t>
  </si>
  <si>
    <t>UUT AUDIT CNTRCT CHARGES</t>
  </si>
  <si>
    <t>SALES/USE TAX AUDIT CONTR</t>
  </si>
  <si>
    <t>SALES TAX ADMIN-STATE CHG</t>
  </si>
  <si>
    <t>BUS TAX COMPLIANCE/AUDIT</t>
  </si>
  <si>
    <t>PROPERTY TAX AUDIT CONTR</t>
  </si>
  <si>
    <t>ELECTION COSTS</t>
  </si>
  <si>
    <t>MATERIALS AND SUPPLIES</t>
  </si>
  <si>
    <t>COMPUTER SOFTWARE</t>
  </si>
  <si>
    <t>SUBSCRIPTION-PERIODICAL</t>
  </si>
  <si>
    <t>MERCHANDISE FOR RESALE</t>
  </si>
  <si>
    <t>NON-CAPITAL ASSETS</t>
  </si>
  <si>
    <t>TRAINING</t>
  </si>
  <si>
    <t>MEETINGS &amp; TRAVEL</t>
  </si>
  <si>
    <t>MEMBERSHIPS</t>
  </si>
  <si>
    <t>CAR MILEAGE REIMBURSEMENT</t>
  </si>
  <si>
    <t>TAXES</t>
  </si>
  <si>
    <t>INDIRECT COST ALLOCATION</t>
  </si>
  <si>
    <t>INTEREST EXPENSE</t>
  </si>
  <si>
    <t>MISCELLANEOUS REFUNDS</t>
  </si>
  <si>
    <t>CONTINGENCY</t>
  </si>
  <si>
    <t>POOL VEHICLE RENTAL</t>
  </si>
  <si>
    <t>UNIFORM ALLOWANCE</t>
  </si>
  <si>
    <t>AUTOMOTIVE EQUIP RENTAL</t>
  </si>
  <si>
    <t>RADIO EQUIPMENT RENTAL</t>
  </si>
  <si>
    <t>FUELS - GAS/OIL/PROPANE</t>
  </si>
  <si>
    <t>COMPENSATION-BRDS &amp; COMM</t>
  </si>
  <si>
    <t>LEGAL DEFENSE</t>
  </si>
  <si>
    <t>STAND BY TIME (CALL BACK)</t>
  </si>
  <si>
    <t>TESTING &amp; ANALYSIS SERVCS</t>
  </si>
  <si>
    <t>EQUIPMENT ACQUISITION</t>
  </si>
  <si>
    <t>HOLIDAY PAY</t>
  </si>
  <si>
    <t>Employee Services</t>
  </si>
  <si>
    <t>Capital Outlay</t>
  </si>
  <si>
    <t>General Fund</t>
  </si>
  <si>
    <t>Budget</t>
  </si>
  <si>
    <t>1st Quarter</t>
  </si>
  <si>
    <t>2nd Quarter</t>
  </si>
  <si>
    <t>3rd Quarter</t>
  </si>
  <si>
    <t>4th Quarter</t>
  </si>
  <si>
    <t>Adopted Budget</t>
  </si>
  <si>
    <t>salary</t>
  </si>
  <si>
    <t>Zero</t>
  </si>
  <si>
    <t>90-12</t>
  </si>
  <si>
    <t>90-20</t>
  </si>
  <si>
    <t>90-25</t>
  </si>
  <si>
    <t>90-41</t>
  </si>
  <si>
    <t>90-44</t>
  </si>
  <si>
    <t>90-48</t>
  </si>
  <si>
    <t>90-86</t>
  </si>
  <si>
    <t>92-01</t>
  </si>
  <si>
    <t>93-01</t>
  </si>
  <si>
    <t>93-29</t>
  </si>
  <si>
    <t>94-60</t>
  </si>
  <si>
    <t>94-81</t>
  </si>
  <si>
    <t>95-02</t>
  </si>
  <si>
    <t>95-03</t>
  </si>
  <si>
    <t>95-51</t>
  </si>
  <si>
    <t>95-61</t>
  </si>
  <si>
    <t>96-33</t>
  </si>
  <si>
    <t>01-04</t>
  </si>
  <si>
    <t>10-10</t>
  </si>
  <si>
    <t>10-11</t>
  </si>
  <si>
    <t>10-13</t>
  </si>
  <si>
    <t>10-19</t>
  </si>
  <si>
    <t>10-20</t>
  </si>
  <si>
    <t>10-21</t>
  </si>
  <si>
    <t>10-25</t>
  </si>
  <si>
    <t>10-26</t>
  </si>
  <si>
    <t>10-27</t>
  </si>
  <si>
    <t>10-29</t>
  </si>
  <si>
    <t>10-31</t>
  </si>
  <si>
    <t>10-32</t>
  </si>
  <si>
    <t>10-33</t>
  </si>
  <si>
    <t>10-34</t>
  </si>
  <si>
    <t>10-40</t>
  </si>
  <si>
    <t>10-45</t>
  </si>
  <si>
    <t>10-99</t>
  </si>
  <si>
    <t>20-15</t>
  </si>
  <si>
    <t>20-22</t>
  </si>
  <si>
    <t>20-25</t>
  </si>
  <si>
    <t>20-27</t>
  </si>
  <si>
    <t>20-34</t>
  </si>
  <si>
    <t>20-37</t>
  </si>
  <si>
    <t>20-42</t>
  </si>
  <si>
    <t>20-43</t>
  </si>
  <si>
    <t>20-45</t>
  </si>
  <si>
    <t>20-46</t>
  </si>
  <si>
    <t>20-47</t>
  </si>
  <si>
    <t>20-51</t>
  </si>
  <si>
    <t>20-52</t>
  </si>
  <si>
    <t>20-53</t>
  </si>
  <si>
    <t>20-54</t>
  </si>
  <si>
    <t>20-56</t>
  </si>
  <si>
    <t>20-57</t>
  </si>
  <si>
    <t>20-58</t>
  </si>
  <si>
    <t>20-60</t>
  </si>
  <si>
    <t>20-64</t>
  </si>
  <si>
    <t>20-65</t>
  </si>
  <si>
    <t>20-66</t>
  </si>
  <si>
    <t>20-73</t>
  </si>
  <si>
    <t>20-74</t>
  </si>
  <si>
    <t>20-76</t>
  </si>
  <si>
    <t>20-77</t>
  </si>
  <si>
    <t>20-78</t>
  </si>
  <si>
    <t>20-79</t>
  </si>
  <si>
    <t>20-81</t>
  </si>
  <si>
    <t>21-02</t>
  </si>
  <si>
    <t>30-50</t>
  </si>
  <si>
    <t>30-51</t>
  </si>
  <si>
    <t>30-52</t>
  </si>
  <si>
    <t>30-56</t>
  </si>
  <si>
    <t>30-58</t>
  </si>
  <si>
    <t>40-10</t>
  </si>
  <si>
    <t>40-12</t>
  </si>
  <si>
    <t>40-14</t>
  </si>
  <si>
    <t>40-15</t>
  </si>
  <si>
    <t>40-22</t>
  </si>
  <si>
    <t>40-25</t>
  </si>
  <si>
    <t>40-46</t>
  </si>
  <si>
    <t>40-60</t>
  </si>
  <si>
    <t>40-98</t>
  </si>
  <si>
    <t>40-97</t>
  </si>
  <si>
    <t>60-96</t>
  </si>
  <si>
    <t>10-36</t>
  </si>
  <si>
    <t>20-41</t>
  </si>
  <si>
    <t>20-44</t>
  </si>
  <si>
    <t>30-53</t>
  </si>
  <si>
    <t>89-02</t>
  </si>
  <si>
    <t>10-12</t>
  </si>
  <si>
    <t>30-55</t>
  </si>
  <si>
    <t>20-33</t>
  </si>
  <si>
    <t>20-50</t>
  </si>
  <si>
    <t>10-37</t>
  </si>
  <si>
    <t>21-01</t>
  </si>
  <si>
    <t>10-17</t>
  </si>
  <si>
    <t>10-38</t>
  </si>
  <si>
    <t>20-63</t>
  </si>
  <si>
    <t>20-17</t>
  </si>
  <si>
    <t>20-62</t>
  </si>
  <si>
    <t>40-11</t>
  </si>
  <si>
    <t>60-70</t>
  </si>
  <si>
    <t>10-18</t>
  </si>
  <si>
    <t>20-11</t>
  </si>
  <si>
    <t>20-12</t>
  </si>
  <si>
    <t>20-13</t>
  </si>
  <si>
    <t>20-14</t>
  </si>
  <si>
    <t>20-61</t>
  </si>
  <si>
    <t>10-35</t>
  </si>
  <si>
    <t>20-29</t>
  </si>
  <si>
    <t>10-15</t>
  </si>
  <si>
    <t>40-61</t>
  </si>
  <si>
    <t>30-54</t>
  </si>
  <si>
    <t>60-94</t>
  </si>
  <si>
    <t>60-60</t>
  </si>
  <si>
    <t>straight line</t>
  </si>
  <si>
    <t>Transfer</t>
  </si>
  <si>
    <t>ISF</t>
  </si>
  <si>
    <t>Elem Obj</t>
  </si>
  <si>
    <t>Code</t>
  </si>
  <si>
    <t>Formula</t>
  </si>
  <si>
    <t>1</t>
  </si>
  <si>
    <t>2</t>
  </si>
  <si>
    <t>3</t>
  </si>
  <si>
    <t>4</t>
  </si>
  <si>
    <t>5</t>
  </si>
  <si>
    <t>Salary</t>
  </si>
  <si>
    <t>YTD/pay periods*(24-pay periods)</t>
  </si>
  <si>
    <t>= budget</t>
  </si>
  <si>
    <t>YTD/periods*(12-periods)</t>
  </si>
  <si>
    <t>enter period</t>
  </si>
  <si>
    <t>elm/obj</t>
  </si>
  <si>
    <t>Projection Code</t>
  </si>
  <si>
    <t>Projection Method</t>
  </si>
  <si>
    <t>Number of months remaining in year for projection</t>
  </si>
  <si>
    <t>subtotal</t>
  </si>
  <si>
    <t>total all GF</t>
  </si>
  <si>
    <t>TOOL ALLOWANCE</t>
  </si>
  <si>
    <t>ENGINEERING SERVICES</t>
  </si>
  <si>
    <t>CONSTRUCTION SERVICES</t>
  </si>
  <si>
    <t>FUELS-GAS/OIL/PROPANE</t>
  </si>
  <si>
    <t>MISCELLANEOUS EXPENSE</t>
  </si>
  <si>
    <t>WATER</t>
  </si>
  <si>
    <t>STORM WATER</t>
  </si>
  <si>
    <t>Dept</t>
  </si>
  <si>
    <t>FY 2018-19</t>
  </si>
  <si>
    <t>REIMBURSEMENT CONTRACT</t>
  </si>
  <si>
    <t>MEDIA-STORAGE/CONVERSION</t>
  </si>
  <si>
    <t>LIBRARY MATERIALS</t>
  </si>
  <si>
    <t>COLLECTION COSTS</t>
  </si>
  <si>
    <t>GAS</t>
  </si>
  <si>
    <t>SEWER</t>
  </si>
  <si>
    <t>REIMBURSABLE TRAINING</t>
  </si>
  <si>
    <t>ELECTRICITY</t>
  </si>
  <si>
    <t>HIRING COSTS</t>
  </si>
  <si>
    <t>BLDG REPAIRS-CODE ENFORCE</t>
  </si>
  <si>
    <t>RELOCATION COSTS</t>
  </si>
  <si>
    <t>FIRE HIREBACK - OVERTIME</t>
  </si>
  <si>
    <t>VEHICLES ACQUISITON</t>
  </si>
  <si>
    <t>One time</t>
  </si>
  <si>
    <t>Ongoing</t>
  </si>
  <si>
    <t>New Services</t>
  </si>
  <si>
    <t>Enhanced Services</t>
  </si>
  <si>
    <t>Department:</t>
  </si>
  <si>
    <t>Restored Services</t>
  </si>
  <si>
    <t xml:space="preserve">Department Priority </t>
  </si>
  <si>
    <t>Program Name</t>
  </si>
  <si>
    <t>One Time/
Ongoing</t>
  </si>
  <si>
    <t>Council Priority</t>
  </si>
  <si>
    <t>Description of Request</t>
  </si>
  <si>
    <t xml:space="preserve">
(1 being the Highest)</t>
  </si>
  <si>
    <t>Expense Type</t>
  </si>
  <si>
    <t>Budget 
(if Applicable)</t>
  </si>
  <si>
    <t>Requested 
Budget</t>
  </si>
  <si>
    <t>Increase</t>
  </si>
  <si>
    <t>Economic Development</t>
  </si>
  <si>
    <t>Fiscal Sustainability</t>
  </si>
  <si>
    <t xml:space="preserve">Infrastructure </t>
  </si>
  <si>
    <t>Organizational Development</t>
  </si>
  <si>
    <t>Public Relations/Image</t>
  </si>
  <si>
    <t>Public Safety</t>
  </si>
  <si>
    <t xml:space="preserve">Youth </t>
  </si>
  <si>
    <t>Supported</t>
  </si>
  <si>
    <t>Salaries Regular</t>
  </si>
  <si>
    <t>Salaries Part Time</t>
  </si>
  <si>
    <t>elm./obj</t>
  </si>
  <si>
    <t>code</t>
  </si>
  <si>
    <t>Legend</t>
  </si>
  <si>
    <t>U</t>
  </si>
  <si>
    <t>S</t>
  </si>
  <si>
    <t>Salary Projections (excluding exceptions)</t>
  </si>
  <si>
    <t>01-97</t>
  </si>
  <si>
    <t>D</t>
  </si>
  <si>
    <t>Discretionary</t>
  </si>
  <si>
    <t>E</t>
  </si>
  <si>
    <t>Exception</t>
  </si>
  <si>
    <t>O</t>
  </si>
  <si>
    <t>Other/One Time</t>
  </si>
  <si>
    <t>T</t>
  </si>
  <si>
    <t>I</t>
  </si>
  <si>
    <t>Budget Entry (ISF, Indirect)</t>
  </si>
  <si>
    <t>DELTA WORK STUDY PROGRAM</t>
  </si>
  <si>
    <t>COMMUNITY/PROGRAM SERVCES</t>
  </si>
  <si>
    <t>BUILDINGS AND STRUCTURES</t>
  </si>
  <si>
    <t>TRANSFER</t>
  </si>
  <si>
    <t>90-10</t>
  </si>
  <si>
    <t>94-19</t>
  </si>
  <si>
    <t>20-23</t>
  </si>
  <si>
    <t>CHEMICALS</t>
  </si>
  <si>
    <t>ADVERTISING</t>
  </si>
  <si>
    <t>20-20</t>
  </si>
  <si>
    <t>Other</t>
  </si>
  <si>
    <t>FY 2019-20</t>
  </si>
  <si>
    <t>New Funding Request</t>
  </si>
  <si>
    <t>Sub-total New Requests</t>
  </si>
  <si>
    <t>Total Department Request</t>
  </si>
  <si>
    <t>Comments/
Justifications</t>
  </si>
  <si>
    <t>FY 2020-21 Baseline Budget Preparation</t>
  </si>
  <si>
    <t>FY2019-20</t>
  </si>
  <si>
    <t>FY 2020-21</t>
  </si>
  <si>
    <t>Department Summary</t>
  </si>
  <si>
    <t xml:space="preserve">Current Budget
</t>
  </si>
  <si>
    <t>Proposed</t>
  </si>
  <si>
    <t>proof to Working Tab</t>
  </si>
  <si>
    <t>Professional Services</t>
  </si>
  <si>
    <t>updated</t>
  </si>
  <si>
    <t>3/10/20 @ 12:00PM</t>
  </si>
  <si>
    <t>City of Manteca</t>
  </si>
  <si>
    <t>Expenditure Change Justification Form</t>
  </si>
  <si>
    <r>
      <t xml:space="preserve">Please list all discretionary expenditure budget entries that are different than the FY 2019-20 baseline budget (not one-time funding).  Full-time salary accounts and internal service fund contributions do not need to be included.  Include the full account number, FY 2019-20 Budget, FY 2020-21 Requested Budget, difference, and reason for change. </t>
    </r>
    <r>
      <rPr>
        <b/>
        <sz val="11"/>
        <color theme="1"/>
        <rFont val="Calibri"/>
        <family val="2"/>
        <scheme val="minor"/>
      </rPr>
      <t>THESE ENTRIES SHOULD NOT BE ENTERED IN THE BUDGET REQUEST MODULE AND WILL BE ADDED UPON APPROVAL.</t>
    </r>
  </si>
  <si>
    <t>Supplies and Utilities</t>
  </si>
  <si>
    <t>5000.03</t>
  </si>
  <si>
    <t>5000.07</t>
  </si>
  <si>
    <t>5100.00</t>
  </si>
  <si>
    <t>5100.01</t>
  </si>
  <si>
    <t>5100.02</t>
  </si>
  <si>
    <t>5100.03</t>
  </si>
  <si>
    <t>5100.04</t>
  </si>
  <si>
    <t>5100.05</t>
  </si>
  <si>
    <t>5100.06</t>
  </si>
  <si>
    <t>5100.07</t>
  </si>
  <si>
    <t>5100.08</t>
  </si>
  <si>
    <t>5100.09</t>
  </si>
  <si>
    <t>5100.11</t>
  </si>
  <si>
    <t>5100.12</t>
  </si>
  <si>
    <t>5100.15</t>
  </si>
  <si>
    <t>5100.17</t>
  </si>
  <si>
    <t>5000.01</t>
  </si>
  <si>
    <t>6000.01</t>
  </si>
  <si>
    <t>Professional Services General</t>
  </si>
  <si>
    <t>6100.01</t>
  </si>
  <si>
    <t>6100.02</t>
  </si>
  <si>
    <t>6100.03</t>
  </si>
  <si>
    <t>6100.05</t>
  </si>
  <si>
    <t>6200.01</t>
  </si>
  <si>
    <t>6200.02</t>
  </si>
  <si>
    <t>6200.13</t>
  </si>
  <si>
    <t>6300.01</t>
  </si>
  <si>
    <t>6500.04</t>
  </si>
  <si>
    <t>6600.01</t>
  </si>
  <si>
    <t>6600.03</t>
  </si>
  <si>
    <t>6600.04</t>
  </si>
  <si>
    <t>6600.07</t>
  </si>
  <si>
    <t>6600.14</t>
  </si>
  <si>
    <t>6600.31</t>
  </si>
  <si>
    <t>6600.40</t>
  </si>
  <si>
    <t>8000.99</t>
  </si>
  <si>
    <t>6000.12</t>
  </si>
  <si>
    <t>5000</t>
  </si>
  <si>
    <t>Salaries</t>
  </si>
  <si>
    <t>Salaries - Regular</t>
  </si>
  <si>
    <t>5000.02</t>
  </si>
  <si>
    <t>Salaries - Part Time</t>
  </si>
  <si>
    <t>Salaries - Overtime</t>
  </si>
  <si>
    <t>5000.04</t>
  </si>
  <si>
    <t>Salaries - Holiday Pay</t>
  </si>
  <si>
    <t>5000.05</t>
  </si>
  <si>
    <t>Salaries - Duty Pay</t>
  </si>
  <si>
    <t>5000.06</t>
  </si>
  <si>
    <t>Salaries - Out of Class</t>
  </si>
  <si>
    <t>Salaries - Admin Leave Pay</t>
  </si>
  <si>
    <t>5000.08</t>
  </si>
  <si>
    <t>Salaries - Longevity Pay</t>
  </si>
  <si>
    <t>5000.09</t>
  </si>
  <si>
    <t>Salaries - Mutual Aid Overtime</t>
  </si>
  <si>
    <t>5000.10</t>
  </si>
  <si>
    <t>Salaries - Furloughs</t>
  </si>
  <si>
    <t>5000.11</t>
  </si>
  <si>
    <t>Salaries - Worker's Comp</t>
  </si>
  <si>
    <t>5000.12</t>
  </si>
  <si>
    <t>Salaries - Compensated Absences</t>
  </si>
  <si>
    <t>5000.99</t>
  </si>
  <si>
    <t>Salaries - New Personnel Requests</t>
  </si>
  <si>
    <t>Benefits - PERS Pool Liability</t>
  </si>
  <si>
    <t>Benefits - Retirement</t>
  </si>
  <si>
    <t>Benefits - Health Insurance</t>
  </si>
  <si>
    <t>Benefits - Dental Insurance</t>
  </si>
  <si>
    <t>Benefits - Vision Insurance</t>
  </si>
  <si>
    <t>Benefits - Life Insurance</t>
  </si>
  <si>
    <t>Benefits - Worker's Comp</t>
  </si>
  <si>
    <t>Benefits - Long Term Disability</t>
  </si>
  <si>
    <t>Benefits - Deferred Compensation</t>
  </si>
  <si>
    <t>Benefits - Unemployment Insurance</t>
  </si>
  <si>
    <t>5100.10</t>
  </si>
  <si>
    <t>Benefits - Uniform Allowance</t>
  </si>
  <si>
    <t>Benefits - Medicare</t>
  </si>
  <si>
    <t>Benefits - Annual Physical Exam</t>
  </si>
  <si>
    <t>5100.13</t>
  </si>
  <si>
    <t>Benefits - Employee Assistance Program</t>
  </si>
  <si>
    <t>5100.14</t>
  </si>
  <si>
    <t>Benefits - PPE</t>
  </si>
  <si>
    <t>Benefits - Cell Phone Allowance</t>
  </si>
  <si>
    <t>5100.16</t>
  </si>
  <si>
    <t>Benefits - 1959 Survivor Retirement</t>
  </si>
  <si>
    <t xml:space="preserve">Benefits - Other Post Employment Benefits </t>
  </si>
  <si>
    <t>5100.99</t>
  </si>
  <si>
    <t>Benefits - Pension Expense</t>
  </si>
  <si>
    <t>Professional Services - General</t>
  </si>
  <si>
    <t>6000.02</t>
  </si>
  <si>
    <t>Professional Services - Fingerprint Fees</t>
  </si>
  <si>
    <t>6000.03</t>
  </si>
  <si>
    <t>Professional Services - Range Rental</t>
  </si>
  <si>
    <t>6000.04</t>
  </si>
  <si>
    <t>Professional Services - Forensic Testing</t>
  </si>
  <si>
    <t>6000.05</t>
  </si>
  <si>
    <t>Professional Services - Veterinarian</t>
  </si>
  <si>
    <t>6000.06</t>
  </si>
  <si>
    <t>Professional Services - Spay/Neuter</t>
  </si>
  <si>
    <t>6000.07</t>
  </si>
  <si>
    <t>Professional Services - Weed Abatement</t>
  </si>
  <si>
    <t>6000.08</t>
  </si>
  <si>
    <t>Professional Services - Plan Check</t>
  </si>
  <si>
    <t>6000.09</t>
  </si>
  <si>
    <t>Professional Services - Uniform</t>
  </si>
  <si>
    <t>6000.10</t>
  </si>
  <si>
    <t>Professional Services - Consultant</t>
  </si>
  <si>
    <t>6000.11</t>
  </si>
  <si>
    <t>Professional Services - County Admin Fee</t>
  </si>
  <si>
    <t>Professional Services - Contract Services</t>
  </si>
  <si>
    <t>6000.13</t>
  </si>
  <si>
    <t>Professional Services - Compliance Monitoring</t>
  </si>
  <si>
    <t>6000.14</t>
  </si>
  <si>
    <t>Professional Services - I.W. Pre Analysis</t>
  </si>
  <si>
    <t>6000.15</t>
  </si>
  <si>
    <t>Professional Services - Utility Statement Processing</t>
  </si>
  <si>
    <t>6000.16</t>
  </si>
  <si>
    <t>Professional Services - Defense Fees &amp; Cost</t>
  </si>
  <si>
    <t>6000.17</t>
  </si>
  <si>
    <t>Professional Services - Workers Comp Admin Fees</t>
  </si>
  <si>
    <t>6000.18</t>
  </si>
  <si>
    <t>Professional Services - Legal</t>
  </si>
  <si>
    <t>6000.19</t>
  </si>
  <si>
    <t>Professional Services - Labor Relations</t>
  </si>
  <si>
    <t>6000.20</t>
  </si>
  <si>
    <t>Professional Services - Booking Fees</t>
  </si>
  <si>
    <t>6000.21</t>
  </si>
  <si>
    <t>Professional Services - Dispatch</t>
  </si>
  <si>
    <t>6000.22</t>
  </si>
  <si>
    <t>Professional Services - Ordinance Revision</t>
  </si>
  <si>
    <t>6000.23</t>
  </si>
  <si>
    <t>Professional Services - Taxi Cab</t>
  </si>
  <si>
    <t>6000.24</t>
  </si>
  <si>
    <t>Professional Services - Internet Services</t>
  </si>
  <si>
    <t>6000.25</t>
  </si>
  <si>
    <t>Professional Services - Traffic Enforcement</t>
  </si>
  <si>
    <t>6000.26</t>
  </si>
  <si>
    <t>Professional Services - Auto Abatement</t>
  </si>
  <si>
    <t>6000.27</t>
  </si>
  <si>
    <t>Professional Services - City Contribution</t>
  </si>
  <si>
    <t>6000.28</t>
  </si>
  <si>
    <t>Professional Services - Fire Service Fee</t>
  </si>
  <si>
    <t>6000.29</t>
  </si>
  <si>
    <t>Professional Services - Recording Fees</t>
  </si>
  <si>
    <t>6000.30</t>
  </si>
  <si>
    <t>Professional Services - Credit Card Fee Reimbursement</t>
  </si>
  <si>
    <t>6000.31</t>
  </si>
  <si>
    <t>Professional Services - Spay/Neuter Grant</t>
  </si>
  <si>
    <t>6000.32</t>
  </si>
  <si>
    <t>Professional Services - Retiree Health  Plan Admin</t>
  </si>
  <si>
    <t>6000.33</t>
  </si>
  <si>
    <t>Professional Services - Long Range Planning</t>
  </si>
  <si>
    <t>6100</t>
  </si>
  <si>
    <t>Utilities</t>
  </si>
  <si>
    <t>Utilities - Electric</t>
  </si>
  <si>
    <t>Utilities - Telephone</t>
  </si>
  <si>
    <t>Utilities - Data Transmission / ISP</t>
  </si>
  <si>
    <t>6100.04</t>
  </si>
  <si>
    <t xml:space="preserve">Utilities - Water </t>
  </si>
  <si>
    <t>Utilities - Cable</t>
  </si>
  <si>
    <t>Supplies - Office</t>
  </si>
  <si>
    <t>Supplies - Special Department</t>
  </si>
  <si>
    <t>6200.03</t>
  </si>
  <si>
    <t>Supplies - Copier Maintenance &amp; Supplies</t>
  </si>
  <si>
    <t>6200.04</t>
  </si>
  <si>
    <t>Supplies - Postage</t>
  </si>
  <si>
    <t>6200.05</t>
  </si>
  <si>
    <t>Supplies - Gasoline</t>
  </si>
  <si>
    <t>6200.06</t>
  </si>
  <si>
    <t>Supplies - Propane</t>
  </si>
  <si>
    <t>6200.07</t>
  </si>
  <si>
    <t>Supplies - Radio Communication &amp; Maint.</t>
  </si>
  <si>
    <t>6200.08</t>
  </si>
  <si>
    <t>Supplies - Uniforms</t>
  </si>
  <si>
    <t>6200.09</t>
  </si>
  <si>
    <t>Supplies - Data Processing</t>
  </si>
  <si>
    <t>6200.10</t>
  </si>
  <si>
    <t>Supplies - Protective Clothing</t>
  </si>
  <si>
    <t>6200.11</t>
  </si>
  <si>
    <t>Supplies - Library Books and Materials</t>
  </si>
  <si>
    <t>6200.12</t>
  </si>
  <si>
    <t>Supplies - CNG</t>
  </si>
  <si>
    <t>Supplies - Elections</t>
  </si>
  <si>
    <t>6210.01</t>
  </si>
  <si>
    <t>Supplies-Police - Crime Prevention</t>
  </si>
  <si>
    <t>6210.02</t>
  </si>
  <si>
    <t>Supplies-Police - Training</t>
  </si>
  <si>
    <t>6210.03</t>
  </si>
  <si>
    <t>Supplies-Police - K-9 Training</t>
  </si>
  <si>
    <t>6210.04</t>
  </si>
  <si>
    <t>Supplies-Police - Ballistic Shields</t>
  </si>
  <si>
    <t>6210.05</t>
  </si>
  <si>
    <t>Supplies-Police - Auto Theft Prosecution</t>
  </si>
  <si>
    <t>6210.06</t>
  </si>
  <si>
    <t>Supplies-Police - Underage Drinking Education</t>
  </si>
  <si>
    <t>6210.07</t>
  </si>
  <si>
    <t>Supplies-Police - Bullet Proof Vest Grant</t>
  </si>
  <si>
    <t>6210.08</t>
  </si>
  <si>
    <t>Supplies-Police - DUI Enforcement Grant</t>
  </si>
  <si>
    <t>6210.09</t>
  </si>
  <si>
    <t>Supplies-Police - Special Investigation</t>
  </si>
  <si>
    <t>6210.10</t>
  </si>
  <si>
    <t>Supplies-Police - Street Beat</t>
  </si>
  <si>
    <t>6210.11</t>
  </si>
  <si>
    <t>Supplies-Police - CERT Funds</t>
  </si>
  <si>
    <t>6210.12</t>
  </si>
  <si>
    <t>Supplies-Police - Alcholic Beverage Control</t>
  </si>
  <si>
    <t>6210.13</t>
  </si>
  <si>
    <t>Supplies-Police - Mobile Computer Upgrades</t>
  </si>
  <si>
    <t>6210.14</t>
  </si>
  <si>
    <t>Supplies-Police - OTS Collision</t>
  </si>
  <si>
    <t>6210.15</t>
  </si>
  <si>
    <t>Supplies-Police - Handheld Radios-WMD</t>
  </si>
  <si>
    <t>6210.16</t>
  </si>
  <si>
    <t>Supplies-Police - BJA JAG Funds</t>
  </si>
  <si>
    <t>6210.17</t>
  </si>
  <si>
    <t>Supplies-Police - CHP DUI Corridor</t>
  </si>
  <si>
    <t>6210.18</t>
  </si>
  <si>
    <t>Supplies-Police - ABC Shoulder Tap</t>
  </si>
  <si>
    <t>6210.19</t>
  </si>
  <si>
    <t>Supplies-Police - SOS Grant</t>
  </si>
  <si>
    <t>6210.20</t>
  </si>
  <si>
    <t>Supplies-Police - K-9 Food</t>
  </si>
  <si>
    <t>6210.21</t>
  </si>
  <si>
    <t xml:space="preserve">Supplies-Police - SWAT </t>
  </si>
  <si>
    <t>6210.22</t>
  </si>
  <si>
    <t>Supplies-Police - EOD</t>
  </si>
  <si>
    <t>6210.23</t>
  </si>
  <si>
    <t>Supplies-Police - CRT</t>
  </si>
  <si>
    <t>6210.24</t>
  </si>
  <si>
    <t>Supplies-Police - SCU</t>
  </si>
  <si>
    <t>6210.25</t>
  </si>
  <si>
    <t>Supplies-Police - Traffic</t>
  </si>
  <si>
    <t>6220.01</t>
  </si>
  <si>
    <t>Supplies-Animal Control - Adoption Forfeitures</t>
  </si>
  <si>
    <t>6220.02</t>
  </si>
  <si>
    <t>Supplies-Animal Control - Shelter Food</t>
  </si>
  <si>
    <t>6220.03</t>
  </si>
  <si>
    <t>Supplies-Animal Control - Identification Chips</t>
  </si>
  <si>
    <t>6220.04</t>
  </si>
  <si>
    <t>Supplies-Animal Control - Vaccines</t>
  </si>
  <si>
    <t>6230.01</t>
  </si>
  <si>
    <t>Supplies-Fire - Fire Prevention</t>
  </si>
  <si>
    <t>6230.02</t>
  </si>
  <si>
    <t>Supplies-Fire - Protective Clothing</t>
  </si>
  <si>
    <t>6230.03</t>
  </si>
  <si>
    <t xml:space="preserve">Supplies-Fire - Emergency Medical </t>
  </si>
  <si>
    <t>6230.04</t>
  </si>
  <si>
    <t>Supplies-Fire - Hazardous Materials</t>
  </si>
  <si>
    <t>6230.05</t>
  </si>
  <si>
    <t>Supplies-Fire - Breathing Apparatus</t>
  </si>
  <si>
    <t>6230.06</t>
  </si>
  <si>
    <t>Supplies-Fire - CPR Training</t>
  </si>
  <si>
    <t>6230.07</t>
  </si>
  <si>
    <t>Supplies-Fire - SAFE/Volunteers</t>
  </si>
  <si>
    <t>6230.08</t>
  </si>
  <si>
    <t>Supplies-Fire - Mobile Dispatch</t>
  </si>
  <si>
    <t>6240.01</t>
  </si>
  <si>
    <t>Supplies-Parks - Chlorine</t>
  </si>
  <si>
    <t>6240.02</t>
  </si>
  <si>
    <t>Supplies-Parks - Tree Replacement</t>
  </si>
  <si>
    <t>6240.03</t>
  </si>
  <si>
    <t>Supplies-Parks - Public Education</t>
  </si>
  <si>
    <t>6240.04</t>
  </si>
  <si>
    <t>Supplies-Parks - Volunteer</t>
  </si>
  <si>
    <t>6240.05</t>
  </si>
  <si>
    <t>Supplies-Parks - Landscape Maintenance</t>
  </si>
  <si>
    <t>6240.06</t>
  </si>
  <si>
    <t>Supplies-Parks - Memorial Trees</t>
  </si>
  <si>
    <t>6250.01</t>
  </si>
  <si>
    <t>Supplies-Golf - Fertilizer</t>
  </si>
  <si>
    <t>6250.02</t>
  </si>
  <si>
    <t>Supplies-Golf - Pesticides</t>
  </si>
  <si>
    <t>6250.03</t>
  </si>
  <si>
    <t>Supplies-Golf - Horticulture</t>
  </si>
  <si>
    <t>6250.04</t>
  </si>
  <si>
    <t>Supplies-Golf - Aggregates</t>
  </si>
  <si>
    <t>6250.05</t>
  </si>
  <si>
    <t>Supplies-Golf - Clubhouse</t>
  </si>
  <si>
    <t>6250.06</t>
  </si>
  <si>
    <t>Supplies-Golf - Custodial Supplies</t>
  </si>
  <si>
    <t>6260</t>
  </si>
  <si>
    <t>Supplies-Community Development</t>
  </si>
  <si>
    <t>6260.01</t>
  </si>
  <si>
    <t>Supplies-Community Development - General Plan Documents</t>
  </si>
  <si>
    <t>6270.01</t>
  </si>
  <si>
    <t>Supplies-SIR - Safety Program</t>
  </si>
  <si>
    <t>6270.02</t>
  </si>
  <si>
    <t>Supplies-SIR - Ergonomic Improvements</t>
  </si>
  <si>
    <t>6280.01</t>
  </si>
  <si>
    <t>Supplies-Public Works - Street Maintenance</t>
  </si>
  <si>
    <t>6280.02</t>
  </si>
  <si>
    <t>Supplies-Public Works - Pavement Repair</t>
  </si>
  <si>
    <t>6280.03</t>
  </si>
  <si>
    <t>Supplies-Public Works - Soundwall Repair</t>
  </si>
  <si>
    <t>6280.04</t>
  </si>
  <si>
    <t>Supplies-Public Works - Sidewalk Repair</t>
  </si>
  <si>
    <t>6280.05</t>
  </si>
  <si>
    <t>Supplies-Public Works - Traffic Signs</t>
  </si>
  <si>
    <t>6280.06</t>
  </si>
  <si>
    <t>Supplies-Public Works - ROW Maintenance</t>
  </si>
  <si>
    <t>6280.07</t>
  </si>
  <si>
    <t>Supplies-Public Works - Street Lights</t>
  </si>
  <si>
    <t>6280.08</t>
  </si>
  <si>
    <t>Supplies-Public Works - Pump</t>
  </si>
  <si>
    <t>6280.09</t>
  </si>
  <si>
    <t>Supplies-Public Works - Storm Drain System</t>
  </si>
  <si>
    <t>6280.10</t>
  </si>
  <si>
    <t>Supplies-Public Works - Storm Drain Basin</t>
  </si>
  <si>
    <t>6280.11</t>
  </si>
  <si>
    <t>Supplies-Public Works - Custodial</t>
  </si>
  <si>
    <t>6280.12</t>
  </si>
  <si>
    <t>Supplies-Public Works - Chemicals</t>
  </si>
  <si>
    <t>6280.13</t>
  </si>
  <si>
    <t>Supplies-Public Works - Laboratory</t>
  </si>
  <si>
    <t>6280.14</t>
  </si>
  <si>
    <t>Supplies-Public Works - Protective Clothing</t>
  </si>
  <si>
    <t>6280.15</t>
  </si>
  <si>
    <t>Supplies-Public Works - Mechanics Tools</t>
  </si>
  <si>
    <t>6280.16</t>
  </si>
  <si>
    <t>Supplies-Public Works - UV System Supplies</t>
  </si>
  <si>
    <t>6280.17</t>
  </si>
  <si>
    <t>Supplies-Public Works - Industrial Pipeline Chemicals</t>
  </si>
  <si>
    <t>6280.18</t>
  </si>
  <si>
    <t>Supplies-Public Works - WQCF Expansion</t>
  </si>
  <si>
    <t>6280.19</t>
  </si>
  <si>
    <t>Supplies-Public Works - Specialty Maintenance Tools</t>
  </si>
  <si>
    <t>6280.20</t>
  </si>
  <si>
    <t>Supplies-Public Works - Bin Repair</t>
  </si>
  <si>
    <t>6280.21</t>
  </si>
  <si>
    <t>Supplies-Public Works - Used Oil Grant</t>
  </si>
  <si>
    <t>6280.22</t>
  </si>
  <si>
    <t>Supplies-Public Works - Recycled Products</t>
  </si>
  <si>
    <t>6280.23</t>
  </si>
  <si>
    <t>Supplies-Public Works - Recycling Education Program</t>
  </si>
  <si>
    <t>6280.24</t>
  </si>
  <si>
    <t>Supplies-Public Works - Beverage Container - CRV</t>
  </si>
  <si>
    <t>6280.25</t>
  </si>
  <si>
    <t>Supplies-Public Works - Collection Containers</t>
  </si>
  <si>
    <t>6280.26</t>
  </si>
  <si>
    <t>Supplies-Public Works - 3 Cart System Containers</t>
  </si>
  <si>
    <t>6280.27</t>
  </si>
  <si>
    <t>Supplies-Public Works - SSJID Surface Water</t>
  </si>
  <si>
    <t>6280.28</t>
  </si>
  <si>
    <t>Supplies-Public Works - Water Treatment Chemicals</t>
  </si>
  <si>
    <t>6280.29</t>
  </si>
  <si>
    <t>Supplies-Public Works - Arsenic Treatment</t>
  </si>
  <si>
    <t>6280.30</t>
  </si>
  <si>
    <t>Supplies-Public Works - Automated &amp; Hand Tools</t>
  </si>
  <si>
    <t>6280.31</t>
  </si>
  <si>
    <t>Supplies-Public Works - Water Conservation</t>
  </si>
  <si>
    <t>6280.32</t>
  </si>
  <si>
    <t>Supplies-Public Works - Water Distribution System</t>
  </si>
  <si>
    <t>6280.33</t>
  </si>
  <si>
    <t>Supplies-Public Works - Fire Hydrants</t>
  </si>
  <si>
    <t>6280.34</t>
  </si>
  <si>
    <t>Supplies-Public Works - Wells &amp; Pumps</t>
  </si>
  <si>
    <t>6280.35</t>
  </si>
  <si>
    <t>Supplies-Public Works - Water Meters &amp; Boxes</t>
  </si>
  <si>
    <t>6280.36</t>
  </si>
  <si>
    <t>Supplies-Public Works - Traffic Calming</t>
  </si>
  <si>
    <t>6280.37</t>
  </si>
  <si>
    <t>Supplies-Public Works - Bike Route Signs</t>
  </si>
  <si>
    <t>6280.38</t>
  </si>
  <si>
    <t>Supplies-Public Works - Global Supplies</t>
  </si>
  <si>
    <t>6280.39</t>
  </si>
  <si>
    <t>Supplies-Public Works - Industrial Waste Pretreatment</t>
  </si>
  <si>
    <t>6280.40</t>
  </si>
  <si>
    <t>Supplies-Public Works - Support Department</t>
  </si>
  <si>
    <t>6280.41</t>
  </si>
  <si>
    <t>Supplies-Public Works - Bevarage Container Grant</t>
  </si>
  <si>
    <t>6280.42</t>
  </si>
  <si>
    <t>Supplies-Public Works - Industrial Wastewater</t>
  </si>
  <si>
    <t>Dues &amp; Subscriptions - Memberships</t>
  </si>
  <si>
    <t>6300.02</t>
  </si>
  <si>
    <t>Dues &amp; Subscriptions - Publications</t>
  </si>
  <si>
    <t>6300.03</t>
  </si>
  <si>
    <t>Dues &amp; Subscriptions - Certifications</t>
  </si>
  <si>
    <t>6350.01</t>
  </si>
  <si>
    <t>Maintenance Agreements &amp; Licenses - License/Software Maintenance</t>
  </si>
  <si>
    <t>6350.02</t>
  </si>
  <si>
    <t>Maintenance Agreements &amp; Licenses - Hardware Maintenance</t>
  </si>
  <si>
    <t>6350.03</t>
  </si>
  <si>
    <t>Maintenance Agreements &amp; Licenses - Maintenance Agreements</t>
  </si>
  <si>
    <t>6350.04</t>
  </si>
  <si>
    <t>Maintenance Agreements &amp; Licenses - SCADA</t>
  </si>
  <si>
    <t>6350.05</t>
  </si>
  <si>
    <t>Maintenance Agreements &amp; Licenses - Traffic Control</t>
  </si>
  <si>
    <t>6350.06</t>
  </si>
  <si>
    <t>Maintenance Agreements &amp; Licenses - Streetlights</t>
  </si>
  <si>
    <t>6375.01</t>
  </si>
  <si>
    <t>Operating Fees - NPDES Permit Renewal</t>
  </si>
  <si>
    <t>6375.02</t>
  </si>
  <si>
    <t>Operating Fees - NPDES Permit Compliance</t>
  </si>
  <si>
    <t>6375.03</t>
  </si>
  <si>
    <t>Operating Fees - SSJID Drainage</t>
  </si>
  <si>
    <t>6375.04</t>
  </si>
  <si>
    <t>Operating Fees - Operating Permits</t>
  </si>
  <si>
    <t>6375.05</t>
  </si>
  <si>
    <t>Operating Fees - Annual Waste Discharger</t>
  </si>
  <si>
    <t>6375.06</t>
  </si>
  <si>
    <t>Operating Fees - Bay Protection Annual</t>
  </si>
  <si>
    <t>6375.07</t>
  </si>
  <si>
    <t>Operating Fees - Permit</t>
  </si>
  <si>
    <t>6375.08</t>
  </si>
  <si>
    <t>Operating Fees - Operating Permits Reg</t>
  </si>
  <si>
    <t>6375.09</t>
  </si>
  <si>
    <t>Operating Fees - Dumping</t>
  </si>
  <si>
    <t>6375.10</t>
  </si>
  <si>
    <t>Operating Fees - Sludge Disposal</t>
  </si>
  <si>
    <t>6375.11</t>
  </si>
  <si>
    <t>Operating Fees - Compost Tipping</t>
  </si>
  <si>
    <t>6375.12</t>
  </si>
  <si>
    <t>Operating Fees - Curbside Recycling</t>
  </si>
  <si>
    <t>6375.13</t>
  </si>
  <si>
    <t>Operating Fees - Street Sweeper Tipping</t>
  </si>
  <si>
    <t>6375.14</t>
  </si>
  <si>
    <t>Operating Fees - Wood Waste Tipping</t>
  </si>
  <si>
    <t>6375.15</t>
  </si>
  <si>
    <t>Operating Fees - Concrete/Asphalt Tipping</t>
  </si>
  <si>
    <t>6375.16</t>
  </si>
  <si>
    <t>Operating Fees - Universal Waste Recycling</t>
  </si>
  <si>
    <t>6375.17</t>
  </si>
  <si>
    <t>Operating Fees - Refrigerant Cylinders</t>
  </si>
  <si>
    <t>6375.18</t>
  </si>
  <si>
    <t>Operating Fees - Used Oil Recycling</t>
  </si>
  <si>
    <t>6375.19</t>
  </si>
  <si>
    <t>Operating Fees - Highway Signal</t>
  </si>
  <si>
    <t>6375.20</t>
  </si>
  <si>
    <t>Operating Fees - Fines and Penalties</t>
  </si>
  <si>
    <t>6400</t>
  </si>
  <si>
    <t>Repairs &amp; Maintenance</t>
  </si>
  <si>
    <t>6400.01</t>
  </si>
  <si>
    <t>Repairs &amp; Maintenance - Building</t>
  </si>
  <si>
    <t>6400.02</t>
  </si>
  <si>
    <t>Repairs &amp; Maintenance - Minor Equipment/Other</t>
  </si>
  <si>
    <t>6400.03</t>
  </si>
  <si>
    <t>Repairs &amp; Maintenance - Major Repair &amp; Contingency</t>
  </si>
  <si>
    <t>6400.04</t>
  </si>
  <si>
    <t>Repairs &amp; Maintenance - Equipment Rental</t>
  </si>
  <si>
    <t>6400.05</t>
  </si>
  <si>
    <t>Repairs &amp; Maintenance - Vehicle</t>
  </si>
  <si>
    <t>6400.06</t>
  </si>
  <si>
    <t>Repairs &amp; Maintenance - Smog Retrofit</t>
  </si>
  <si>
    <t>6400.07</t>
  </si>
  <si>
    <t>Repairs &amp; Maintenance - Radio Communication</t>
  </si>
  <si>
    <t>6400.08</t>
  </si>
  <si>
    <t>Repairs &amp; Maintenance - Vandalism</t>
  </si>
  <si>
    <t>6400.09</t>
  </si>
  <si>
    <t>Repairs &amp; Maintenance - Well</t>
  </si>
  <si>
    <t>6400.10</t>
  </si>
  <si>
    <t>Repairs &amp; Maintenance - Pavement</t>
  </si>
  <si>
    <t>6400.11</t>
  </si>
  <si>
    <t>Repairs &amp; Maintenance - Irrigation</t>
  </si>
  <si>
    <t>6400.12</t>
  </si>
  <si>
    <t>Repairs &amp; Maintenance - Pump</t>
  </si>
  <si>
    <t>6400.13</t>
  </si>
  <si>
    <t>Repairs &amp; Maintenance - Storm Drain</t>
  </si>
  <si>
    <t>6400.14</t>
  </si>
  <si>
    <t>Repairs &amp; Maintenance - Ballfield</t>
  </si>
  <si>
    <t>6400.15</t>
  </si>
  <si>
    <t>Repairs &amp; Maintenance - Emergency</t>
  </si>
  <si>
    <t>6400.16</t>
  </si>
  <si>
    <t xml:space="preserve">Repairs &amp; Maintenance - Range </t>
  </si>
  <si>
    <t>6400.17</t>
  </si>
  <si>
    <t>Repairs &amp; Maintenance - Breathing Apparatus</t>
  </si>
  <si>
    <t>6400.18</t>
  </si>
  <si>
    <t>Repairs &amp; Maintenance - Streetlight</t>
  </si>
  <si>
    <t>6400.19</t>
  </si>
  <si>
    <t>Repairs &amp; Maintenance - Testing/Certifications</t>
  </si>
  <si>
    <t>6400.20</t>
  </si>
  <si>
    <t>Repairs &amp; Maintenance - Property Maintenance</t>
  </si>
  <si>
    <t>6400.21</t>
  </si>
  <si>
    <t>Repairs &amp; Maintenance - Soundwall/Barriers</t>
  </si>
  <si>
    <t>6400.22</t>
  </si>
  <si>
    <t>Repairs &amp; Maintenance - Curb, Gutter  Sidewalk</t>
  </si>
  <si>
    <t>6400.23</t>
  </si>
  <si>
    <t>Repairs &amp; Maintenance - Bin Repair</t>
  </si>
  <si>
    <t>6400.24</t>
  </si>
  <si>
    <t>Repairs &amp; Maintenance - Property Remediation</t>
  </si>
  <si>
    <t>6410</t>
  </si>
  <si>
    <t>Repairs &amp; Maintenance-Transportation</t>
  </si>
  <si>
    <t>6410.01</t>
  </si>
  <si>
    <t>Repairs &amp; Maintenance-Transportation - Pavement</t>
  </si>
  <si>
    <t>6410.02</t>
  </si>
  <si>
    <t>Repairs &amp; Maintenance-Transportation - Slurry/Overlay</t>
  </si>
  <si>
    <t>6410.03</t>
  </si>
  <si>
    <t>Repairs &amp; Maintenance-Transportation - Traffic Signal</t>
  </si>
  <si>
    <t>6410.04</t>
  </si>
  <si>
    <t>Repairs &amp; Maintenance-Transportation - Traffic Control</t>
  </si>
  <si>
    <t>6410.05</t>
  </si>
  <si>
    <t>Repairs &amp; Maintenance-Transportation - Curb,Gutter, Sidewalk</t>
  </si>
  <si>
    <t>6410.06</t>
  </si>
  <si>
    <t>Repairs &amp; Maintenance-Transportation - Bikeway</t>
  </si>
  <si>
    <t>6410.07</t>
  </si>
  <si>
    <t>Repairs &amp; Maintenance-Transportation - Soundwall</t>
  </si>
  <si>
    <t>6410.08</t>
  </si>
  <si>
    <t>Repairs &amp; Maintenance-Transportation - Streetlights</t>
  </si>
  <si>
    <t>6500.01</t>
  </si>
  <si>
    <t>Claims &amp; Insurance - SIR</t>
  </si>
  <si>
    <t>6500.02</t>
  </si>
  <si>
    <t>Claims &amp; Insurance - Claim Settlement</t>
  </si>
  <si>
    <t>6500.03</t>
  </si>
  <si>
    <t>Claims &amp; Insurance - Damage to City Property</t>
  </si>
  <si>
    <t>Claims &amp; Insurance - Insurance Premiums</t>
  </si>
  <si>
    <t>6500.05</t>
  </si>
  <si>
    <t xml:space="preserve">Claims &amp; Insurance - Liability </t>
  </si>
  <si>
    <t>6500.06</t>
  </si>
  <si>
    <t>Claims &amp; Insurance - Unanticipated Property Claims</t>
  </si>
  <si>
    <t>Administrative Expenses - Meetings</t>
  </si>
  <si>
    <t>6600.02</t>
  </si>
  <si>
    <t>Administrative Expenses - Investigation Travel</t>
  </si>
  <si>
    <t>Administrative Expenses - Mileage Reimbursement</t>
  </si>
  <si>
    <t>Administrative Expenses - Training/Conferences</t>
  </si>
  <si>
    <t>6600.05</t>
  </si>
  <si>
    <t>Administrative Expenses - Public/Legal Advertisement</t>
  </si>
  <si>
    <t>6600.06</t>
  </si>
  <si>
    <t>Administrative Expenses - Property/Building Rental</t>
  </si>
  <si>
    <t>Administrative Expenses - Employee Recruitment</t>
  </si>
  <si>
    <t>6600.08</t>
  </si>
  <si>
    <t>Administrative Expenses - Employee Recognition</t>
  </si>
  <si>
    <t>6600.09</t>
  </si>
  <si>
    <t>Administrative Expenses - Community Contribution</t>
  </si>
  <si>
    <t>6600.10</t>
  </si>
  <si>
    <t>Administrative Expenses - Educational Reimbursement</t>
  </si>
  <si>
    <t>6600.11</t>
  </si>
  <si>
    <t>Administrative Expenses - Mayor's Com of the Arts</t>
  </si>
  <si>
    <t>6600.12</t>
  </si>
  <si>
    <t>Administrative Expenses - Youth Advisory Commission</t>
  </si>
  <si>
    <t>6600.13</t>
  </si>
  <si>
    <t>Administrative Expenses - CVB</t>
  </si>
  <si>
    <t>Administrative Expenses - Filing/Recording Fee</t>
  </si>
  <si>
    <t>6600.15</t>
  </si>
  <si>
    <t>Administrative Expenses - Property Tax Admin Fee</t>
  </si>
  <si>
    <t>6600.16</t>
  </si>
  <si>
    <t>Administrative Expenses - Property Tax Assessments</t>
  </si>
  <si>
    <t>6600.17</t>
  </si>
  <si>
    <t>Administrative Expenses - LAFCO Contribution</t>
  </si>
  <si>
    <t>6600.18</t>
  </si>
  <si>
    <t xml:space="preserve">Administrative Expenses - Promenade Parking Lot Lease </t>
  </si>
  <si>
    <t>6600.19</t>
  </si>
  <si>
    <t>Administrative Expenses - Costco Sales Tax Agreement</t>
  </si>
  <si>
    <t>6600.20</t>
  </si>
  <si>
    <t>Administrative Expenses - Training - Commissioners</t>
  </si>
  <si>
    <t>6600.22</t>
  </si>
  <si>
    <t>Administrative Expenses - Graffiti Reward Program</t>
  </si>
  <si>
    <t>6600.23</t>
  </si>
  <si>
    <t>Administrative Expenses - Public Education</t>
  </si>
  <si>
    <t>6600.24</t>
  </si>
  <si>
    <t>Administrative Expenses - Marketing</t>
  </si>
  <si>
    <t>6600.25</t>
  </si>
  <si>
    <t>Administrative Expenses - Support Services-Indirect Labor</t>
  </si>
  <si>
    <t>6600.26</t>
  </si>
  <si>
    <t>Administrative Expenses - Support Services-IT</t>
  </si>
  <si>
    <t>6600.27</t>
  </si>
  <si>
    <t>Administrative Expenses - Support Services-Direct Labor</t>
  </si>
  <si>
    <t>6600.28</t>
  </si>
  <si>
    <t>Administrative Expenses - Equipment Fund Contribution</t>
  </si>
  <si>
    <t>6600.29</t>
  </si>
  <si>
    <t>Administrative Expenses - Administration &amp; Planning</t>
  </si>
  <si>
    <t>6600.30</t>
  </si>
  <si>
    <t>Administrative Expenses - Other Expenses</t>
  </si>
  <si>
    <t>Administrative Expenses - Election</t>
  </si>
  <si>
    <t>6600.32</t>
  </si>
  <si>
    <t>Administrative Expenses - Vehicle Fund Contribution</t>
  </si>
  <si>
    <t>6600.33</t>
  </si>
  <si>
    <t>Administrative Expenses - POST Training</t>
  </si>
  <si>
    <t>6600.34</t>
  </si>
  <si>
    <t>Administrative Expenses - General Fund Contribution</t>
  </si>
  <si>
    <t>6600.35</t>
  </si>
  <si>
    <t>Administrative Expenses - Safety Training</t>
  </si>
  <si>
    <t>6600.36</t>
  </si>
  <si>
    <t>Administrative Expenses - IT Fund Contribution</t>
  </si>
  <si>
    <t>6600.37</t>
  </si>
  <si>
    <t>Administrative Expenses - Prior Worker's Comp Claims</t>
  </si>
  <si>
    <t>6600.38</t>
  </si>
  <si>
    <t>Administrative Expenses - SA Administration</t>
  </si>
  <si>
    <t>6600.39</t>
  </si>
  <si>
    <t>Administrative Expenses - Leadership Training</t>
  </si>
  <si>
    <t>Administrative Expenses - Election Training/Conference</t>
  </si>
  <si>
    <t>6600.41</t>
  </si>
  <si>
    <t>Administrative Expenses - Community Clean-up</t>
  </si>
  <si>
    <t>6600.42</t>
  </si>
  <si>
    <t>Administrative Expenses - Mutual Aid</t>
  </si>
  <si>
    <t>6610.01</t>
  </si>
  <si>
    <t>Housing Programs - Housing Assistance</t>
  </si>
  <si>
    <t>6610.02</t>
  </si>
  <si>
    <t>Housing Programs - Downpayment Assistance</t>
  </si>
  <si>
    <t>6610.03</t>
  </si>
  <si>
    <t>Housing Programs - Senior Rehabilitation Grants</t>
  </si>
  <si>
    <t>6610.04</t>
  </si>
  <si>
    <t>Housing Programs - Residential Rehabilitation Grant</t>
  </si>
  <si>
    <t>6610.05</t>
  </si>
  <si>
    <t>Housing Programs - Eden Housing</t>
  </si>
  <si>
    <t>6610.06</t>
  </si>
  <si>
    <t>Housing Programs - Affordable Housing Projects</t>
  </si>
  <si>
    <t>6615.01</t>
  </si>
  <si>
    <t>Economic Development Programs - Fee Reduction</t>
  </si>
  <si>
    <t>6615.02</t>
  </si>
  <si>
    <t>Economic Development Programs - PW Projects</t>
  </si>
  <si>
    <t>6615.03</t>
  </si>
  <si>
    <t>Economic Development Programs - Chamber of Commerce</t>
  </si>
  <si>
    <t>6615.04</t>
  </si>
  <si>
    <t>Economic Development Programs - San Joaquin Partnership</t>
  </si>
  <si>
    <t>6615.05</t>
  </si>
  <si>
    <t>Economic Development Programs - Facade Improvements</t>
  </si>
  <si>
    <t>6615.06</t>
  </si>
  <si>
    <t>Economic Development Programs - Private Partnerships</t>
  </si>
  <si>
    <t>6615.07</t>
  </si>
  <si>
    <t>Economic Development Programs - Business Development Loans</t>
  </si>
  <si>
    <t>6615.08</t>
  </si>
  <si>
    <t>Economic Development Programs - Downtown Parking</t>
  </si>
  <si>
    <t>6615.09</t>
  </si>
  <si>
    <t>Economic Development Programs - SJCo Economic Development Agency</t>
  </si>
  <si>
    <t>6620.01</t>
  </si>
  <si>
    <t>Service Programs - Senior Programs</t>
  </si>
  <si>
    <t>6620.02</t>
  </si>
  <si>
    <t>Service Programs - DRAIL - Disability Resource</t>
  </si>
  <si>
    <t>6620.03</t>
  </si>
  <si>
    <t>Service Programs - Stockton Emergency Food Bank</t>
  </si>
  <si>
    <t>6620.04</t>
  </si>
  <si>
    <t>Service Programs - LOVE Inc</t>
  </si>
  <si>
    <t>6620.05</t>
  </si>
  <si>
    <t>Service Programs - Smoke Detector</t>
  </si>
  <si>
    <t>6620.06</t>
  </si>
  <si>
    <t>Service Programs - Meals on Wheels</t>
  </si>
  <si>
    <t>6620.07</t>
  </si>
  <si>
    <t>Service Programs - SSJC Housing Board</t>
  </si>
  <si>
    <t>6620.08</t>
  </si>
  <si>
    <t>Service Programs - Second Harvest Food Bank</t>
  </si>
  <si>
    <t>6620.09</t>
  </si>
  <si>
    <t>Service Programs - Hope Family Shelter</t>
  </si>
  <si>
    <t>6620.10</t>
  </si>
  <si>
    <t>Service Programs - Family Law Center</t>
  </si>
  <si>
    <t>6620.11</t>
  </si>
  <si>
    <t>Service Programs - Boys and Girls Club</t>
  </si>
  <si>
    <t>6620.12</t>
  </si>
  <si>
    <t>Service Programs - Women's Center of San Joaquin Co</t>
  </si>
  <si>
    <t>6620.13</t>
  </si>
  <si>
    <t>Service Programs - Give Every Child A Chance</t>
  </si>
  <si>
    <t>6620.14</t>
  </si>
  <si>
    <t>Service Programs - South County Crisis Center</t>
  </si>
  <si>
    <t>6620.15</t>
  </si>
  <si>
    <t>Service Programs - Youth Scholarships</t>
  </si>
  <si>
    <t>6620.16</t>
  </si>
  <si>
    <t>Service Programs - Ray of Hope</t>
  </si>
  <si>
    <t>6620.17</t>
  </si>
  <si>
    <t>Service Programs - Child Abuse Prevention Cntr</t>
  </si>
  <si>
    <t>6620.18</t>
  </si>
  <si>
    <t>Service Programs - Eden Housing Summer Program</t>
  </si>
  <si>
    <t>6620.19</t>
  </si>
  <si>
    <t>Service Programs - Friday Unity Night (F.U.N.)</t>
  </si>
  <si>
    <t>6620.20</t>
  </si>
  <si>
    <t>Service Programs - Microenterprise Loan Program</t>
  </si>
  <si>
    <t>6630.02</t>
  </si>
  <si>
    <t>Recreational Programs - Youth - Coed Flag Football</t>
  </si>
  <si>
    <t>6630.03</t>
  </si>
  <si>
    <t>Recreational Programs - Youth - Coed Basketball</t>
  </si>
  <si>
    <t>6630.04</t>
  </si>
  <si>
    <t>Recreational Programs - Youth - Coed Baseball/Softball</t>
  </si>
  <si>
    <t>6630.05</t>
  </si>
  <si>
    <t>Recreational Programs - Youth - Girls Softball</t>
  </si>
  <si>
    <t>6630.06</t>
  </si>
  <si>
    <t>Recreational Programs - Youth - Coed Basketball Camp</t>
  </si>
  <si>
    <t>6630.07</t>
  </si>
  <si>
    <t>Recreational Programs - Youth - Coed Soccer &amp; Kickball</t>
  </si>
  <si>
    <t>6630.08</t>
  </si>
  <si>
    <t>Recreational Programs - Youth - Coed Volleyball Camp</t>
  </si>
  <si>
    <t>6630.09</t>
  </si>
  <si>
    <t>Recreational Programs - Youth - Tournaments</t>
  </si>
  <si>
    <t>6630.10</t>
  </si>
  <si>
    <t>Recreational Programs - Youth - Acorn League</t>
  </si>
  <si>
    <t>6630.11</t>
  </si>
  <si>
    <t>Recreational Programs - Youth - Pilot Expansion Program</t>
  </si>
  <si>
    <t>6630.12</t>
  </si>
  <si>
    <t>Recreational Programs - Youth - Arts &amp; Crafts</t>
  </si>
  <si>
    <t>6630.13</t>
  </si>
  <si>
    <t>Recreational Programs - Youth - Gymnastics</t>
  </si>
  <si>
    <t>6630.14</t>
  </si>
  <si>
    <t>Recreational Programs - Youth - Martial Arts</t>
  </si>
  <si>
    <t>6630.15</t>
  </si>
  <si>
    <t>Recreational Programs - Youth - Cheerleading</t>
  </si>
  <si>
    <t>6630.16</t>
  </si>
  <si>
    <t>Recreational Programs - Youth - Tennis</t>
  </si>
  <si>
    <t>6630.17</t>
  </si>
  <si>
    <t>Recreational Programs - Youth - Dance</t>
  </si>
  <si>
    <t>6630.18</t>
  </si>
  <si>
    <t>Recreational Programs - Youth - Baton</t>
  </si>
  <si>
    <t>6630.19</t>
  </si>
  <si>
    <t>Recreational Programs - Youth - Academic Programs</t>
  </si>
  <si>
    <t>6630.20</t>
  </si>
  <si>
    <t>Recreational Programs - Youth - Performing Arts</t>
  </si>
  <si>
    <t>6630.21</t>
  </si>
  <si>
    <t>Recreational Programs - Youth - Judo</t>
  </si>
  <si>
    <t>6630.22</t>
  </si>
  <si>
    <t>Recreational Programs - Youth - Karate</t>
  </si>
  <si>
    <t>6630.23</t>
  </si>
  <si>
    <t>Recreational Programs - Youth - Cooking</t>
  </si>
  <si>
    <t>6630.24</t>
  </si>
  <si>
    <t>Recreational Programs - Youth - Music</t>
  </si>
  <si>
    <t>6630.25</t>
  </si>
  <si>
    <t>Recreational Programs - Youth - Recreation Leadership</t>
  </si>
  <si>
    <t>6630.26</t>
  </si>
  <si>
    <t>Recreational Programs - Youth - Health &amp; Safety</t>
  </si>
  <si>
    <t>6630.27</t>
  </si>
  <si>
    <t>Recreational Programs - Youth - Youth Day Camp</t>
  </si>
  <si>
    <t>6630.28</t>
  </si>
  <si>
    <t>Recreational Programs - Youth - Preschool Play Program</t>
  </si>
  <si>
    <t>6630.29</t>
  </si>
  <si>
    <t>Recreational Programs - Youth - After School Program</t>
  </si>
  <si>
    <t>6630.30</t>
  </si>
  <si>
    <t>Recreational Programs - Youth - Youth Themed Parties</t>
  </si>
  <si>
    <t>6630.31</t>
  </si>
  <si>
    <t>Recreational Programs - Youth - Exercise and Fitness</t>
  </si>
  <si>
    <t>6630.32</t>
  </si>
  <si>
    <t>Recreational Programs - Youth - Golf</t>
  </si>
  <si>
    <t>6631</t>
  </si>
  <si>
    <t>Recreational Programs - Adult</t>
  </si>
  <si>
    <t>6631.01</t>
  </si>
  <si>
    <t>Recreational Programs - Adult - Men's Basketball</t>
  </si>
  <si>
    <t>6631.02</t>
  </si>
  <si>
    <t>Recreational Programs - Adult - Coed Soccer</t>
  </si>
  <si>
    <t>6631.03</t>
  </si>
  <si>
    <t>Recreational Programs - Adult - Softball Tournament</t>
  </si>
  <si>
    <t>6631.04</t>
  </si>
  <si>
    <t>Recreational Programs - Adult - Men's Softball</t>
  </si>
  <si>
    <t>6631.05</t>
  </si>
  <si>
    <t>Recreational Programs - Adult - Women's Softbal</t>
  </si>
  <si>
    <t>6631.06</t>
  </si>
  <si>
    <t>Recreational Programs - Adult - Coed Softball</t>
  </si>
  <si>
    <t>6631.07</t>
  </si>
  <si>
    <t>Recreational Programs - Adult - Pilot Expansion Program</t>
  </si>
  <si>
    <t>6631.08</t>
  </si>
  <si>
    <t>Recreational Programs - Adult - Arts &amp; Crafts</t>
  </si>
  <si>
    <t>6631.09</t>
  </si>
  <si>
    <t>Recreational Programs - Adult - Golf</t>
  </si>
  <si>
    <t>6631.10</t>
  </si>
  <si>
    <t>Recreational Programs - Adult - Dog Obedience</t>
  </si>
  <si>
    <t>6631.11</t>
  </si>
  <si>
    <t>Recreational Programs - Adult - Tennis</t>
  </si>
  <si>
    <t>6631.12</t>
  </si>
  <si>
    <t>Recreational Programs - Adult - Exercise &amp; Fitness</t>
  </si>
  <si>
    <t>6631.13</t>
  </si>
  <si>
    <t>Recreational Programs - Adult - Western Dance</t>
  </si>
  <si>
    <t>6631.14</t>
  </si>
  <si>
    <t>Recreational Programs - Adult - Dance</t>
  </si>
  <si>
    <t>6631.15</t>
  </si>
  <si>
    <t>Recreational Programs - Adult - Health &amp; Safety</t>
  </si>
  <si>
    <t>6632.01</t>
  </si>
  <si>
    <t>Recreational Programs - Aquatics - Pool Admission</t>
  </si>
  <si>
    <t>6632.02</t>
  </si>
  <si>
    <t>Recreational Programs - Aquatics - Pool Rental</t>
  </si>
  <si>
    <t>6632.03</t>
  </si>
  <si>
    <t>Recreational Programs - Aquatics - Swim Lessons</t>
  </si>
  <si>
    <t>6632.04</t>
  </si>
  <si>
    <t>Recreational Programs - Aquatics - Swim Exercise</t>
  </si>
  <si>
    <t>6632.05</t>
  </si>
  <si>
    <t>Recreational Programs - Aquatics - Swim Team</t>
  </si>
  <si>
    <t>6632.06</t>
  </si>
  <si>
    <t>Recreational Programs - Aquatics - Scuba</t>
  </si>
  <si>
    <t>6632.07</t>
  </si>
  <si>
    <t>Recreational Programs - Aquatics - Health &amp; Safety</t>
  </si>
  <si>
    <t>6632.08</t>
  </si>
  <si>
    <t>Recreational Programs - Aquatics - Pilot Expansion Program</t>
  </si>
  <si>
    <t>6633.01</t>
  </si>
  <si>
    <t>Recreational Programs - General - Community Events</t>
  </si>
  <si>
    <t>6633.02</t>
  </si>
  <si>
    <t>Recreational Programs - General - Open Gym</t>
  </si>
  <si>
    <t>6633.03</t>
  </si>
  <si>
    <t xml:space="preserve">Recreational Programs - General - YAC </t>
  </si>
  <si>
    <t>6633.04</t>
  </si>
  <si>
    <t>Recreational Programs - General - 4th of July</t>
  </si>
  <si>
    <t>6633.05</t>
  </si>
  <si>
    <t>Recreational Programs - General - Trips and Tours</t>
  </si>
  <si>
    <t>6633.06</t>
  </si>
  <si>
    <t>Recreational Programs - General - Concessions</t>
  </si>
  <si>
    <t>6633.07</t>
  </si>
  <si>
    <t>Recreational Programs - General - Admissions Adult Sports</t>
  </si>
  <si>
    <t>6633.08</t>
  </si>
  <si>
    <t>Recreational Programs - General - Misc Program Supplies</t>
  </si>
  <si>
    <t>6633.09</t>
  </si>
  <si>
    <t>Recreational Programs - General - Pilot Expansion Program</t>
  </si>
  <si>
    <t>6633.10</t>
  </si>
  <si>
    <t>Recreational Programs - General - Facility Rental - Ballfield</t>
  </si>
  <si>
    <t>6633.11</t>
  </si>
  <si>
    <t>Recreational Programs - General - Partnerships</t>
  </si>
  <si>
    <t>6633.12</t>
  </si>
  <si>
    <t>Recreational Programs - General - Community Gym</t>
  </si>
  <si>
    <t>6700.01</t>
  </si>
  <si>
    <t>Depreciation - Buildings</t>
  </si>
  <si>
    <t>6700.02</t>
  </si>
  <si>
    <t>Depreciation - Building Improvements</t>
  </si>
  <si>
    <t>6700.03</t>
  </si>
  <si>
    <t>Depreciation - Computer Hardware</t>
  </si>
  <si>
    <t>6700.04</t>
  </si>
  <si>
    <t>Depreciation - Software</t>
  </si>
  <si>
    <t>6700.05</t>
  </si>
  <si>
    <t>Depreciation - Machinery &amp; Equipment</t>
  </si>
  <si>
    <t>6700.06</t>
  </si>
  <si>
    <t>Depreciation - Vehicles</t>
  </si>
  <si>
    <t>6700.07</t>
  </si>
  <si>
    <t>Depreciation - Parks</t>
  </si>
  <si>
    <t>6700.08</t>
  </si>
  <si>
    <t>Depreciation - Streets</t>
  </si>
  <si>
    <t>6700.09</t>
  </si>
  <si>
    <t>Depreciation - Sewer Lines</t>
  </si>
  <si>
    <t>6700.10</t>
  </si>
  <si>
    <t>Depreciation - Sewer Plant</t>
  </si>
  <si>
    <t>6700.11</t>
  </si>
  <si>
    <t>Depreciation - Storm Drain</t>
  </si>
  <si>
    <t>6700.12</t>
  </si>
  <si>
    <t>Depreciation - Water Rights</t>
  </si>
  <si>
    <t>6700.13</t>
  </si>
  <si>
    <t>Depreciation - Water Wells &amp; Lines</t>
  </si>
  <si>
    <t>6700.99</t>
  </si>
  <si>
    <t>Depreciation - Conversion</t>
  </si>
  <si>
    <t>7000.01</t>
  </si>
  <si>
    <t>Capital Outlay - Vehicles-Minor</t>
  </si>
  <si>
    <t>7000.02</t>
  </si>
  <si>
    <t>Capital Outlay - Vehicles-Major</t>
  </si>
  <si>
    <t>7000.03</t>
  </si>
  <si>
    <t>Capital Outlay - Operations Equip-Minor</t>
  </si>
  <si>
    <t>7000.04</t>
  </si>
  <si>
    <t>Capital Outlay - Operations Equipment-Major</t>
  </si>
  <si>
    <t>7000.05</t>
  </si>
  <si>
    <t>Capital Outlay - Operations Apparatus-Minor</t>
  </si>
  <si>
    <t>7000.06</t>
  </si>
  <si>
    <t>Capital Outlay - Operations Appartus-Major</t>
  </si>
  <si>
    <t>7000.07</t>
  </si>
  <si>
    <t>Capital Outlay - Computer Hardware</t>
  </si>
  <si>
    <t>7000.08</t>
  </si>
  <si>
    <t>Capital Outlay - Computer Software</t>
  </si>
  <si>
    <t>7000.09</t>
  </si>
  <si>
    <t>Capital Outlay - Computer Conversion</t>
  </si>
  <si>
    <t>7000.10</t>
  </si>
  <si>
    <t>Capital Outlay - Sprinkler Controller Upgrades</t>
  </si>
  <si>
    <t>7000.11</t>
  </si>
  <si>
    <t>Capital Outlay - Security</t>
  </si>
  <si>
    <t>7000.12</t>
  </si>
  <si>
    <t>Capital Outlay - Furniture</t>
  </si>
  <si>
    <t>7000.13</t>
  </si>
  <si>
    <t>Capital Outlay - Collection Containers-Res</t>
  </si>
  <si>
    <t>7000.14</t>
  </si>
  <si>
    <t>Capital Outlay - Collection Containers-Commercial</t>
  </si>
  <si>
    <t>7000.15</t>
  </si>
  <si>
    <t>Capital Outlay - Wells-Minor</t>
  </si>
  <si>
    <t>7000.16</t>
  </si>
  <si>
    <t>Capital Outlay - Wells-Major</t>
  </si>
  <si>
    <t>7000.17</t>
  </si>
  <si>
    <t>Capital Outlay - Storage Tank</t>
  </si>
  <si>
    <t>7000.18</t>
  </si>
  <si>
    <t>Capital Outlay - Pumps</t>
  </si>
  <si>
    <t>7000.19</t>
  </si>
  <si>
    <t>7000.20</t>
  </si>
  <si>
    <t>Capital Outlay - Laboratory</t>
  </si>
  <si>
    <t>7000.21</t>
  </si>
  <si>
    <t>Capital Outlay - Bus</t>
  </si>
  <si>
    <t>7000.22</t>
  </si>
  <si>
    <t>Capital Outlay - Bus Stop Security</t>
  </si>
  <si>
    <t>7000.23</t>
  </si>
  <si>
    <t>Capital Outlay - Leveling Devices</t>
  </si>
  <si>
    <t>7000.24</t>
  </si>
  <si>
    <t>Capital Outlay - Centrifuge</t>
  </si>
  <si>
    <t>7000.25</t>
  </si>
  <si>
    <t>Capital Outlay - Aeration Basin</t>
  </si>
  <si>
    <t>7000.26</t>
  </si>
  <si>
    <t>Capital Outlay - Discharge Box</t>
  </si>
  <si>
    <t>7000.27</t>
  </si>
  <si>
    <t>Capital Outlay - Information Technology</t>
  </si>
  <si>
    <t>7000.28</t>
  </si>
  <si>
    <t>Capital Outlay - IVR</t>
  </si>
  <si>
    <t>7000.29</t>
  </si>
  <si>
    <t>Capital Outlay - Meters, Boxes</t>
  </si>
  <si>
    <t>7000.99</t>
  </si>
  <si>
    <t>Capital Outlay - General</t>
  </si>
  <si>
    <t>7010</t>
  </si>
  <si>
    <t>Capital Outlay-Public Safety Grants</t>
  </si>
  <si>
    <t>7010.01</t>
  </si>
  <si>
    <t>Capital Outlay-Public Safety Grants - BJA/JAG</t>
  </si>
  <si>
    <t>7010.02</t>
  </si>
  <si>
    <t>Capital Outlay-Public Safety Grants - LLEGB-2003</t>
  </si>
  <si>
    <t>7010.03</t>
  </si>
  <si>
    <t>Capital Outlay-Public Safety Grants - LLEBG-2004</t>
  </si>
  <si>
    <t>7010.04</t>
  </si>
  <si>
    <t>Capital Outlay-Public Safety Grants - Ca High Technology</t>
  </si>
  <si>
    <t>7010.05</t>
  </si>
  <si>
    <t>Capital Outlay-Public Safety Grants - Web Site</t>
  </si>
  <si>
    <t>7010.06</t>
  </si>
  <si>
    <t>Capital Outlay-Public Safety Grants - Security</t>
  </si>
  <si>
    <t>7010.07</t>
  </si>
  <si>
    <t>Capital Outlay-Public Safety Grants - Digital In Car Video</t>
  </si>
  <si>
    <t>7010.08</t>
  </si>
  <si>
    <t>Capital Outlay-Public Safety Grants - MCT/CAD/RMS</t>
  </si>
  <si>
    <t>7010.09</t>
  </si>
  <si>
    <t>Capital Outlay-Public Safety Grants - Digital Photograhapy</t>
  </si>
  <si>
    <t>7010.10</t>
  </si>
  <si>
    <t>Capital Outlay-Public Safety Grants - Project Allocation-2003</t>
  </si>
  <si>
    <t>7010.11</t>
  </si>
  <si>
    <t>Capital Outlay-Public Safety Grants - Project Allocation-2004</t>
  </si>
  <si>
    <t>7010.12</t>
  </si>
  <si>
    <t>Capital Outlay-Public Safety Grants - Project Allocation-2005</t>
  </si>
  <si>
    <t>7010.13</t>
  </si>
  <si>
    <t>Capital Outlay-Public Safety Grants - Project Allocation-2006</t>
  </si>
  <si>
    <t>7010.14</t>
  </si>
  <si>
    <t>Capital Outlay-Public Safety Grants - Project Allocation-2007</t>
  </si>
  <si>
    <t>7010.15</t>
  </si>
  <si>
    <t>Capital Outlay-Public Safety Grants - Project Allocation-2008</t>
  </si>
  <si>
    <t>7010.16</t>
  </si>
  <si>
    <t>Capital Outlay-Public Safety Grants - Project Allocation-2009</t>
  </si>
  <si>
    <t>7010.17</t>
  </si>
  <si>
    <t>Capital Outlay-Public Safety Grants - Project Allocation-2010</t>
  </si>
  <si>
    <t>7010.18</t>
  </si>
  <si>
    <t>Capital Outlay-Public Safety Grants - Project Allocation-2011</t>
  </si>
  <si>
    <t>7010.19</t>
  </si>
  <si>
    <t>Capital Outlay-Public Safety Grants - Project Allocation</t>
  </si>
  <si>
    <t>7010.20</t>
  </si>
  <si>
    <t>Capital Outlay-Public Safety Grants - FEMA</t>
  </si>
  <si>
    <t>7010.99</t>
  </si>
  <si>
    <t>Capital Outlay-Public Safety Grants - General</t>
  </si>
  <si>
    <t>8000</t>
  </si>
  <si>
    <t>Capital Improvements-General Government</t>
  </si>
  <si>
    <t>8000.01</t>
  </si>
  <si>
    <t>Capital Improvements-General Government - Land</t>
  </si>
  <si>
    <t>8000.02</t>
  </si>
  <si>
    <t>Capital Improvements-General Government - Police Station</t>
  </si>
  <si>
    <t>8000.03</t>
  </si>
  <si>
    <t>Capital Improvements-General Government - Fire Station</t>
  </si>
  <si>
    <t>8000.04</t>
  </si>
  <si>
    <t>Capital Improvements-General Government - Library</t>
  </si>
  <si>
    <t>8000.05</t>
  </si>
  <si>
    <t>Capital Improvements-General Government - Corp Yard/AC Consolidation</t>
  </si>
  <si>
    <t>8000.06</t>
  </si>
  <si>
    <t>Capital Improvements-General Government - Modular</t>
  </si>
  <si>
    <t>8000.07</t>
  </si>
  <si>
    <t>Capital Improvements-General Government - Civic Center</t>
  </si>
  <si>
    <t>8000.08</t>
  </si>
  <si>
    <t>Capital Improvements-General Government - One Stop Permit Center</t>
  </si>
  <si>
    <t>8000.09</t>
  </si>
  <si>
    <t>Capital Improvements-General Government - Performing Arts Center</t>
  </si>
  <si>
    <t>8000.10</t>
  </si>
  <si>
    <t>Capital Improvements-General Government - Security</t>
  </si>
  <si>
    <t>8000.11</t>
  </si>
  <si>
    <t>Capital Improvements-General Government - Landscaping Improvements</t>
  </si>
  <si>
    <t>8000.12</t>
  </si>
  <si>
    <t>Capital Improvements-General Government - Building Improvements</t>
  </si>
  <si>
    <t>8000.13</t>
  </si>
  <si>
    <t>Capital Improvements-General Government - Building Renovation</t>
  </si>
  <si>
    <t>8000.14</t>
  </si>
  <si>
    <t>Capital Improvements-General Government - Park Lot Improvements</t>
  </si>
  <si>
    <t>8000.15</t>
  </si>
  <si>
    <t>Capital Improvements-General Government - Council Chamber Upgrade</t>
  </si>
  <si>
    <t>8000.16</t>
  </si>
  <si>
    <t>Capital Improvements-General Government - Energy Efficiency Improvements</t>
  </si>
  <si>
    <t>8000.17</t>
  </si>
  <si>
    <t>Capital Improvements-General Government - General</t>
  </si>
  <si>
    <t>8000.18</t>
  </si>
  <si>
    <t>Capital Improvements-General Government - Building</t>
  </si>
  <si>
    <t>8005</t>
  </si>
  <si>
    <t>Capital Improvements-CDBG</t>
  </si>
  <si>
    <t>8005.01</t>
  </si>
  <si>
    <t>Capital Improvements-CDBG - Moffat Blvd Storm Drain</t>
  </si>
  <si>
    <t>8005.02</t>
  </si>
  <si>
    <t>Capital Improvements-CDBG - ADA Improvements</t>
  </si>
  <si>
    <t>8005.03</t>
  </si>
  <si>
    <t>Capital Improvements-CDBG - Street/Alleyway Improvements</t>
  </si>
  <si>
    <t>8005.04</t>
  </si>
  <si>
    <t>Capital Improvements-CDBG - Senior Center Improvements</t>
  </si>
  <si>
    <t>8005.05</t>
  </si>
  <si>
    <t>Capital Improvements-CDBG - Curb, Gutter &amp; Sidewalk Improv</t>
  </si>
  <si>
    <t>8005.06</t>
  </si>
  <si>
    <t>Capital Improvements-CDBG - Storm Drain Improvements</t>
  </si>
  <si>
    <t>8005.07</t>
  </si>
  <si>
    <t>Capital Improvements-CDBG - Moffat Blvd Ditch Removal</t>
  </si>
  <si>
    <t>8005.08</t>
  </si>
  <si>
    <t>Capital Improvements-CDBG - Walnut Street Drain Line Exten</t>
  </si>
  <si>
    <t>8005.09</t>
  </si>
  <si>
    <t>Capital Improvements-CDBG - Boys &amp; Girls Club Facility Imp</t>
  </si>
  <si>
    <t>8005.10</t>
  </si>
  <si>
    <t>Capital Improvements-CDBG - Library Improvements</t>
  </si>
  <si>
    <t>8005.11</t>
  </si>
  <si>
    <t>Capital Improvements-CDBG - Club House Improvements</t>
  </si>
  <si>
    <t>8005.12</t>
  </si>
  <si>
    <t>Capital Improvements-CDBG - Senior Center Fitness Equip</t>
  </si>
  <si>
    <t>8005.13</t>
  </si>
  <si>
    <t>Capital Improvements-CDBG - Lincoln Ballfield Improvements</t>
  </si>
  <si>
    <t>8005.14</t>
  </si>
  <si>
    <t>Capital Improvements-CDBG - Park Improvements</t>
  </si>
  <si>
    <t>8005.15</t>
  </si>
  <si>
    <t>Capital Improvements-CDBG - NSP Funds</t>
  </si>
  <si>
    <t>8005.16</t>
  </si>
  <si>
    <t>Capital Improvements-CDBG - Streetlight Retrofit</t>
  </si>
  <si>
    <t>8005.17</t>
  </si>
  <si>
    <t>Capital Improvements-CDBG - Parking Lot Improvements</t>
  </si>
  <si>
    <t>8005.99</t>
  </si>
  <si>
    <t>Capital Improvements-CDBG - General</t>
  </si>
  <si>
    <t>8015</t>
  </si>
  <si>
    <t>Capital Improvements-Redevelopment</t>
  </si>
  <si>
    <t>8015.01</t>
  </si>
  <si>
    <t>Capital Improvements-Redevelopment - Land</t>
  </si>
  <si>
    <t>8015.02</t>
  </si>
  <si>
    <t>Capital Improvements-Redevelopment - Library Park</t>
  </si>
  <si>
    <t>8015.03</t>
  </si>
  <si>
    <t>Capital Improvements-Redevelopment - Downtown Streetscape</t>
  </si>
  <si>
    <t>8015.04</t>
  </si>
  <si>
    <t>Capital Improvements-Redevelopment - Spreckels Public Improvements</t>
  </si>
  <si>
    <t>8015.05</t>
  </si>
  <si>
    <t>Capital Improvements-Redevelopment - Moffat Blvd Improvements</t>
  </si>
  <si>
    <t>8015.06</t>
  </si>
  <si>
    <t>Capital Improvements-Redevelopment - Curb,Gutter,Sidewalk Replace/Imp</t>
  </si>
  <si>
    <t>8015.07</t>
  </si>
  <si>
    <t>Capital Improvements-Redevelopment - Library</t>
  </si>
  <si>
    <t>8015.08</t>
  </si>
  <si>
    <t>Capital Improvements-Redevelopment - Multi Modal Station</t>
  </si>
  <si>
    <t>8015.09</t>
  </si>
  <si>
    <t>Capital Improvements-Redevelopment - Police Station</t>
  </si>
  <si>
    <t>8015.10</t>
  </si>
  <si>
    <t>Capital Improvements-Redevelopment - Park Improvements</t>
  </si>
  <si>
    <t>8015.11</t>
  </si>
  <si>
    <t>Capital Improvements-Redevelopment - Infrastructure</t>
  </si>
  <si>
    <t>8015.12</t>
  </si>
  <si>
    <t>Capital Improvements-Redevelopment - Sports Complex</t>
  </si>
  <si>
    <t>8015.13</t>
  </si>
  <si>
    <t>Capital Improvements-Redevelopment - Future Project Development</t>
  </si>
  <si>
    <t>8015.14</t>
  </si>
  <si>
    <t>Capital Improvements-Redevelopment - Industrial Park Extension</t>
  </si>
  <si>
    <t>8015.15</t>
  </si>
  <si>
    <t>Capital Improvements-Redevelopment - Hwy 99/E Yosemite Interchange Im</t>
  </si>
  <si>
    <t>8015.16</t>
  </si>
  <si>
    <t>Capital Improvements-Redevelopment - Main/120 Interchange</t>
  </si>
  <si>
    <t>8015.17</t>
  </si>
  <si>
    <t>Capital Improvements-Redevelopment - McKinley/120 Interchange</t>
  </si>
  <si>
    <t>8015.18</t>
  </si>
  <si>
    <t>Capital Improvements-Redevelopment - Airport Daniels Area Improvement</t>
  </si>
  <si>
    <t>8015.19</t>
  </si>
  <si>
    <t>Capital Improvements-Redevelopment - South Union/120 Interchange</t>
  </si>
  <si>
    <t>8015.20</t>
  </si>
  <si>
    <t>Capital Improvements-Redevelopment - South Union Rd/Atherton</t>
  </si>
  <si>
    <t>8015.21</t>
  </si>
  <si>
    <t>Capital Improvements-Redevelopment - Milo Candini/Daniels</t>
  </si>
  <si>
    <t>8015.22</t>
  </si>
  <si>
    <t>Capital Improvements-Redevelopment - Milo Candini Stormwater Basin</t>
  </si>
  <si>
    <t>8050</t>
  </si>
  <si>
    <t>Capital Improvements-Sewer</t>
  </si>
  <si>
    <t>8050.01</t>
  </si>
  <si>
    <t>Capital Improvements-Sewer - Land</t>
  </si>
  <si>
    <t>8050.02</t>
  </si>
  <si>
    <t>Capital Improvements-Sewer - Collection Line Maint/Rehab</t>
  </si>
  <si>
    <t>8050.03</t>
  </si>
  <si>
    <t>Capital Improvements-Sewer - Collection Line Repairs-Major</t>
  </si>
  <si>
    <t>8050.04</t>
  </si>
  <si>
    <t>Capital Improvements-Sewer - Collection Line Replacement/Impr</t>
  </si>
  <si>
    <t>8050.05</t>
  </si>
  <si>
    <t>Capital Improvements-Sewer - Collection Trunk Maint/Rehab</t>
  </si>
  <si>
    <t>8050.06</t>
  </si>
  <si>
    <t>Capital Improvements-Sewer - Collection Trunk Repairs-Major</t>
  </si>
  <si>
    <t>8050.07</t>
  </si>
  <si>
    <t>Capital Improvements-Sewer - Collection Trunk Replacement/Imp</t>
  </si>
  <si>
    <t>8050.08</t>
  </si>
  <si>
    <t>Capital Improvements-Sewer - Collection Pump Stn Maint/Rehab</t>
  </si>
  <si>
    <t>8050.09</t>
  </si>
  <si>
    <t>Capital Improvements-Sewer - Collection Pump Stn Repairs-Maj</t>
  </si>
  <si>
    <t>8050.10</t>
  </si>
  <si>
    <t>Capital Improvements-Sewer - Collection Pump Stn Replace/Imp</t>
  </si>
  <si>
    <t>Zero based budgeting</t>
  </si>
  <si>
    <t>Actual Vs Budget</t>
  </si>
  <si>
    <t>Salaries Longevity Pay</t>
  </si>
  <si>
    <t>FY 2021-22</t>
  </si>
  <si>
    <t>Public Works/Engineering</t>
  </si>
  <si>
    <t>FY 2020-21 Provisional Budget</t>
  </si>
  <si>
    <t>Provisional Budget</t>
  </si>
  <si>
    <t>Total Budget Request</t>
  </si>
  <si>
    <t>100.40.50.001-5000.01</t>
  </si>
  <si>
    <t>100.40.50.001-5000.02</t>
  </si>
  <si>
    <t>100.40.50.001-5000.03</t>
  </si>
  <si>
    <t>100.40.50.001-5000.04</t>
  </si>
  <si>
    <t>100.40.50.001-5000.06</t>
  </si>
  <si>
    <t>100.40.50.001-5000.07</t>
  </si>
  <si>
    <t>100.40.50.001-5000.08</t>
  </si>
  <si>
    <t>100.40.50.001-5000.10</t>
  </si>
  <si>
    <t>100.40.50.001-5000.11</t>
  </si>
  <si>
    <t>100.40.50.001-5000.12</t>
  </si>
  <si>
    <t>100.40.50.001-5000.99</t>
  </si>
  <si>
    <t>100.40.50.001-5100.00</t>
  </si>
  <si>
    <t>100.40.50.001-5100.01</t>
  </si>
  <si>
    <t>100.40.50.001-5100.02</t>
  </si>
  <si>
    <t>100.40.50.001-5100.03</t>
  </si>
  <si>
    <t>100.40.50.001-5100.04</t>
  </si>
  <si>
    <t>100.40.50.001-5100.05</t>
  </si>
  <si>
    <t>100.40.50.001-5100.06</t>
  </si>
  <si>
    <t>100.40.50.001-5100.07</t>
  </si>
  <si>
    <t>100.40.50.001-5100.08</t>
  </si>
  <si>
    <t>100.40.50.001-5100.09</t>
  </si>
  <si>
    <t>100.40.50.001-5100.10</t>
  </si>
  <si>
    <t>100.40.50.001-5100.11</t>
  </si>
  <si>
    <t>100.40.50.001-5100.12</t>
  </si>
  <si>
    <t>100.40.50.001-5100.15</t>
  </si>
  <si>
    <t>100.40.50.001-5100.17</t>
  </si>
  <si>
    <t>100.40.50.001-6000.01</t>
  </si>
  <si>
    <t>100.40.50.001-6000.07</t>
  </si>
  <si>
    <t>100.40.50.001-6000.12</t>
  </si>
  <si>
    <t>100.40.50.001-6100.01</t>
  </si>
  <si>
    <t>100.40.50.001-6100.02</t>
  </si>
  <si>
    <t>100.40.50.001-6100.03</t>
  </si>
  <si>
    <t>100.40.50.001-6200.01</t>
  </si>
  <si>
    <t>100.40.50.001-6200.02</t>
  </si>
  <si>
    <t>100.40.50.001-6200.03</t>
  </si>
  <si>
    <t>100.40.50.001-6200.05</t>
  </si>
  <si>
    <t>100.40.50.001-6200.09</t>
  </si>
  <si>
    <t>100.40.50.001-6300.01</t>
  </si>
  <si>
    <t>100.40.50.001-6300.02</t>
  </si>
  <si>
    <t>100.40.50.001-6350.02</t>
  </si>
  <si>
    <t>100.40.50.001-6350.03</t>
  </si>
  <si>
    <t>100.40.50.001-6400.02</t>
  </si>
  <si>
    <t>100.40.50.001-6400.05</t>
  </si>
  <si>
    <t>100.40.50.001-6400.07</t>
  </si>
  <si>
    <t>100.40.50.001-6500.04</t>
  </si>
  <si>
    <t>100.40.50.001-6600.01</t>
  </si>
  <si>
    <t>100.40.50.001-6600.03</t>
  </si>
  <si>
    <t>100.40.50.001-6600.04</t>
  </si>
  <si>
    <t>100.40.50.001-6600.07</t>
  </si>
  <si>
    <t>100.40.50.001-6600.23</t>
  </si>
  <si>
    <t>100.40.50.001-7000.03</t>
  </si>
  <si>
    <t>100.40.50.001-7000.99</t>
  </si>
  <si>
    <t>100.40.50.400-5000.01</t>
  </si>
  <si>
    <t>100.40.50.400-5000.03</t>
  </si>
  <si>
    <t>100.40.50.400-5000.06</t>
  </si>
  <si>
    <t>100.40.50.400-5000.08</t>
  </si>
  <si>
    <t>100.40.50.400-5000.10</t>
  </si>
  <si>
    <t>100.40.50.400-5000.11</t>
  </si>
  <si>
    <t>100.40.50.400-5000.12</t>
  </si>
  <si>
    <t>100.40.50.400-5000.99</t>
  </si>
  <si>
    <t>100.40.50.400-5100.00</t>
  </si>
  <si>
    <t>100.40.50.400-5100.01</t>
  </si>
  <si>
    <t>100.40.50.400-5100.02</t>
  </si>
  <si>
    <t>100.40.50.400-5100.03</t>
  </si>
  <si>
    <t>100.40.50.400-5100.04</t>
  </si>
  <si>
    <t>100.40.50.400-5100.05</t>
  </si>
  <si>
    <t>100.40.50.400-5100.06</t>
  </si>
  <si>
    <t>100.40.50.400-5100.07</t>
  </si>
  <si>
    <t>100.40.50.400-5100.08</t>
  </si>
  <si>
    <t>100.40.50.400-5100.11</t>
  </si>
  <si>
    <t>100.40.50.400-5100.17</t>
  </si>
  <si>
    <t>100.40.50.400-6000.01</t>
  </si>
  <si>
    <t>100.40.50.400-6500.04</t>
  </si>
  <si>
    <t>100.40.55.001-5000.01</t>
  </si>
  <si>
    <t>100.40.55.001-5000.06</t>
  </si>
  <si>
    <t>100.40.55.001-5000.07</t>
  </si>
  <si>
    <t>100.40.55.001-5000.08</t>
  </si>
  <si>
    <t>100.40.55.001-5000.10</t>
  </si>
  <si>
    <t>100.40.55.001-5000.11</t>
  </si>
  <si>
    <t>100.40.55.001-5000.12</t>
  </si>
  <si>
    <t>100.40.55.001-5100.00</t>
  </si>
  <si>
    <t>100.40.55.001-5100.01</t>
  </si>
  <si>
    <t>100.40.55.001-5100.02</t>
  </si>
  <si>
    <t>100.40.55.001-5100.03</t>
  </si>
  <si>
    <t>100.40.55.001-5100.04</t>
  </si>
  <si>
    <t>100.40.55.001-5100.05</t>
  </si>
  <si>
    <t>100.40.55.001-5100.06</t>
  </si>
  <si>
    <t>100.40.55.001-5100.07</t>
  </si>
  <si>
    <t>100.40.55.001-5100.08</t>
  </si>
  <si>
    <t>100.40.55.001-5100.09</t>
  </si>
  <si>
    <t>100.40.55.001-5100.11</t>
  </si>
  <si>
    <t>100.40.55.001-5100.12</t>
  </si>
  <si>
    <t>100.40.55.001-5100.15</t>
  </si>
  <si>
    <t>100.40.55.001-6000.01</t>
  </si>
  <si>
    <t>100.40.55.001-6000.09</t>
  </si>
  <si>
    <t>100.40.55.001-6100.01</t>
  </si>
  <si>
    <t>100.40.55.001-6100.02</t>
  </si>
  <si>
    <t>100.40.55.001-6100.03</t>
  </si>
  <si>
    <t>100.40.55.001-6200.01</t>
  </si>
  <si>
    <t>100.40.55.001-6200.05</t>
  </si>
  <si>
    <t>100.40.55.001-6200.07</t>
  </si>
  <si>
    <t>100.40.55.001-6200.09</t>
  </si>
  <si>
    <t>100.40.55.001-6280.11</t>
  </si>
  <si>
    <t>100.40.55.001-6400.01</t>
  </si>
  <si>
    <t>100.40.55.001-6400.03</t>
  </si>
  <si>
    <t>100.40.55.001-6400.05</t>
  </si>
  <si>
    <t>100.40.55.001-6400.07</t>
  </si>
  <si>
    <t>100.40.55.001-6500.04</t>
  </si>
  <si>
    <t>100.40.55.001-6600.01</t>
  </si>
  <si>
    <t>100.40.55.001-6600.03</t>
  </si>
  <si>
    <t>100.40.55.001-6600.04</t>
  </si>
  <si>
    <t>100.40.55.001-6600.07</t>
  </si>
  <si>
    <t>100.40.55.001-8000.16</t>
  </si>
  <si>
    <t>100.40.55.500-5000.01</t>
  </si>
  <si>
    <t>100.40.55.500-5000.02</t>
  </si>
  <si>
    <t>100.40.55.500-5000.03</t>
  </si>
  <si>
    <t>100.40.55.500-5000.04</t>
  </si>
  <si>
    <t>100.40.55.500-5000.06</t>
  </si>
  <si>
    <t>100.40.55.500-5000.07</t>
  </si>
  <si>
    <t>100.40.55.500-5000.08</t>
  </si>
  <si>
    <t>100.40.55.500-5000.10</t>
  </si>
  <si>
    <t>100.40.55.500-5000.11</t>
  </si>
  <si>
    <t>100.40.55.500-5000.12</t>
  </si>
  <si>
    <t>100.40.55.500-5000.99</t>
  </si>
  <si>
    <t>100.40.55.500-5100.00</t>
  </si>
  <si>
    <t>100.40.55.500-5100.01</t>
  </si>
  <si>
    <t>100.40.55.500-5100.02</t>
  </si>
  <si>
    <t>100.40.55.500-5100.03</t>
  </si>
  <si>
    <t>100.40.55.500-5100.04</t>
  </si>
  <si>
    <t>100.40.55.500-5100.05</t>
  </si>
  <si>
    <t>100.40.55.500-5100.06</t>
  </si>
  <si>
    <t>100.40.55.500-5100.07</t>
  </si>
  <si>
    <t>100.40.55.500-5100.08</t>
  </si>
  <si>
    <t>100.40.55.500-5100.09</t>
  </si>
  <si>
    <t>100.40.55.500-5100.10</t>
  </si>
  <si>
    <t>100.40.55.500-5100.11</t>
  </si>
  <si>
    <t>100.40.55.500-5100.12</t>
  </si>
  <si>
    <t>100.40.55.500-5100.15</t>
  </si>
  <si>
    <t>100.40.55.500-5100.17</t>
  </si>
  <si>
    <t>100.40.55.500-6000.01</t>
  </si>
  <si>
    <t>100.40.55.500-6000.09</t>
  </si>
  <si>
    <t>100.40.55.500-6000.12</t>
  </si>
  <si>
    <t>100.40.55.500-6100.01</t>
  </si>
  <si>
    <t>100.40.55.500-6100.02</t>
  </si>
  <si>
    <t>100.40.55.500-6100.03</t>
  </si>
  <si>
    <t>100.40.55.500-6200.01</t>
  </si>
  <si>
    <t>100.40.55.500-6200.02</t>
  </si>
  <si>
    <t>100.40.55.500-6200.03</t>
  </si>
  <si>
    <t>100.40.55.500-6200.05</t>
  </si>
  <si>
    <t>100.40.55.500-6200.07</t>
  </si>
  <si>
    <t>100.40.55.500-6200.08</t>
  </si>
  <si>
    <t>100.40.55.500-6200.09</t>
  </si>
  <si>
    <t>100.40.55.500-6400.01</t>
  </si>
  <si>
    <t>100.40.55.500-6400.02</t>
  </si>
  <si>
    <t>100.40.55.500-6400.03</t>
  </si>
  <si>
    <t>100.40.55.500-6400.04</t>
  </si>
  <si>
    <t>100.40.55.500-6400.05</t>
  </si>
  <si>
    <t>100.40.55.500-6400.07</t>
  </si>
  <si>
    <t>100.40.55.500-6400.20</t>
  </si>
  <si>
    <t>100.40.55.500-6500.04</t>
  </si>
  <si>
    <t>100.40.55.500-6600.01</t>
  </si>
  <si>
    <t>100.40.55.500-6600.03</t>
  </si>
  <si>
    <t>100.40.55.500-6600.04</t>
  </si>
  <si>
    <t>100.40.55.500-6600.07</t>
  </si>
  <si>
    <t>100.40.55.510-5000.01</t>
  </si>
  <si>
    <t>100.40.55.510-5000.02</t>
  </si>
  <si>
    <t>100.40.55.510-5000.03</t>
  </si>
  <si>
    <t>100.40.55.510-5000.04</t>
  </si>
  <si>
    <t>100.40.55.510-5000.06</t>
  </si>
  <si>
    <t>100.40.55.510-5000.08</t>
  </si>
  <si>
    <t>100.40.55.510-5000.10</t>
  </si>
  <si>
    <t>100.40.55.510-5000.11</t>
  </si>
  <si>
    <t>100.40.55.510-5000.12</t>
  </si>
  <si>
    <t>100.40.55.510-5000.99</t>
  </si>
  <si>
    <t>100.40.55.510-5100.00</t>
  </si>
  <si>
    <t>100.40.55.510-5100.01</t>
  </si>
  <si>
    <t>100.40.55.510-5100.02</t>
  </si>
  <si>
    <t>100.40.55.510-5100.03</t>
  </si>
  <si>
    <t>100.40.55.510-5100.04</t>
  </si>
  <si>
    <t>100.40.55.510-5100.05</t>
  </si>
  <si>
    <t>100.40.55.510-5100.06</t>
  </si>
  <si>
    <t>100.40.55.510-5100.07</t>
  </si>
  <si>
    <t>100.40.55.510-5100.08</t>
  </si>
  <si>
    <t>100.40.55.510-5100.09</t>
  </si>
  <si>
    <t>100.40.55.510-5100.10</t>
  </si>
  <si>
    <t>100.40.55.510-5100.11</t>
  </si>
  <si>
    <t>100.40.55.510-5100.12</t>
  </si>
  <si>
    <t>100.40.55.510-5100.17</t>
  </si>
  <si>
    <t>100.40.55.510-6000.01</t>
  </si>
  <si>
    <t>100.40.55.510-6000.09</t>
  </si>
  <si>
    <t>100.40.55.510-6000.10</t>
  </si>
  <si>
    <t>100.40.55.510-6000.12</t>
  </si>
  <si>
    <t>100.40.55.510-6200.01</t>
  </si>
  <si>
    <t>100.40.55.510-6200.05</t>
  </si>
  <si>
    <t>100.40.55.510-6200.07</t>
  </si>
  <si>
    <t>100.40.55.510-6200.08</t>
  </si>
  <si>
    <t>100.40.55.510-6280.11</t>
  </si>
  <si>
    <t>100.40.55.510-6600.01</t>
  </si>
  <si>
    <t>100.40.55.510-6600.03</t>
  </si>
  <si>
    <t>100.40.55.510-6600.04</t>
  </si>
  <si>
    <t>100.40.55.510-6600.07</t>
  </si>
  <si>
    <t>100.40.60.001-5000.01</t>
  </si>
  <si>
    <t>100.40.60.001-5000.02</t>
  </si>
  <si>
    <t>100.40.60.001-5000.03</t>
  </si>
  <si>
    <t>100.40.60.001-5000.04</t>
  </si>
  <si>
    <t>100.40.60.001-5000.06</t>
  </si>
  <si>
    <t>100.40.60.001-5000.07</t>
  </si>
  <si>
    <t>100.40.60.001-5000.08</t>
  </si>
  <si>
    <t>100.40.60.001-5000.10</t>
  </si>
  <si>
    <t>100.40.60.001-5000.11</t>
  </si>
  <si>
    <t>100.40.60.001-5000.12</t>
  </si>
  <si>
    <t>100.40.60.001-5100.00</t>
  </si>
  <si>
    <t>100.40.60.001-5100.01</t>
  </si>
  <si>
    <t>100.40.60.001-5100.02</t>
  </si>
  <si>
    <t>100.40.60.001-5100.03</t>
  </si>
  <si>
    <t>100.40.60.001-5100.04</t>
  </si>
  <si>
    <t>100.40.60.001-5100.05</t>
  </si>
  <si>
    <t>100.40.60.001-5100.06</t>
  </si>
  <si>
    <t>100.40.60.001-5100.07</t>
  </si>
  <si>
    <t>100.40.60.001-5100.08</t>
  </si>
  <si>
    <t>100.40.60.001-5100.09</t>
  </si>
  <si>
    <t>100.40.60.001-5100.10</t>
  </si>
  <si>
    <t>100.40.60.001-5100.11</t>
  </si>
  <si>
    <t>100.40.60.001-5100.12</t>
  </si>
  <si>
    <t>100.40.60.001-5100.15</t>
  </si>
  <si>
    <t>100.40.60.001-6000.01</t>
  </si>
  <si>
    <t>100.40.60.001-6100.01</t>
  </si>
  <si>
    <t>100.40.60.001-6100.02</t>
  </si>
  <si>
    <t>100.40.60.001-6200.01</t>
  </si>
  <si>
    <t>100.40.60.001-6200.02</t>
  </si>
  <si>
    <t>100.40.60.001-6200.03</t>
  </si>
  <si>
    <t>100.40.60.001-6200.05</t>
  </si>
  <si>
    <t>100.40.60.001-6200.06</t>
  </si>
  <si>
    <t>100.40.60.001-6200.08</t>
  </si>
  <si>
    <t>100.40.60.001-6200.09</t>
  </si>
  <si>
    <t>100.40.60.001-6200.10</t>
  </si>
  <si>
    <t>100.40.60.001-6280.15</t>
  </si>
  <si>
    <t>100.40.60.001-6280.19</t>
  </si>
  <si>
    <t>100.40.60.001-6280.38</t>
  </si>
  <si>
    <t>100.40.60.001-6300.01</t>
  </si>
  <si>
    <t>100.40.60.001-6350.01</t>
  </si>
  <si>
    <t>100.40.60.001-6400.01</t>
  </si>
  <si>
    <t>100.40.60.001-6400.02</t>
  </si>
  <si>
    <t>100.40.60.001-6400.03</t>
  </si>
  <si>
    <t>100.40.60.001-6400.05</t>
  </si>
  <si>
    <t>100.40.60.001-6400.07</t>
  </si>
  <si>
    <t>100.40.60.001-6500.04</t>
  </si>
  <si>
    <t>100.40.60.001-6600.01</t>
  </si>
  <si>
    <t>100.40.60.001-6600.03</t>
  </si>
  <si>
    <t>100.40.60.001-6600.04</t>
  </si>
  <si>
    <t>100.40.60.001-6600.07</t>
  </si>
  <si>
    <t>100.40.60.001-8000.12</t>
  </si>
  <si>
    <t>100.40.60.520-5000.01</t>
  </si>
  <si>
    <t>100.40.60.520-5000.02</t>
  </si>
  <si>
    <t>100.40.60.520-5000.03</t>
  </si>
  <si>
    <t>100.40.60.520-5000.04</t>
  </si>
  <si>
    <t>100.40.60.520-5000.06</t>
  </si>
  <si>
    <t>100.40.60.520-5000.07</t>
  </si>
  <si>
    <t>100.40.60.520-5000.08</t>
  </si>
  <si>
    <t>100.40.60.520-5000.10</t>
  </si>
  <si>
    <t>100.40.60.520-5000.11</t>
  </si>
  <si>
    <t>100.40.60.520-5000.12</t>
  </si>
  <si>
    <t>100.40.60.520-5000.99</t>
  </si>
  <si>
    <t>100.40.60.520-5100.00</t>
  </si>
  <si>
    <t>100.40.60.520-5100.01</t>
  </si>
  <si>
    <t>100.40.60.520-5100.02</t>
  </si>
  <si>
    <t>100.40.60.520-5100.03</t>
  </si>
  <si>
    <t>100.40.60.520-5100.04</t>
  </si>
  <si>
    <t>100.40.60.520-5100.05</t>
  </si>
  <si>
    <t>100.40.60.520-5100.06</t>
  </si>
  <si>
    <t>100.40.60.520-5100.07</t>
  </si>
  <si>
    <t>100.40.60.520-5100.08</t>
  </si>
  <si>
    <t>100.40.60.520-5100.09</t>
  </si>
  <si>
    <t>100.40.60.520-5100.10</t>
  </si>
  <si>
    <t>100.40.60.520-5100.11</t>
  </si>
  <si>
    <t>100.40.60.520-5100.12</t>
  </si>
  <si>
    <t>100.40.60.520-5100.15</t>
  </si>
  <si>
    <t>100.40.60.520-5100.17</t>
  </si>
  <si>
    <t>100.40.60.520-6000.09</t>
  </si>
  <si>
    <t>100.40.60.520-6100.01</t>
  </si>
  <si>
    <t>100.40.60.520-6100.02</t>
  </si>
  <si>
    <t>100.40.60.520-6200.01</t>
  </si>
  <si>
    <t>100.40.60.520-6200.02</t>
  </si>
  <si>
    <t>100.40.60.520-6200.03</t>
  </si>
  <si>
    <t>100.40.60.520-6200.05</t>
  </si>
  <si>
    <t>100.40.60.520-6200.06</t>
  </si>
  <si>
    <t>100.40.60.520-6280.14</t>
  </si>
  <si>
    <t>100.40.60.520-6280.38</t>
  </si>
  <si>
    <t>100.40.60.520-6300.01</t>
  </si>
  <si>
    <t>100.40.60.520-6300.03</t>
  </si>
  <si>
    <t>100.40.60.520-6350.01</t>
  </si>
  <si>
    <t>100.40.60.520-6350.03</t>
  </si>
  <si>
    <t>100.40.60.520-6375.07</t>
  </si>
  <si>
    <t>100.40.60.520-6400.02</t>
  </si>
  <si>
    <t>100.40.60.520-6400.04</t>
  </si>
  <si>
    <t>100.40.60.520-6400.05</t>
  </si>
  <si>
    <t>100.40.60.520-6400.20</t>
  </si>
  <si>
    <t>100.40.60.520-6500.04</t>
  </si>
  <si>
    <t>100.40.60.520-6600.01</t>
  </si>
  <si>
    <t>100.40.60.520-6600.04</t>
  </si>
  <si>
    <t>100.40.60.520-6600.07</t>
  </si>
  <si>
    <t>100.40.60.520-7000.03</t>
  </si>
  <si>
    <t>100.40.60.530-5000.01</t>
  </si>
  <si>
    <t>100.40.60.530-5000.02</t>
  </si>
  <si>
    <t>100.40.60.530-5000.03</t>
  </si>
  <si>
    <t>100.40.60.530-5000.04</t>
  </si>
  <si>
    <t>100.40.60.530-5000.06</t>
  </si>
  <si>
    <t>100.40.60.530-5000.07</t>
  </si>
  <si>
    <t>100.40.60.530-5000.08</t>
  </si>
  <si>
    <t>100.40.60.530-5000.10</t>
  </si>
  <si>
    <t>100.40.60.530-5000.11</t>
  </si>
  <si>
    <t>100.40.60.530-5000.12</t>
  </si>
  <si>
    <t>100.40.60.530-5000.99</t>
  </si>
  <si>
    <t>100.40.60.530-5100.00</t>
  </si>
  <si>
    <t>100.40.60.530-5100.01</t>
  </si>
  <si>
    <t>100.40.60.530-5100.02</t>
  </si>
  <si>
    <t>100.40.60.530-5100.03</t>
  </si>
  <si>
    <t>100.40.60.530-5100.04</t>
  </si>
  <si>
    <t>100.40.60.530-5100.05</t>
  </si>
  <si>
    <t>100.40.60.530-5100.06</t>
  </si>
  <si>
    <t>100.40.60.530-5100.07</t>
  </si>
  <si>
    <t>100.40.60.530-5100.08</t>
  </si>
  <si>
    <t>100.40.60.530-5100.09</t>
  </si>
  <si>
    <t>100.40.60.530-5100.10</t>
  </si>
  <si>
    <t>100.40.60.530-5100.11</t>
  </si>
  <si>
    <t>100.40.60.530-5100.12</t>
  </si>
  <si>
    <t>100.40.60.530-5100.15</t>
  </si>
  <si>
    <t>100.40.60.530-5100.17</t>
  </si>
  <si>
    <t>100.40.60.530-6000.09</t>
  </si>
  <si>
    <t>100.40.60.530-6100.01</t>
  </si>
  <si>
    <t>100.40.60.530-6100.02</t>
  </si>
  <si>
    <t>100.40.60.530-6200.01</t>
  </si>
  <si>
    <t>100.40.60.530-6200.02</t>
  </si>
  <si>
    <t>100.40.60.530-6200.03</t>
  </si>
  <si>
    <t>100.40.60.530-6200.05</t>
  </si>
  <si>
    <t>100.40.60.530-6200.06</t>
  </si>
  <si>
    <t>100.40.60.530-6280.14</t>
  </si>
  <si>
    <t>100.40.60.530-6280.38</t>
  </si>
  <si>
    <t>100.40.60.530-6300.01</t>
  </si>
  <si>
    <t>100.40.60.530-6300.03</t>
  </si>
  <si>
    <t>100.40.60.530-6350.01</t>
  </si>
  <si>
    <t>100.40.60.530-6350.03</t>
  </si>
  <si>
    <t>100.40.60.530-6400.02</t>
  </si>
  <si>
    <t>100.40.60.530-6400.04</t>
  </si>
  <si>
    <t>100.40.60.530-6400.05</t>
  </si>
  <si>
    <t>100.40.60.530-6500.04</t>
  </si>
  <si>
    <t>100.40.60.530-6600.01</t>
  </si>
  <si>
    <t>100.40.60.530-6600.04</t>
  </si>
  <si>
    <t>100.40.60.530-6600.07</t>
  </si>
  <si>
    <t>100.40.65.005-8900.01</t>
  </si>
  <si>
    <t>100.40.65.005-8910.01</t>
  </si>
  <si>
    <t>100.40.65.015-5000.01</t>
  </si>
  <si>
    <t>100.40.65.015-5000.02</t>
  </si>
  <si>
    <t>100.40.65.015-5000.03</t>
  </si>
  <si>
    <t>100.40.65.015-5000.04</t>
  </si>
  <si>
    <t>100.40.65.015-5000.06</t>
  </si>
  <si>
    <t>100.40.65.015-5000.07</t>
  </si>
  <si>
    <t>100.40.65.015-5000.08</t>
  </si>
  <si>
    <t>100.40.65.015-5000.10</t>
  </si>
  <si>
    <t>100.40.65.015-5000.11</t>
  </si>
  <si>
    <t>100.40.65.015-5000.12</t>
  </si>
  <si>
    <t>100.40.65.015-5000.99</t>
  </si>
  <si>
    <t>100.40.65.015-5100.00</t>
  </si>
  <si>
    <t>100.40.65.015-5100.01</t>
  </si>
  <si>
    <t>100.40.65.015-5100.02</t>
  </si>
  <si>
    <t>100.40.65.015-5100.03</t>
  </si>
  <si>
    <t>100.40.65.015-5100.04</t>
  </si>
  <si>
    <t>100.40.65.015-5100.05</t>
  </si>
  <si>
    <t>100.40.65.015-5100.06</t>
  </si>
  <si>
    <t>100.40.65.015-5100.07</t>
  </si>
  <si>
    <t>100.40.65.015-5100.08</t>
  </si>
  <si>
    <t>100.40.65.015-5100.09</t>
  </si>
  <si>
    <t>100.40.65.015-5100.10</t>
  </si>
  <si>
    <t>100.40.65.015-5100.11</t>
  </si>
  <si>
    <t>100.40.65.015-5100.12</t>
  </si>
  <si>
    <t>100.40.65.015-5100.15</t>
  </si>
  <si>
    <t>100.40.65.015-5100.17</t>
  </si>
  <si>
    <t>100.40.65.015-6000.01</t>
  </si>
  <si>
    <t>100.40.65.015-6000.10</t>
  </si>
  <si>
    <t>100.40.65.015-6100.01</t>
  </si>
  <si>
    <t>100.40.65.015-6100.02</t>
  </si>
  <si>
    <t>100.40.65.015-6200.02</t>
  </si>
  <si>
    <t>100.40.65.015-6200.09</t>
  </si>
  <si>
    <t>100.40.65.015-6280.08</t>
  </si>
  <si>
    <t>100.40.65.015-6280.09</t>
  </si>
  <si>
    <t>100.40.65.015-6280.10</t>
  </si>
  <si>
    <t>100.40.65.015-6280.15</t>
  </si>
  <si>
    <t>100.40.65.015-6300.01</t>
  </si>
  <si>
    <t>100.40.65.015-6350.01</t>
  </si>
  <si>
    <t>100.40.65.015-6375.01</t>
  </si>
  <si>
    <t>100.40.65.015-6400.01</t>
  </si>
  <si>
    <t>100.40.65.015-6400.03</t>
  </si>
  <si>
    <t>100.40.65.015-6400.04</t>
  </si>
  <si>
    <t>100.40.65.015-6400.05</t>
  </si>
  <si>
    <t>100.40.65.015-6400.12</t>
  </si>
  <si>
    <t>100.40.65.015-6400.13</t>
  </si>
  <si>
    <t>100.40.65.015-6500.04</t>
  </si>
  <si>
    <t>100.40.65.015-6600.01</t>
  </si>
  <si>
    <t>100.40.65.015-6600.03</t>
  </si>
  <si>
    <t>100.40.65.015-6600.04</t>
  </si>
  <si>
    <t>100.40.65.015-6600.05</t>
  </si>
  <si>
    <t>100.40.65.015-6600.07</t>
  </si>
  <si>
    <t>100.40.65.015-6600.23</t>
  </si>
  <si>
    <t>100.40.65.015-7000.03</t>
  </si>
  <si>
    <t>100.40.65.015-7000.99</t>
  </si>
  <si>
    <t>100.40.65.015-8200.07</t>
  </si>
  <si>
    <t>100.40.65.015-8200.08</t>
  </si>
  <si>
    <t>100.40.65.540-5000.01</t>
  </si>
  <si>
    <t>100.40.65.540-5000.02</t>
  </si>
  <si>
    <t>100.40.65.540-5000.03</t>
  </si>
  <si>
    <t>100.40.65.540-5000.04</t>
  </si>
  <si>
    <t>100.40.65.540-5000.06</t>
  </si>
  <si>
    <t>100.40.65.540-5000.07</t>
  </si>
  <si>
    <t>100.40.65.540-5000.08</t>
  </si>
  <si>
    <t>100.40.65.540-5000.10</t>
  </si>
  <si>
    <t>100.40.65.540-5000.11</t>
  </si>
  <si>
    <t>100.40.65.540-5000.99</t>
  </si>
  <si>
    <t>100.40.65.540-5100.00</t>
  </si>
  <si>
    <t>100.40.65.540-5100.01</t>
  </si>
  <si>
    <t>100.40.65.540-5100.02</t>
  </si>
  <si>
    <t>100.40.65.540-5100.03</t>
  </si>
  <si>
    <t>100.40.65.540-5100.04</t>
  </si>
  <si>
    <t>100.40.65.540-5100.05</t>
  </si>
  <si>
    <t>100.40.65.540-5100.06</t>
  </si>
  <si>
    <t>100.40.65.540-5100.07</t>
  </si>
  <si>
    <t>100.40.65.540-5100.08</t>
  </si>
  <si>
    <t>100.40.65.540-5100.09</t>
  </si>
  <si>
    <t>100.40.65.540-5100.10</t>
  </si>
  <si>
    <t>100.40.65.540-5100.11</t>
  </si>
  <si>
    <t>100.40.65.540-5100.12</t>
  </si>
  <si>
    <t>100.40.65.540-5100.17</t>
  </si>
  <si>
    <t>100.40.65.540-6000.01</t>
  </si>
  <si>
    <t>100.40.65.540-6000.12</t>
  </si>
  <si>
    <t>100.40.65.540-6100.01</t>
  </si>
  <si>
    <t>100.40.65.540-6200.09</t>
  </si>
  <si>
    <t>100.40.65.540-6280.08</t>
  </si>
  <si>
    <t>100.40.65.540-6280.09</t>
  </si>
  <si>
    <t>100.40.65.540-6280.10</t>
  </si>
  <si>
    <t>100.40.65.540-6280.15</t>
  </si>
  <si>
    <t>100.40.65.540-6350.04</t>
  </si>
  <si>
    <t>100.40.65.540-6400.01</t>
  </si>
  <si>
    <t>100.40.65.540-6400.02</t>
  </si>
  <si>
    <t>100.40.65.540-6400.04</t>
  </si>
  <si>
    <t>100.40.65.540-6400.12</t>
  </si>
  <si>
    <t>100.40.65.540-6400.13</t>
  </si>
  <si>
    <t>100.40.65.540-6500.04</t>
  </si>
  <si>
    <t>100.40.65.540-6600.07</t>
  </si>
  <si>
    <t>100.40.65.560-5000.01</t>
  </si>
  <si>
    <t>100.40.65.560-5000.02</t>
  </si>
  <si>
    <t>100.40.65.560-5000.03</t>
  </si>
  <si>
    <t>100.40.65.560-5000.04</t>
  </si>
  <si>
    <t>100.40.65.560-5000.06</t>
  </si>
  <si>
    <t>100.40.65.560-5000.07</t>
  </si>
  <si>
    <t>100.40.65.560-5000.08</t>
  </si>
  <si>
    <t>100.40.65.560-5000.10</t>
  </si>
  <si>
    <t>100.40.65.560-5000.11</t>
  </si>
  <si>
    <t>100.40.65.560-5000.99</t>
  </si>
  <si>
    <t>100.40.65.560-5100.00</t>
  </si>
  <si>
    <t>100.40.65.560-5100.01</t>
  </si>
  <si>
    <t>100.40.65.560-5100.02</t>
  </si>
  <si>
    <t>100.40.65.560-5100.03</t>
  </si>
  <si>
    <t>100.40.65.560-5100.04</t>
  </si>
  <si>
    <t>100.40.65.560-5100.05</t>
  </si>
  <si>
    <t>100.40.65.560-5100.06</t>
  </si>
  <si>
    <t>100.40.65.560-5100.07</t>
  </si>
  <si>
    <t>100.40.65.560-5100.08</t>
  </si>
  <si>
    <t>100.40.65.560-5100.09</t>
  </si>
  <si>
    <t>100.40.65.560-5100.10</t>
  </si>
  <si>
    <t>100.40.65.560-5100.11</t>
  </si>
  <si>
    <t>100.40.65.560-5100.12</t>
  </si>
  <si>
    <t>100.40.65.560-5100.15</t>
  </si>
  <si>
    <t>100.40.65.560-5100.17</t>
  </si>
  <si>
    <t>100.40.65.560-6000.01</t>
  </si>
  <si>
    <t>100.40.65.560-6000.13</t>
  </si>
  <si>
    <t>100.40.65.560-6200.02</t>
  </si>
  <si>
    <t>100.40.65.560-6280.39</t>
  </si>
  <si>
    <t>100.40.65.560-6375.01</t>
  </si>
  <si>
    <t>100.40.65.560-6375.02</t>
  </si>
  <si>
    <t>100.40.65.560-6600.04</t>
  </si>
  <si>
    <t>100.40.65.560-6600.05</t>
  </si>
  <si>
    <t>100.40.65.560-6600.23</t>
  </si>
  <si>
    <t>100.40.70.015-5000.99</t>
  </si>
  <si>
    <t>100.40.70.015-5100.00</t>
  </si>
  <si>
    <t>100.40.70.570-5000.01</t>
  </si>
  <si>
    <t>100.40.70.570-5000.02</t>
  </si>
  <si>
    <t>100.40.70.570-5000.03</t>
  </si>
  <si>
    <t>100.40.70.570-5000.04</t>
  </si>
  <si>
    <t>100.40.70.570-5000.06</t>
  </si>
  <si>
    <t>100.40.70.570-5000.07</t>
  </si>
  <si>
    <t>100.40.70.570-5000.08</t>
  </si>
  <si>
    <t>100.40.70.570-5000.10</t>
  </si>
  <si>
    <t>100.40.70.570-5000.11</t>
  </si>
  <si>
    <t>100.40.70.570-5000.12</t>
  </si>
  <si>
    <t>100.40.70.570-5000.99</t>
  </si>
  <si>
    <t>100.40.70.570-5100.00</t>
  </si>
  <si>
    <t>100.40.70.570-5100.01</t>
  </si>
  <si>
    <t>100.40.70.570-5100.02</t>
  </si>
  <si>
    <t>100.40.70.570-5100.03</t>
  </si>
  <si>
    <t>100.40.70.570-5100.04</t>
  </si>
  <si>
    <t>100.40.70.570-5100.05</t>
  </si>
  <si>
    <t>100.40.70.570-5100.06</t>
  </si>
  <si>
    <t>100.40.70.570-5100.07</t>
  </si>
  <si>
    <t>100.40.70.570-5100.08</t>
  </si>
  <si>
    <t>100.40.70.570-5100.09</t>
  </si>
  <si>
    <t>100.40.70.570-5100.10</t>
  </si>
  <si>
    <t>100.40.70.570-5100.11</t>
  </si>
  <si>
    <t>100.40.70.570-5100.12</t>
  </si>
  <si>
    <t>100.40.70.570-6000.01</t>
  </si>
  <si>
    <t>100.40.70.570-6100.01</t>
  </si>
  <si>
    <t>100.40.70.570-6100.02</t>
  </si>
  <si>
    <t>100.40.70.570-6200.01</t>
  </si>
  <si>
    <t>100.40.70.570-6200.02</t>
  </si>
  <si>
    <t>100.40.70.570-6280.14</t>
  </si>
  <si>
    <t>100.40.70.570-6300.01</t>
  </si>
  <si>
    <t>100.40.70.570-6350.05</t>
  </si>
  <si>
    <t>100.40.70.570-6400.04</t>
  </si>
  <si>
    <t>100.40.70.570-6400.20</t>
  </si>
  <si>
    <t>100.40.70.570-6500.04</t>
  </si>
  <si>
    <t>100.40.70.570-6600.01</t>
  </si>
  <si>
    <t>100.40.70.570-6600.04</t>
  </si>
  <si>
    <t>100.40.70.570-6600.07</t>
  </si>
  <si>
    <t>100.40.70.570-6600.34</t>
  </si>
  <si>
    <t>100.40.70.570-8000.14</t>
  </si>
  <si>
    <t>100.40.90.000-8200.99</t>
  </si>
  <si>
    <t>Salaries Overtime</t>
  </si>
  <si>
    <t>Salaries Holiday Pay</t>
  </si>
  <si>
    <t>Salaries Out of Class</t>
  </si>
  <si>
    <t>Salaries Admin Leave Pay</t>
  </si>
  <si>
    <t>Salaries Furloughs</t>
  </si>
  <si>
    <t>Salaries Worker's Comp</t>
  </si>
  <si>
    <t>Salaries Compensated Absences</t>
  </si>
  <si>
    <t>Salaries New Personnel Requests</t>
  </si>
  <si>
    <t>Benefits PERS Pool Liability</t>
  </si>
  <si>
    <t>Benefits Retirement</t>
  </si>
  <si>
    <t>Benefits Health Insurance</t>
  </si>
  <si>
    <t>Benefits Dental Insurance</t>
  </si>
  <si>
    <t>Benefits Vision Insurance</t>
  </si>
  <si>
    <t>Benefits Life Insurance</t>
  </si>
  <si>
    <t>Benefits Worker's Comp</t>
  </si>
  <si>
    <t>Benefits Long Term Disability</t>
  </si>
  <si>
    <t>Benefits Deferred Compensation</t>
  </si>
  <si>
    <t>Benefits Unemployment Insurance</t>
  </si>
  <si>
    <t>Benefits Uniform Allowance</t>
  </si>
  <si>
    <t>Benefits Medicare</t>
  </si>
  <si>
    <t>Benefits Annual Physical Exam</t>
  </si>
  <si>
    <t>Benefits Cell Phone Allowance</t>
  </si>
  <si>
    <t>Benefits Other Post Employment Benefits</t>
  </si>
  <si>
    <t>Professional Services Weed Abatement</t>
  </si>
  <si>
    <t>Professional Services Contract Services</t>
  </si>
  <si>
    <t>Utilities Electric</t>
  </si>
  <si>
    <t>Utilities Telephone</t>
  </si>
  <si>
    <t>Utilities Data Transmission / ISP</t>
  </si>
  <si>
    <t>Supplies Office</t>
  </si>
  <si>
    <t>Supplies Special Department</t>
  </si>
  <si>
    <t>Supplies Copier Maintenance &amp; Supplies</t>
  </si>
  <si>
    <t>Supplies Gasoline</t>
  </si>
  <si>
    <t>Supplies Data Processing</t>
  </si>
  <si>
    <t>Dues &amp; Subscriptions Memberships</t>
  </si>
  <si>
    <t>Dues &amp; Subscriptions Publications</t>
  </si>
  <si>
    <t>Maintenance Agreements &amp; Licenses Hardware Maintenance</t>
  </si>
  <si>
    <t>Maintenance Agreements &amp; Licenses Maintenance Agreements</t>
  </si>
  <si>
    <t>Repairs &amp; Maintenance Minor Equipment/Other</t>
  </si>
  <si>
    <t>Repairs &amp; Maintenance Vehicle</t>
  </si>
  <si>
    <t>Repairs &amp; Maintenance Radio Communication</t>
  </si>
  <si>
    <t>Claims &amp; Insurance Insurance Premiums</t>
  </si>
  <si>
    <t>Administrative Expenses Meetings</t>
  </si>
  <si>
    <t>Administrative Expenses Mileage Reimbursement</t>
  </si>
  <si>
    <t>Administrative Expenses Training/Conferences</t>
  </si>
  <si>
    <t>Administrative Expenses Employee Recruitment</t>
  </si>
  <si>
    <t>Administrative Expenses Public Education</t>
  </si>
  <si>
    <t>Capital Outlay Operations Equip-Minor</t>
  </si>
  <si>
    <t>Capital Outlay General</t>
  </si>
  <si>
    <t>Professional Services Uniform</t>
  </si>
  <si>
    <t>Supplies Radio Communication &amp; Maint.</t>
  </si>
  <si>
    <t>Supplies-Public Works Custodial</t>
  </si>
  <si>
    <t>Repairs &amp; Maintenance Building</t>
  </si>
  <si>
    <t>Repairs &amp; Maintenance Major Repair &amp; Contingency</t>
  </si>
  <si>
    <t>Capital Improvements-General Government Energy Efficiency Improvements</t>
  </si>
  <si>
    <t>Supplies Uniforms</t>
  </si>
  <si>
    <t>Repairs &amp; Maintenance Equipment Rental</t>
  </si>
  <si>
    <t>Repairs &amp; Maintenance Property Maintenance</t>
  </si>
  <si>
    <t>Professional Services Consultant</t>
  </si>
  <si>
    <t>Supplies Propane</t>
  </si>
  <si>
    <t>Supplies Protective Clothing</t>
  </si>
  <si>
    <t>Supplies-Public Works Mechanics Tools</t>
  </si>
  <si>
    <t>Supplies-Public Works Specialty Maintenance Tools</t>
  </si>
  <si>
    <t>Supplies-Public Works Global Supplies</t>
  </si>
  <si>
    <t>Maintenance Agreements &amp; Licenses License/Software Maintenance</t>
  </si>
  <si>
    <t>Capital Improvements-General Government Building Improvements</t>
  </si>
  <si>
    <t>Supplies-Public Works Protective Clothing</t>
  </si>
  <si>
    <t>Dues &amp; Subscriptions Certifications</t>
  </si>
  <si>
    <t>Operating Fees Permit</t>
  </si>
  <si>
    <t>Debt Service-Principal Principal</t>
  </si>
  <si>
    <t>Debt Service-Interest Interest</t>
  </si>
  <si>
    <t>Supplies-Public Works Pump</t>
  </si>
  <si>
    <t>Supplies-Public Works Storm Drain System</t>
  </si>
  <si>
    <t>Supplies-Public Works Storm Drain Basin</t>
  </si>
  <si>
    <t>Operating Fees NPDES Permit Renewal</t>
  </si>
  <si>
    <t>Repairs &amp; Maintenance Pump</t>
  </si>
  <si>
    <t>Repairs &amp; Maintenance Storm Drain</t>
  </si>
  <si>
    <t>Administrative Expenses Public/Legal Advertisement</t>
  </si>
  <si>
    <t>Capital Improvements-Storm Drain Inlet Upgrades</t>
  </si>
  <si>
    <t>Capital Improvements-Storm Drain Station Upgrades/Improvements</t>
  </si>
  <si>
    <t>Maintenance Agreements &amp; Licenses SCADA</t>
  </si>
  <si>
    <t>Professional Services Compliance Monitoring</t>
  </si>
  <si>
    <t>Supplies-Public Works Industrial Waste Pretreatment</t>
  </si>
  <si>
    <t>Operating Fees NPDES Permit Compliance</t>
  </si>
  <si>
    <t>Maintenance Agreements &amp; Licenses Traffic Control</t>
  </si>
  <si>
    <t>Administrative Expenses General Fund Contribution</t>
  </si>
  <si>
    <t>Capital Improvements-General Government Park Lot Improvements</t>
  </si>
  <si>
    <t>Capital Improvements-Storm Drain General</t>
  </si>
  <si>
    <t>PW01</t>
  </si>
  <si>
    <t>PW02</t>
  </si>
  <si>
    <t>PW03</t>
  </si>
  <si>
    <t>PW04</t>
  </si>
  <si>
    <t>PW05</t>
  </si>
  <si>
    <t>PW06</t>
  </si>
  <si>
    <t>PW07</t>
  </si>
  <si>
    <t>PW08</t>
  </si>
  <si>
    <t>PW09</t>
  </si>
  <si>
    <t>PW10</t>
  </si>
  <si>
    <t>PW11</t>
  </si>
  <si>
    <t>PW12</t>
  </si>
  <si>
    <t>Maintenance</t>
  </si>
  <si>
    <t>Fleet</t>
  </si>
  <si>
    <t>PW13</t>
  </si>
  <si>
    <t>PW14</t>
  </si>
  <si>
    <t>PW15</t>
  </si>
  <si>
    <t>PW16</t>
  </si>
  <si>
    <t>Storm Drainage</t>
  </si>
  <si>
    <t>Transportation</t>
  </si>
  <si>
    <t>PW17</t>
  </si>
  <si>
    <t>Program</t>
  </si>
  <si>
    <t>PW18</t>
  </si>
  <si>
    <t>PW19</t>
  </si>
  <si>
    <t>PW20</t>
  </si>
  <si>
    <t>Debt Service</t>
  </si>
  <si>
    <t>Principal</t>
  </si>
  <si>
    <t>Interest</t>
  </si>
  <si>
    <t>PW21</t>
  </si>
  <si>
    <t>PW22</t>
  </si>
  <si>
    <t>PFIP Excise</t>
  </si>
  <si>
    <t>PW23</t>
  </si>
  <si>
    <t>PW24</t>
  </si>
  <si>
    <t>PW25</t>
  </si>
  <si>
    <t>PW26</t>
  </si>
  <si>
    <t>Comments</t>
  </si>
  <si>
    <t>this account already at 50%  pays for Panos, Leigh Ann &amp; Koosun</t>
  </si>
  <si>
    <t>Currently the City is out of compliance with our fire sprinkler systems. There are  a total of 15 systems that need to be serviced. This additional expense only covers the 5 year inspection. Not all repairs are included in this amount. In addition, the bathroom in Fire Station #3 has become a safety hazard for the fire crew. The fiberglass in the shower is deteriorating and in need of repair. Bathroom is over 30 years old.</t>
  </si>
  <si>
    <t>We have hired additional staff which requires safety meetings</t>
  </si>
  <si>
    <t>Due to the strict background requirement necessary for this division, background check has increased</t>
  </si>
  <si>
    <t>Public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</si>
</sst>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\,\ yyyy"/>
    <numFmt numFmtId="166" formatCode="0.00;\-0.00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Helv"/>
    </font>
    <font>
      <sz val="10"/>
      <name val="Helv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0"/>
      <name val="Arial"/>
      <family val="2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35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7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8" tint="0.79998168889431442"/>
        <bgColor indexed="8"/>
      </patternFill>
    </fill>
    <fill>
      <patternFill patternType="solid">
        <fgColor theme="0" tint="-0.14999847407452621"/>
        <bgColor indexed="8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5" applyNumberFormat="0" applyAlignment="0" applyProtection="0"/>
    <xf numFmtId="0" fontId="10" fillId="21" borderId="6" applyNumberFormat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ill="0" applyBorder="0" applyAlignment="0" applyProtection="0"/>
    <xf numFmtId="0" fontId="11" fillId="0" borderId="0"/>
    <xf numFmtId="0" fontId="12" fillId="0" borderId="0"/>
    <xf numFmtId="44" fontId="5" fillId="0" borderId="0" applyFont="0" applyFill="0" applyBorder="0" applyAlignment="0" applyProtection="0"/>
    <xf numFmtId="5" fontId="5" fillId="0" borderId="0" applyFill="0" applyBorder="0" applyAlignment="0" applyProtection="0"/>
    <xf numFmtId="165" fontId="5" fillId="0" borderId="0" applyFill="0" applyBorder="0" applyAlignment="0" applyProtection="0"/>
    <xf numFmtId="0" fontId="13" fillId="0" borderId="0" applyNumberFormat="0" applyFill="0" applyBorder="0" applyAlignment="0" applyProtection="0"/>
    <xf numFmtId="2" fontId="5" fillId="0" borderId="0" applyFill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4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5" applyNumberFormat="0" applyAlignment="0" applyProtection="0"/>
    <xf numFmtId="0" fontId="20" fillId="0" borderId="10" applyNumberFormat="0" applyFill="0" applyAlignment="0" applyProtection="0"/>
    <xf numFmtId="0" fontId="21" fillId="22" borderId="0" applyNumberFormat="0" applyBorder="0" applyAlignment="0" applyProtection="0"/>
    <xf numFmtId="0" fontId="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1" fillId="0" borderId="0"/>
    <xf numFmtId="0" fontId="5" fillId="0" borderId="0"/>
    <xf numFmtId="0" fontId="3" fillId="0" borderId="0"/>
    <xf numFmtId="0" fontId="3" fillId="23" borderId="11" applyNumberFormat="0" applyFont="0" applyAlignment="0" applyProtection="0"/>
    <xf numFmtId="0" fontId="23" fillId="20" borderId="12" applyNumberFormat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5" fillId="0" borderId="0" applyFill="0" applyBorder="0" applyAlignment="0" applyProtection="0"/>
    <xf numFmtId="5" fontId="5" fillId="0" borderId="0" applyFill="0" applyBorder="0" applyAlignment="0" applyProtection="0"/>
    <xf numFmtId="165" fontId="5" fillId="0" borderId="0" applyFill="0" applyBorder="0" applyAlignment="0" applyProtection="0"/>
    <xf numFmtId="2" fontId="5" fillId="0" borderId="0" applyFill="0" applyBorder="0" applyAlignment="0" applyProtection="0"/>
    <xf numFmtId="0" fontId="1" fillId="0" borderId="0"/>
    <xf numFmtId="0" fontId="5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0" borderId="0">
      <alignment wrapText="1"/>
    </xf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24" borderId="0" applyNumberFormat="0" applyBorder="0" applyAlignment="0" applyProtection="0"/>
    <xf numFmtId="0" fontId="39" fillId="25" borderId="0" applyNumberFormat="0" applyBorder="0" applyAlignment="0" applyProtection="0"/>
    <xf numFmtId="0" fontId="40" fillId="26" borderId="0" applyNumberFormat="0" applyBorder="0" applyAlignment="0" applyProtection="0"/>
    <xf numFmtId="0" fontId="41" fillId="27" borderId="18" applyNumberFormat="0" applyAlignment="0" applyProtection="0"/>
    <xf numFmtId="0" fontId="42" fillId="28" borderId="19" applyNumberFormat="0" applyAlignment="0" applyProtection="0"/>
    <xf numFmtId="0" fontId="43" fillId="28" borderId="18" applyNumberFormat="0" applyAlignment="0" applyProtection="0"/>
    <xf numFmtId="0" fontId="44" fillId="0" borderId="20" applyNumberFormat="0" applyFill="0" applyAlignment="0" applyProtection="0"/>
    <xf numFmtId="0" fontId="45" fillId="29" borderId="21" applyNumberFormat="0" applyAlignment="0" applyProtection="0"/>
    <xf numFmtId="0" fontId="46" fillId="0" borderId="0" applyNumberFormat="0" applyFill="0" applyBorder="0" applyAlignment="0" applyProtection="0"/>
    <xf numFmtId="0" fontId="1" fillId="30" borderId="22" applyNumberFormat="0" applyFont="0" applyAlignment="0" applyProtection="0"/>
    <xf numFmtId="0" fontId="47" fillId="0" borderId="0" applyNumberFormat="0" applyFill="0" applyBorder="0" applyAlignment="0" applyProtection="0"/>
    <xf numFmtId="0" fontId="33" fillId="0" borderId="23" applyNumberFormat="0" applyFill="0" applyAlignment="0" applyProtection="0"/>
    <xf numFmtId="0" fontId="4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8" fillId="54" borderId="0" applyNumberFormat="0" applyBorder="0" applyAlignment="0" applyProtection="0"/>
    <xf numFmtId="0" fontId="49" fillId="0" borderId="0">
      <alignment wrapText="1"/>
    </xf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14" applyNumberFormat="0" applyFill="0" applyAlignment="0" applyProtection="0"/>
    <xf numFmtId="0" fontId="5" fillId="0" borderId="13" applyNumberFormat="0" applyFill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" fillId="0" borderId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5" applyNumberFormat="0" applyAlignment="0" applyProtection="0"/>
    <xf numFmtId="0" fontId="10" fillId="21" borderId="6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5" applyNumberFormat="0" applyAlignment="0" applyProtection="0"/>
    <xf numFmtId="0" fontId="20" fillId="0" borderId="10" applyNumberFormat="0" applyFill="0" applyAlignment="0" applyProtection="0"/>
    <xf numFmtId="0" fontId="21" fillId="22" borderId="0" applyNumberFormat="0" applyBorder="0" applyAlignment="0" applyProtection="0"/>
    <xf numFmtId="0" fontId="5" fillId="23" borderId="11" applyNumberFormat="0" applyFont="0" applyAlignment="0" applyProtection="0"/>
    <xf numFmtId="0" fontId="23" fillId="20" borderId="12" applyNumberFormat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5" fillId="23" borderId="11" applyNumberFormat="0" applyFont="0" applyAlignment="0" applyProtection="0"/>
    <xf numFmtId="0" fontId="25" fillId="0" borderId="14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" fillId="0" borderId="0">
      <alignment wrapText="1"/>
    </xf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</cellStyleXfs>
  <cellXfs count="211">
    <xf numFmtId="0" fontId="0" fillId="0" borderId="0" xfId="0"/>
    <xf numFmtId="0" fontId="28" fillId="0" borderId="0" xfId="5" applyFont="1" applyAlignment="1">
      <alignment horizontal="left"/>
    </xf>
    <xf numFmtId="49" fontId="28" fillId="0" borderId="0" xfId="5" applyNumberFormat="1" applyFont="1"/>
    <xf numFmtId="0" fontId="28" fillId="0" borderId="0" xfId="5" applyFont="1" applyAlignment="1">
      <alignment horizontal="center"/>
    </xf>
    <xf numFmtId="0" fontId="27" fillId="0" borderId="0" xfId="0" applyFont="1"/>
    <xf numFmtId="0" fontId="27" fillId="0" borderId="0" xfId="3" applyFont="1" applyAlignment="1">
      <alignment horizontal="left"/>
    </xf>
    <xf numFmtId="0" fontId="28" fillId="0" borderId="0" xfId="5" applyFont="1" applyAlignment="1">
      <alignment horizontal="centerContinuous"/>
    </xf>
    <xf numFmtId="0" fontId="29" fillId="0" borderId="0" xfId="5" applyFont="1" applyAlignment="1">
      <alignment horizontal="center"/>
    </xf>
    <xf numFmtId="0" fontId="27" fillId="0" borderId="0" xfId="3" applyFont="1"/>
    <xf numFmtId="0" fontId="29" fillId="0" borderId="0" xfId="5" applyFont="1"/>
    <xf numFmtId="0" fontId="28" fillId="0" borderId="0" xfId="5" applyFont="1"/>
    <xf numFmtId="0" fontId="30" fillId="0" borderId="0" xfId="5" applyFont="1" applyAlignment="1">
      <alignment horizontal="center"/>
    </xf>
    <xf numFmtId="0" fontId="31" fillId="0" borderId="0" xfId="0" applyFont="1"/>
    <xf numFmtId="0" fontId="29" fillId="0" borderId="0" xfId="5" applyFont="1" applyAlignment="1">
      <alignment horizontal="left"/>
    </xf>
    <xf numFmtId="0" fontId="31" fillId="0" borderId="0" xfId="3" applyFont="1"/>
    <xf numFmtId="0" fontId="28" fillId="0" borderId="0" xfId="5" applyFont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  <xf numFmtId="1" fontId="29" fillId="0" borderId="0" xfId="5" applyNumberFormat="1" applyFont="1" applyAlignment="1">
      <alignment horizontal="center"/>
    </xf>
    <xf numFmtId="164" fontId="28" fillId="0" borderId="0" xfId="1" applyNumberFormat="1" applyFont="1" applyAlignment="1">
      <alignment horizontal="center"/>
    </xf>
    <xf numFmtId="43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2" xfId="0" applyNumberFormat="1" applyFont="1" applyBorder="1"/>
    <xf numFmtId="0" fontId="27" fillId="0" borderId="0" xfId="0" applyFont="1" applyAlignment="1">
      <alignment vertical="top"/>
    </xf>
    <xf numFmtId="49" fontId="29" fillId="0" borderId="0" xfId="5" applyNumberFormat="1" applyFont="1"/>
    <xf numFmtId="164" fontId="27" fillId="0" borderId="0" xfId="1" applyNumberFormat="1" applyFont="1"/>
    <xf numFmtId="0" fontId="27" fillId="0" borderId="0" xfId="0" applyFont="1" applyAlignment="1">
      <alignment horizontal="left"/>
    </xf>
    <xf numFmtId="9" fontId="27" fillId="0" borderId="0" xfId="2" applyFont="1"/>
    <xf numFmtId="164" fontId="27" fillId="0" borderId="0" xfId="0" applyNumberFormat="1" applyFont="1"/>
    <xf numFmtId="164" fontId="29" fillId="0" borderId="3" xfId="1" applyNumberFormat="1" applyFont="1" applyBorder="1" applyAlignment="1">
      <alignment vertical="top"/>
    </xf>
    <xf numFmtId="0" fontId="29" fillId="0" borderId="0" xfId="5" applyFont="1" applyAlignment="1">
      <alignment horizontal="left" vertical="top"/>
    </xf>
    <xf numFmtId="0" fontId="31" fillId="0" borderId="0" xfId="0" applyFont="1" applyAlignment="1">
      <alignment horizontal="center"/>
    </xf>
    <xf numFmtId="49" fontId="0" fillId="0" borderId="0" xfId="0" applyNumberFormat="1"/>
    <xf numFmtId="0" fontId="32" fillId="0" borderId="0" xfId="116" applyFont="1" applyAlignment="1">
      <alignment horizontal="left" vertical="top"/>
    </xf>
    <xf numFmtId="49" fontId="32" fillId="0" borderId="0" xfId="116" applyNumberFormat="1" applyFont="1" applyAlignment="1">
      <alignment horizontal="left" vertical="top"/>
    </xf>
    <xf numFmtId="0" fontId="51" fillId="0" borderId="0" xfId="0" applyFont="1" applyAlignment="1" applyProtection="1">
      <alignment horizontal="left" vertical="top"/>
      <protection locked="0"/>
    </xf>
    <xf numFmtId="0" fontId="0" fillId="0" borderId="0" xfId="0" quotePrefix="1"/>
    <xf numFmtId="0" fontId="31" fillId="0" borderId="0" xfId="0" applyFont="1" applyAlignment="1">
      <alignment horizontal="center" vertical="top"/>
    </xf>
    <xf numFmtId="0" fontId="27" fillId="0" borderId="0" xfId="0" applyFont="1" applyAlignment="1">
      <alignment horizontal="centerContinuous"/>
    </xf>
    <xf numFmtId="9" fontId="27" fillId="0" borderId="0" xfId="2" applyFont="1" applyAlignment="1">
      <alignment horizontal="centerContinuous"/>
    </xf>
    <xf numFmtId="0" fontId="0" fillId="0" borderId="0" xfId="0" applyAlignment="1">
      <alignment horizontal="center"/>
    </xf>
    <xf numFmtId="0" fontId="31" fillId="0" borderId="4" xfId="0" applyFont="1" applyBorder="1" applyAlignment="1">
      <alignment horizontal="centerContinuous" vertical="distributed"/>
    </xf>
    <xf numFmtId="164" fontId="0" fillId="0" borderId="0" xfId="1" applyNumberFormat="1" applyFont="1"/>
    <xf numFmtId="1" fontId="32" fillId="56" borderId="0" xfId="116" applyNumberFormat="1" applyFont="1" applyFill="1" applyAlignment="1">
      <alignment horizontal="left" vertical="top"/>
    </xf>
    <xf numFmtId="49" fontId="32" fillId="56" borderId="0" xfId="116" applyNumberFormat="1" applyFont="1" applyFill="1" applyAlignment="1">
      <alignment horizontal="left" vertical="top"/>
    </xf>
    <xf numFmtId="0" fontId="32" fillId="56" borderId="0" xfId="116" applyFont="1" applyFill="1" applyAlignment="1">
      <alignment horizontal="left" vertical="top"/>
    </xf>
    <xf numFmtId="0" fontId="0" fillId="56" borderId="0" xfId="0" applyFill="1"/>
    <xf numFmtId="0" fontId="27" fillId="0" borderId="0" xfId="0" applyFont="1" applyAlignment="1">
      <alignment horizontal="centerContinuous" vertical="top"/>
    </xf>
    <xf numFmtId="0" fontId="31" fillId="0" borderId="4" xfId="0" applyFont="1" applyBorder="1" applyAlignment="1">
      <alignment horizontal="centerContinuous"/>
    </xf>
    <xf numFmtId="0" fontId="27" fillId="0" borderId="4" xfId="0" applyFont="1" applyBorder="1" applyAlignment="1">
      <alignment horizontal="centerContinuous"/>
    </xf>
    <xf numFmtId="164" fontId="55" fillId="0" borderId="0" xfId="1" applyNumberFormat="1" applyFont="1"/>
    <xf numFmtId="0" fontId="56" fillId="0" borderId="0" xfId="0" applyFont="1"/>
    <xf numFmtId="0" fontId="57" fillId="0" borderId="0" xfId="0" applyFont="1"/>
    <xf numFmtId="0" fontId="0" fillId="0" borderId="0" xfId="0" applyAlignment="1">
      <alignment vertical="top" wrapText="1"/>
    </xf>
    <xf numFmtId="0" fontId="54" fillId="0" borderId="0" xfId="0" applyFont="1" applyAlignment="1">
      <alignment wrapText="1"/>
    </xf>
    <xf numFmtId="0" fontId="58" fillId="0" borderId="0" xfId="0" applyFont="1" applyAlignment="1">
      <alignment horizontal="center" wrapText="1"/>
    </xf>
    <xf numFmtId="0" fontId="54" fillId="0" borderId="0" xfId="0" applyFont="1"/>
    <xf numFmtId="0" fontId="58" fillId="0" borderId="0" xfId="0" applyFont="1" applyAlignment="1">
      <alignment horizontal="center"/>
    </xf>
    <xf numFmtId="0" fontId="58" fillId="0" borderId="0" xfId="0" applyFont="1"/>
    <xf numFmtId="0" fontId="0" fillId="57" borderId="0" xfId="0" applyFill="1" applyAlignment="1">
      <alignment vertical="top"/>
    </xf>
    <xf numFmtId="0" fontId="0" fillId="57" borderId="0" xfId="0" applyFill="1"/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164" fontId="1" fillId="0" borderId="0" xfId="1" applyNumberFormat="1" applyAlignment="1">
      <alignment vertical="top"/>
    </xf>
    <xf numFmtId="0" fontId="0" fillId="60" borderId="0" xfId="0" applyFill="1"/>
    <xf numFmtId="164" fontId="1" fillId="0" borderId="3" xfId="1" applyNumberFormat="1" applyBorder="1" applyAlignment="1">
      <alignment vertical="top"/>
    </xf>
    <xf numFmtId="0" fontId="0" fillId="0" borderId="0" xfId="0" applyAlignment="1">
      <alignment horizontal="center" vertical="top"/>
    </xf>
    <xf numFmtId="0" fontId="59" fillId="0" borderId="0" xfId="0" applyFont="1" applyAlignment="1">
      <alignment vertical="top" wrapText="1"/>
    </xf>
    <xf numFmtId="0" fontId="60" fillId="63" borderId="0" xfId="0" applyFont="1" applyFill="1"/>
    <xf numFmtId="0" fontId="0" fillId="63" borderId="0" xfId="0" applyFill="1"/>
    <xf numFmtId="0" fontId="0" fillId="65" borderId="0" xfId="0" applyFill="1"/>
    <xf numFmtId="0" fontId="31" fillId="0" borderId="2" xfId="0" applyFont="1" applyBorder="1" applyAlignment="1">
      <alignment horizontal="center" vertical="top" wrapText="1"/>
    </xf>
    <xf numFmtId="0" fontId="61" fillId="0" borderId="0" xfId="0" applyFont="1" applyAlignment="1">
      <alignment vertical="top" wrapText="1"/>
    </xf>
    <xf numFmtId="0" fontId="28" fillId="0" borderId="0" xfId="5" applyFont="1" applyAlignment="1">
      <alignment horizontal="left" vertical="top"/>
    </xf>
    <xf numFmtId="0" fontId="31" fillId="0" borderId="4" xfId="0" applyFont="1" applyBorder="1" applyAlignment="1">
      <alignment horizontal="center" vertical="top" wrapText="1"/>
    </xf>
    <xf numFmtId="0" fontId="31" fillId="0" borderId="0" xfId="0" applyFont="1" applyAlignment="1">
      <alignment horizontal="centerContinuous"/>
    </xf>
    <xf numFmtId="9" fontId="27" fillId="0" borderId="2" xfId="2" applyFont="1" applyBorder="1"/>
    <xf numFmtId="9" fontId="27" fillId="0" borderId="3" xfId="2" applyFont="1" applyBorder="1"/>
    <xf numFmtId="164" fontId="33" fillId="0" borderId="0" xfId="1" applyNumberFormat="1" applyFont="1"/>
    <xf numFmtId="164" fontId="0" fillId="0" borderId="0" xfId="1" applyNumberFormat="1" applyFont="1" applyAlignment="1">
      <alignment horizontal="left" indent="2"/>
    </xf>
    <xf numFmtId="164" fontId="1" fillId="0" borderId="0" xfId="1" applyNumberFormat="1"/>
    <xf numFmtId="164" fontId="0" fillId="0" borderId="0" xfId="1" applyNumberFormat="1" applyFont="1" applyAlignment="1">
      <alignment horizontal="left" indent="1"/>
    </xf>
    <xf numFmtId="49" fontId="59" fillId="0" borderId="0" xfId="0" applyNumberFormat="1" applyFont="1" applyAlignment="1">
      <alignment vertical="top"/>
    </xf>
    <xf numFmtId="0" fontId="59" fillId="0" borderId="0" xfId="0" applyFont="1" applyAlignment="1">
      <alignment horizontal="center" vertical="top"/>
    </xf>
    <xf numFmtId="0" fontId="59" fillId="0" borderId="0" xfId="0" applyFont="1" applyAlignment="1">
      <alignment vertical="top"/>
    </xf>
    <xf numFmtId="164" fontId="59" fillId="0" borderId="0" xfId="1" applyNumberFormat="1" applyFont="1" applyAlignment="1">
      <alignment vertical="top"/>
    </xf>
    <xf numFmtId="164" fontId="1" fillId="0" borderId="0" xfId="1" applyNumberFormat="1" applyFill="1" applyAlignment="1">
      <alignment vertical="top"/>
    </xf>
    <xf numFmtId="9" fontId="27" fillId="0" borderId="0" xfId="2" applyFont="1" applyFill="1"/>
    <xf numFmtId="49" fontId="0" fillId="67" borderId="0" xfId="0" applyNumberFormat="1" applyFill="1" applyAlignment="1">
      <alignment vertical="top"/>
    </xf>
    <xf numFmtId="49" fontId="0" fillId="67" borderId="0" xfId="0" applyNumberFormat="1" applyFill="1" applyAlignment="1">
      <alignment vertical="top" wrapText="1"/>
    </xf>
    <xf numFmtId="0" fontId="0" fillId="67" borderId="0" xfId="0" applyFill="1" applyAlignment="1">
      <alignment vertical="top" wrapText="1"/>
    </xf>
    <xf numFmtId="0" fontId="0" fillId="67" borderId="0" xfId="0" applyFill="1" applyAlignment="1">
      <alignment horizontal="center" vertical="top"/>
    </xf>
    <xf numFmtId="0" fontId="0" fillId="67" borderId="0" xfId="0" applyFill="1" applyAlignment="1">
      <alignment vertical="top"/>
    </xf>
    <xf numFmtId="164" fontId="1" fillId="67" borderId="0" xfId="1" applyNumberFormat="1" applyFill="1" applyAlignment="1">
      <alignment vertical="top"/>
    </xf>
    <xf numFmtId="0" fontId="61" fillId="67" borderId="0" xfId="0" applyFont="1" applyFill="1" applyAlignment="1">
      <alignment vertical="top" wrapText="1"/>
    </xf>
    <xf numFmtId="49" fontId="32" fillId="0" borderId="0" xfId="116" applyNumberFormat="1" applyFont="1" applyFill="1" applyAlignment="1">
      <alignment horizontal="left" vertical="top"/>
    </xf>
    <xf numFmtId="0" fontId="0" fillId="0" borderId="0" xfId="0" applyAlignment="1">
      <alignment horizontal="left"/>
    </xf>
    <xf numFmtId="43" fontId="28" fillId="0" borderId="0" xfId="0" applyNumberFormat="1" applyFont="1" applyFill="1" applyAlignment="1">
      <alignment horizontal="center"/>
    </xf>
    <xf numFmtId="0" fontId="27" fillId="0" borderId="0" xfId="0" applyFont="1" applyFill="1"/>
    <xf numFmtId="0" fontId="62" fillId="0" borderId="0" xfId="0" applyFont="1" applyAlignment="1">
      <alignment horizontal="center"/>
    </xf>
    <xf numFmtId="164" fontId="62" fillId="0" borderId="0" xfId="1" applyNumberFormat="1" applyFont="1" applyFill="1" applyAlignment="1"/>
    <xf numFmtId="0" fontId="62" fillId="0" borderId="0" xfId="0" applyFont="1" applyFill="1" applyAlignment="1"/>
    <xf numFmtId="0" fontId="62" fillId="0" borderId="0" xfId="0" applyFont="1" applyAlignment="1"/>
    <xf numFmtId="164" fontId="62" fillId="0" borderId="0" xfId="1" applyNumberFormat="1" applyFont="1" applyAlignment="1"/>
    <xf numFmtId="164" fontId="62" fillId="0" borderId="0" xfId="1" applyNumberFormat="1" applyFont="1" applyFill="1" applyBorder="1" applyAlignment="1"/>
    <xf numFmtId="0" fontId="63" fillId="0" borderId="24" xfId="0" applyFont="1" applyBorder="1" applyAlignment="1" applyProtection="1">
      <alignment horizontal="center"/>
      <protection locked="0"/>
    </xf>
    <xf numFmtId="0" fontId="62" fillId="61" borderId="29" xfId="1" applyNumberFormat="1" applyFont="1" applyFill="1" applyBorder="1" applyAlignment="1">
      <alignment horizontal="centerContinuous"/>
    </xf>
    <xf numFmtId="0" fontId="62" fillId="0" borderId="0" xfId="1" applyNumberFormat="1" applyFont="1" applyFill="1" applyBorder="1" applyAlignment="1">
      <alignment horizontal="centerContinuous"/>
    </xf>
    <xf numFmtId="49" fontId="62" fillId="58" borderId="2" xfId="1" applyNumberFormat="1" applyFont="1" applyFill="1" applyBorder="1" applyAlignment="1">
      <alignment horizontal="centerContinuous"/>
    </xf>
    <xf numFmtId="0" fontId="62" fillId="58" borderId="2" xfId="1" applyNumberFormat="1" applyFont="1" applyFill="1" applyBorder="1" applyAlignment="1">
      <alignment horizontal="centerContinuous"/>
    </xf>
    <xf numFmtId="0" fontId="63" fillId="0" borderId="24" xfId="0" applyFont="1" applyBorder="1" applyAlignment="1" applyProtection="1">
      <alignment horizontal="center" vertical="top"/>
      <protection locked="0"/>
    </xf>
    <xf numFmtId="0" fontId="63" fillId="0" borderId="25" xfId="0" applyFont="1" applyBorder="1" applyAlignment="1" applyProtection="1">
      <alignment horizontal="center" vertical="top"/>
      <protection locked="0"/>
    </xf>
    <xf numFmtId="0" fontId="62" fillId="0" borderId="25" xfId="0" applyFont="1" applyBorder="1" applyAlignment="1" applyProtection="1">
      <alignment horizontal="center" vertical="top" wrapText="1"/>
      <protection locked="0"/>
    </xf>
    <xf numFmtId="164" fontId="62" fillId="64" borderId="1" xfId="1" applyNumberFormat="1" applyFont="1" applyFill="1" applyBorder="1" applyAlignment="1">
      <alignment horizontal="center" vertical="top" wrapText="1"/>
    </xf>
    <xf numFmtId="164" fontId="63" fillId="64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4" borderId="1" xfId="1" applyNumberFormat="1" applyFont="1" applyFill="1" applyBorder="1" applyAlignment="1" applyProtection="1">
      <alignment horizontal="center" vertical="top" wrapText="1"/>
      <protection locked="0"/>
    </xf>
    <xf numFmtId="0" fontId="62" fillId="0" borderId="0" xfId="0" applyFont="1" applyAlignment="1">
      <alignment horizontal="center" vertical="top" wrapText="1"/>
    </xf>
    <xf numFmtId="164" fontId="62" fillId="61" borderId="1" xfId="1" applyNumberFormat="1" applyFont="1" applyFill="1" applyBorder="1" applyAlignment="1">
      <alignment horizontal="center" vertical="top" wrapText="1"/>
    </xf>
    <xf numFmtId="164" fontId="63" fillId="66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6" borderId="1" xfId="1" applyNumberFormat="1" applyFont="1" applyFill="1" applyBorder="1" applyAlignment="1" applyProtection="1">
      <alignment horizontal="center" vertical="top" wrapText="1"/>
      <protection locked="0"/>
    </xf>
    <xf numFmtId="164" fontId="62" fillId="59" borderId="1" xfId="1" applyNumberFormat="1" applyFont="1" applyFill="1" applyBorder="1" applyAlignment="1">
      <alignment horizontal="center" vertical="top" wrapText="1"/>
    </xf>
    <xf numFmtId="164" fontId="63" fillId="69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9" borderId="1" xfId="1" applyNumberFormat="1" applyFont="1" applyFill="1" applyBorder="1" applyAlignment="1" applyProtection="1">
      <alignment horizontal="center" vertical="top" wrapText="1"/>
      <protection locked="0"/>
    </xf>
    <xf numFmtId="164" fontId="63" fillId="69" borderId="28" xfId="1" applyNumberFormat="1" applyFont="1" applyFill="1" applyBorder="1" applyAlignment="1" applyProtection="1">
      <alignment horizontal="center" vertical="top" wrapText="1"/>
      <protection locked="0"/>
    </xf>
    <xf numFmtId="164" fontId="63" fillId="0" borderId="0" xfId="1" applyNumberFormat="1" applyFont="1" applyFill="1" applyBorder="1" applyAlignment="1" applyProtection="1">
      <alignment horizontal="center" vertical="top" wrapText="1"/>
      <protection locked="0"/>
    </xf>
    <xf numFmtId="164" fontId="62" fillId="58" borderId="33" xfId="1" applyNumberFormat="1" applyFont="1" applyFill="1" applyBorder="1" applyAlignment="1">
      <alignment horizontal="center" vertical="top" wrapText="1"/>
    </xf>
    <xf numFmtId="164" fontId="62" fillId="58" borderId="31" xfId="1" applyNumberFormat="1" applyFont="1" applyFill="1" applyBorder="1" applyAlignment="1">
      <alignment horizontal="center" vertical="top" wrapText="1"/>
    </xf>
    <xf numFmtId="164" fontId="63" fillId="70" borderId="34" xfId="1" applyNumberFormat="1" applyFont="1" applyFill="1" applyBorder="1" applyAlignment="1" applyProtection="1">
      <alignment horizontal="center" vertical="top" wrapText="1"/>
      <protection locked="0"/>
    </xf>
    <xf numFmtId="0" fontId="63" fillId="55" borderId="24" xfId="0" applyFont="1" applyFill="1" applyBorder="1" applyAlignment="1" applyProtection="1">
      <alignment horizontal="left"/>
      <protection locked="0"/>
    </xf>
    <xf numFmtId="164" fontId="62" fillId="64" borderId="1" xfId="1" applyNumberFormat="1" applyFont="1" applyFill="1" applyBorder="1" applyAlignment="1"/>
    <xf numFmtId="164" fontId="62" fillId="64" borderId="1" xfId="0" applyNumberFormat="1" applyFont="1" applyFill="1" applyBorder="1" applyAlignment="1"/>
    <xf numFmtId="37" fontId="64" fillId="64" borderId="1" xfId="0" applyNumberFormat="1" applyFont="1" applyFill="1" applyBorder="1"/>
    <xf numFmtId="37" fontId="64" fillId="0" borderId="0" xfId="0" applyNumberFormat="1" applyFont="1" applyFill="1" applyBorder="1"/>
    <xf numFmtId="164" fontId="62" fillId="58" borderId="33" xfId="1" applyNumberFormat="1" applyFont="1" applyFill="1" applyBorder="1" applyAlignment="1"/>
    <xf numFmtId="164" fontId="62" fillId="58" borderId="31" xfId="1" applyNumberFormat="1" applyFont="1" applyFill="1" applyBorder="1" applyAlignment="1"/>
    <xf numFmtId="37" fontId="64" fillId="58" borderId="28" xfId="0" applyNumberFormat="1" applyFont="1" applyFill="1" applyBorder="1"/>
    <xf numFmtId="166" fontId="63" fillId="0" borderId="26" xfId="0" applyNumberFormat="1" applyFont="1" applyBorder="1" applyAlignment="1" applyProtection="1">
      <alignment horizontal="right"/>
      <protection locked="0"/>
    </xf>
    <xf numFmtId="166" fontId="63" fillId="0" borderId="27" xfId="0" applyNumberFormat="1" applyFont="1" applyBorder="1" applyAlignment="1" applyProtection="1">
      <alignment horizontal="right"/>
      <protection locked="0"/>
    </xf>
    <xf numFmtId="164" fontId="62" fillId="0" borderId="1" xfId="1" applyNumberFormat="1" applyFont="1" applyFill="1" applyBorder="1" applyAlignment="1"/>
    <xf numFmtId="164" fontId="62" fillId="0" borderId="1" xfId="1" applyNumberFormat="1" applyFont="1" applyBorder="1" applyAlignment="1"/>
    <xf numFmtId="164" fontId="62" fillId="0" borderId="28" xfId="1" applyNumberFormat="1" applyFont="1" applyBorder="1" applyAlignment="1"/>
    <xf numFmtId="164" fontId="62" fillId="0" borderId="29" xfId="1" applyNumberFormat="1" applyFont="1" applyBorder="1" applyAlignment="1"/>
    <xf numFmtId="164" fontId="62" fillId="0" borderId="0" xfId="0" applyNumberFormat="1" applyFont="1" applyFill="1" applyAlignment="1"/>
    <xf numFmtId="164" fontId="62" fillId="0" borderId="0" xfId="0" applyNumberFormat="1" applyFont="1" applyAlignment="1"/>
    <xf numFmtId="0" fontId="63" fillId="0" borderId="0" xfId="0" applyFont="1" applyAlignment="1" applyProtection="1">
      <alignment horizontal="right"/>
      <protection locked="0"/>
    </xf>
    <xf numFmtId="43" fontId="62" fillId="0" borderId="0" xfId="0" applyNumberFormat="1" applyFont="1" applyAlignment="1"/>
    <xf numFmtId="43" fontId="62" fillId="0" borderId="0" xfId="1" applyFont="1" applyAlignment="1"/>
    <xf numFmtId="0" fontId="63" fillId="0" borderId="24" xfId="0" applyFont="1" applyBorder="1" applyAlignment="1" applyProtection="1">
      <alignment horizontal="left" vertical="top"/>
      <protection locked="0"/>
    </xf>
    <xf numFmtId="0" fontId="63" fillId="0" borderId="25" xfId="0" applyFont="1" applyBorder="1" applyAlignment="1" applyProtection="1">
      <alignment horizontal="left" vertical="top"/>
      <protection locked="0"/>
    </xf>
    <xf numFmtId="164" fontId="62" fillId="59" borderId="31" xfId="1" applyNumberFormat="1" applyFont="1" applyFill="1" applyBorder="1" applyAlignment="1">
      <alignment horizontal="right" vertical="top" wrapText="1"/>
    </xf>
    <xf numFmtId="164" fontId="63" fillId="69" borderId="1" xfId="166" applyNumberFormat="1" applyFont="1" applyFill="1" applyBorder="1" applyAlignment="1" applyProtection="1">
      <alignment horizontal="right" vertical="top" wrapText="1"/>
      <protection locked="0"/>
    </xf>
    <xf numFmtId="164" fontId="62" fillId="59" borderId="1" xfId="1" applyNumberFormat="1" applyFont="1" applyFill="1" applyBorder="1" applyAlignment="1">
      <alignment horizontal="right"/>
    </xf>
    <xf numFmtId="0" fontId="62" fillId="59" borderId="1" xfId="0" applyFont="1" applyFill="1" applyBorder="1" applyAlignment="1">
      <alignment horizontal="right"/>
    </xf>
    <xf numFmtId="37" fontId="64" fillId="59" borderId="28" xfId="0" applyNumberFormat="1" applyFont="1" applyFill="1" applyBorder="1" applyAlignment="1">
      <alignment horizontal="right"/>
    </xf>
    <xf numFmtId="0" fontId="27" fillId="0" borderId="0" xfId="0" applyFont="1" applyFill="1" applyAlignment="1">
      <alignment vertical="top"/>
    </xf>
    <xf numFmtId="0" fontId="27" fillId="0" borderId="0" xfId="0" applyFont="1" applyFill="1" applyAlignment="1">
      <alignment horizontal="centerContinuous" vertical="top"/>
    </xf>
    <xf numFmtId="0" fontId="31" fillId="0" borderId="4" xfId="0" applyFont="1" applyFill="1" applyBorder="1" applyAlignment="1">
      <alignment horizontal="centerContinuous" vertical="distributed"/>
    </xf>
    <xf numFmtId="0" fontId="31" fillId="0" borderId="4" xfId="0" applyFont="1" applyFill="1" applyBorder="1" applyAlignment="1">
      <alignment horizontal="center" vertical="top" wrapText="1"/>
    </xf>
    <xf numFmtId="0" fontId="31" fillId="0" borderId="0" xfId="0" applyFont="1" applyFill="1" applyAlignment="1">
      <alignment horizontal="center" vertical="top" wrapText="1"/>
    </xf>
    <xf numFmtId="164" fontId="27" fillId="0" borderId="0" xfId="1" applyNumberFormat="1" applyFont="1" applyFill="1"/>
    <xf numFmtId="164" fontId="27" fillId="0" borderId="2" xfId="0" applyNumberFormat="1" applyFont="1" applyFill="1" applyBorder="1"/>
    <xf numFmtId="164" fontId="27" fillId="0" borderId="0" xfId="0" applyNumberFormat="1" applyFont="1" applyFill="1"/>
    <xf numFmtId="41" fontId="27" fillId="0" borderId="0" xfId="0" applyNumberFormat="1" applyFont="1" applyFill="1"/>
    <xf numFmtId="164" fontId="27" fillId="0" borderId="2" xfId="0" applyNumberFormat="1" applyFont="1" applyFill="1" applyBorder="1" applyAlignment="1">
      <alignment vertical="top"/>
    </xf>
    <xf numFmtId="164" fontId="33" fillId="0" borderId="0" xfId="1" applyNumberFormat="1" applyFont="1" applyFill="1"/>
    <xf numFmtId="164" fontId="1" fillId="0" borderId="0" xfId="1" applyNumberFormat="1" applyFill="1"/>
    <xf numFmtId="164" fontId="0" fillId="0" borderId="3" xfId="1" applyNumberFormat="1" applyFont="1" applyFill="1" applyBorder="1"/>
    <xf numFmtId="164" fontId="27" fillId="0" borderId="30" xfId="0" applyNumberFormat="1" applyFont="1" applyFill="1" applyBorder="1"/>
    <xf numFmtId="0" fontId="62" fillId="62" borderId="29" xfId="1" applyNumberFormat="1" applyFont="1" applyFill="1" applyBorder="1" applyAlignment="1">
      <alignment horizontal="centerContinuous"/>
    </xf>
    <xf numFmtId="164" fontId="62" fillId="62" borderId="1" xfId="1" applyNumberFormat="1" applyFont="1" applyFill="1" applyBorder="1" applyAlignment="1">
      <alignment horizontal="center" vertical="top" wrapText="1"/>
    </xf>
    <xf numFmtId="164" fontId="63" fillId="68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8" borderId="1" xfId="1" applyNumberFormat="1" applyFont="1" applyFill="1" applyBorder="1" applyAlignment="1" applyProtection="1">
      <alignment horizontal="center" vertical="top" wrapText="1"/>
      <protection locked="0"/>
    </xf>
    <xf numFmtId="164" fontId="62" fillId="62" borderId="31" xfId="1" applyNumberFormat="1" applyFont="1" applyFill="1" applyBorder="1" applyAlignment="1">
      <alignment horizontal="right" vertical="top" wrapText="1"/>
    </xf>
    <xf numFmtId="164" fontId="62" fillId="62" borderId="1" xfId="1" applyNumberFormat="1" applyFont="1" applyFill="1" applyBorder="1" applyAlignment="1"/>
    <xf numFmtId="37" fontId="64" fillId="62" borderId="1" xfId="0" applyNumberFormat="1" applyFont="1" applyFill="1" applyBorder="1"/>
    <xf numFmtId="164" fontId="1" fillId="0" borderId="0" xfId="1" applyNumberFormat="1" applyBorder="1"/>
    <xf numFmtId="0" fontId="27" fillId="0" borderId="0" xfId="0" applyFont="1" applyBorder="1" applyAlignment="1">
      <alignment vertical="top"/>
    </xf>
    <xf numFmtId="164" fontId="0" fillId="0" borderId="0" xfId="1" applyNumberFormat="1" applyFont="1" applyBorder="1"/>
    <xf numFmtId="164" fontId="27" fillId="0" borderId="0" xfId="0" applyNumberFormat="1" applyFont="1" applyBorder="1"/>
    <xf numFmtId="164" fontId="62" fillId="61" borderId="31" xfId="1" applyNumberFormat="1" applyFont="1" applyFill="1" applyBorder="1" applyAlignment="1">
      <alignment horizontal="right" vertical="top" wrapText="1"/>
    </xf>
    <xf numFmtId="164" fontId="63" fillId="66" borderId="1" xfId="166" applyNumberFormat="1" applyFont="1" applyFill="1" applyBorder="1" applyAlignment="1" applyProtection="1">
      <alignment horizontal="right" vertical="top" wrapText="1"/>
      <protection locked="0"/>
    </xf>
    <xf numFmtId="37" fontId="64" fillId="61" borderId="1" xfId="0" applyNumberFormat="1" applyFont="1" applyFill="1" applyBorder="1" applyAlignment="1">
      <alignment horizontal="right"/>
    </xf>
    <xf numFmtId="164" fontId="62" fillId="61" borderId="1" xfId="1" applyNumberFormat="1" applyFont="1" applyFill="1" applyBorder="1" applyAlignment="1">
      <alignment horizontal="right"/>
    </xf>
    <xf numFmtId="164" fontId="0" fillId="0" borderId="0" xfId="1" applyNumberFormat="1" applyFont="1" applyAlignment="1">
      <alignment horizontal="right"/>
    </xf>
    <xf numFmtId="0" fontId="31" fillId="0" borderId="4" xfId="0" applyFont="1" applyBorder="1" applyAlignment="1">
      <alignment horizontal="center" vertical="top" wrapText="1"/>
    </xf>
    <xf numFmtId="41" fontId="62" fillId="59" borderId="31" xfId="1" applyNumberFormat="1" applyFont="1" applyFill="1" applyBorder="1" applyAlignment="1">
      <alignment horizontal="right" vertical="top" wrapText="1"/>
    </xf>
    <xf numFmtId="9" fontId="27" fillId="0" borderId="0" xfId="2" applyFont="1" applyBorder="1"/>
    <xf numFmtId="164" fontId="29" fillId="0" borderId="0" xfId="1" applyNumberFormat="1" applyFont="1" applyBorder="1" applyAlignment="1">
      <alignment vertical="top"/>
    </xf>
    <xf numFmtId="0" fontId="27" fillId="0" borderId="0" xfId="0" applyFont="1" applyBorder="1"/>
    <xf numFmtId="0" fontId="27" fillId="0" borderId="0" xfId="0" applyFont="1" applyFill="1" applyBorder="1"/>
    <xf numFmtId="164" fontId="27" fillId="0" borderId="30" xfId="0" applyNumberFormat="1" applyFont="1" applyBorder="1"/>
    <xf numFmtId="164" fontId="27" fillId="0" borderId="4" xfId="1" applyNumberFormat="1" applyFont="1" applyBorder="1"/>
    <xf numFmtId="164" fontId="62" fillId="0" borderId="1" xfId="1" applyNumberFormat="1" applyFont="1" applyFill="1" applyBorder="1" applyAlignment="1">
      <alignment horizontal="left"/>
    </xf>
    <xf numFmtId="0" fontId="27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9" fontId="27" fillId="0" borderId="0" xfId="2" applyFont="1" applyAlignment="1">
      <alignment horizontal="left" vertical="center" wrapText="1"/>
    </xf>
    <xf numFmtId="0" fontId="31" fillId="0" borderId="4" xfId="0" applyFont="1" applyBorder="1" applyAlignment="1">
      <alignment horizontal="center" vertical="distributed"/>
    </xf>
    <xf numFmtId="0" fontId="31" fillId="0" borderId="4" xfId="0" applyFont="1" applyBorder="1" applyAlignment="1">
      <alignment horizontal="center" vertical="top" wrapText="1"/>
    </xf>
    <xf numFmtId="49" fontId="62" fillId="64" borderId="32" xfId="1" applyNumberFormat="1" applyFont="1" applyFill="1" applyBorder="1" applyAlignment="1">
      <alignment horizontal="center"/>
    </xf>
    <xf numFmtId="49" fontId="62" fillId="64" borderId="2" xfId="1" applyNumberFormat="1" applyFont="1" applyFill="1" applyBorder="1" applyAlignment="1">
      <alignment horizontal="center"/>
    </xf>
    <xf numFmtId="49" fontId="62" fillId="64" borderId="29" xfId="1" applyNumberFormat="1" applyFont="1" applyFill="1" applyBorder="1" applyAlignment="1">
      <alignment horizontal="center"/>
    </xf>
    <xf numFmtId="49" fontId="62" fillId="62" borderId="28" xfId="1" applyNumberFormat="1" applyFont="1" applyFill="1" applyBorder="1" applyAlignment="1">
      <alignment horizontal="center"/>
    </xf>
    <xf numFmtId="49" fontId="62" fillId="62" borderId="2" xfId="1" applyNumberFormat="1" applyFont="1" applyFill="1" applyBorder="1" applyAlignment="1">
      <alignment horizontal="center"/>
    </xf>
    <xf numFmtId="49" fontId="62" fillId="61" borderId="28" xfId="1" applyNumberFormat="1" applyFont="1" applyFill="1" applyBorder="1" applyAlignment="1">
      <alignment horizontal="center"/>
    </xf>
    <xf numFmtId="49" fontId="62" fillId="61" borderId="2" xfId="1" applyNumberFormat="1" applyFont="1" applyFill="1" applyBorder="1" applyAlignment="1">
      <alignment horizontal="center"/>
    </xf>
    <xf numFmtId="49" fontId="62" fillId="61" borderId="29" xfId="1" applyNumberFormat="1" applyFont="1" applyFill="1" applyBorder="1" applyAlignment="1">
      <alignment horizontal="center"/>
    </xf>
    <xf numFmtId="49" fontId="62" fillId="59" borderId="28" xfId="1" applyNumberFormat="1" applyFont="1" applyFill="1" applyBorder="1" applyAlignment="1">
      <alignment horizontal="center"/>
    </xf>
    <xf numFmtId="49" fontId="62" fillId="59" borderId="2" xfId="1" applyNumberFormat="1" applyFont="1" applyFill="1" applyBorder="1" applyAlignment="1">
      <alignment horizontal="center"/>
    </xf>
    <xf numFmtId="0" fontId="0" fillId="67" borderId="4" xfId="0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wrapText="1"/>
    </xf>
  </cellXfs>
  <cellStyles count="565">
    <cellStyle name="20% - Accent1" xfId="140" builtinId="30" customBuiltin="1"/>
    <cellStyle name="20% - Accent1 2" xfId="9"/>
    <cellStyle name="20% - Accent1 2 2" xfId="499"/>
    <cellStyle name="20% - Accent1 2 3" xfId="427"/>
    <cellStyle name="20% - Accent1 3" xfId="10"/>
    <cellStyle name="20% - Accent1 4" xfId="11"/>
    <cellStyle name="20% - Accent1 4 2" xfId="458"/>
    <cellStyle name="20% - Accent1 5" xfId="442"/>
    <cellStyle name="20% - Accent1 6" xfId="520"/>
    <cellStyle name="20% - Accent1 7" xfId="539"/>
    <cellStyle name="20% - Accent2" xfId="144" builtinId="34" customBuiltin="1"/>
    <cellStyle name="20% - Accent2 2" xfId="12"/>
    <cellStyle name="20% - Accent2 2 2" xfId="500"/>
    <cellStyle name="20% - Accent2 2 3" xfId="429"/>
    <cellStyle name="20% - Accent2 3" xfId="13"/>
    <cellStyle name="20% - Accent2 4" xfId="14"/>
    <cellStyle name="20% - Accent2 4 2" xfId="460"/>
    <cellStyle name="20% - Accent2 5" xfId="443"/>
    <cellStyle name="20% - Accent2 6" xfId="522"/>
    <cellStyle name="20% - Accent2 7" xfId="541"/>
    <cellStyle name="20% - Accent3" xfId="148" builtinId="38" customBuiltin="1"/>
    <cellStyle name="20% - Accent3 2" xfId="15"/>
    <cellStyle name="20% - Accent3 2 2" xfId="501"/>
    <cellStyle name="20% - Accent3 2 3" xfId="431"/>
    <cellStyle name="20% - Accent3 3" xfId="16"/>
    <cellStyle name="20% - Accent3 4" xfId="17"/>
    <cellStyle name="20% - Accent3 4 2" xfId="462"/>
    <cellStyle name="20% - Accent3 5" xfId="444"/>
    <cellStyle name="20% - Accent3 6" xfId="524"/>
    <cellStyle name="20% - Accent3 7" xfId="543"/>
    <cellStyle name="20% - Accent4" xfId="152" builtinId="42" customBuiltin="1"/>
    <cellStyle name="20% - Accent4 2" xfId="18"/>
    <cellStyle name="20% - Accent4 2 2" xfId="502"/>
    <cellStyle name="20% - Accent4 2 3" xfId="433"/>
    <cellStyle name="20% - Accent4 3" xfId="19"/>
    <cellStyle name="20% - Accent4 4" xfId="20"/>
    <cellStyle name="20% - Accent4 4 2" xfId="464"/>
    <cellStyle name="20% - Accent4 5" xfId="445"/>
    <cellStyle name="20% - Accent4 6" xfId="526"/>
    <cellStyle name="20% - Accent4 7" xfId="545"/>
    <cellStyle name="20% - Accent5" xfId="156" builtinId="46" customBuiltin="1"/>
    <cellStyle name="20% - Accent5 2" xfId="21"/>
    <cellStyle name="20% - Accent5 2 2" xfId="503"/>
    <cellStyle name="20% - Accent5 2 3" xfId="435"/>
    <cellStyle name="20% - Accent5 3" xfId="22"/>
    <cellStyle name="20% - Accent5 4" xfId="23"/>
    <cellStyle name="20% - Accent5 4 2" xfId="466"/>
    <cellStyle name="20% - Accent5 5" xfId="446"/>
    <cellStyle name="20% - Accent5 6" xfId="528"/>
    <cellStyle name="20% - Accent5 7" xfId="547"/>
    <cellStyle name="20% - Accent6" xfId="160" builtinId="50" customBuiltin="1"/>
    <cellStyle name="20% - Accent6 2" xfId="24"/>
    <cellStyle name="20% - Accent6 2 2" xfId="504"/>
    <cellStyle name="20% - Accent6 2 3" xfId="437"/>
    <cellStyle name="20% - Accent6 3" xfId="25"/>
    <cellStyle name="20% - Accent6 4" xfId="26"/>
    <cellStyle name="20% - Accent6 4 2" xfId="468"/>
    <cellStyle name="20% - Accent6 5" xfId="447"/>
    <cellStyle name="20% - Accent6 6" xfId="530"/>
    <cellStyle name="20% - Accent6 7" xfId="549"/>
    <cellStyle name="40% - Accent1" xfId="141" builtinId="31" customBuiltin="1"/>
    <cellStyle name="40% - Accent1 2" xfId="27"/>
    <cellStyle name="40% - Accent1 2 2" xfId="505"/>
    <cellStyle name="40% - Accent1 2 3" xfId="428"/>
    <cellStyle name="40% - Accent1 3" xfId="28"/>
    <cellStyle name="40% - Accent1 4" xfId="29"/>
    <cellStyle name="40% - Accent1 4 2" xfId="459"/>
    <cellStyle name="40% - Accent1 5" xfId="448"/>
    <cellStyle name="40% - Accent1 6" xfId="521"/>
    <cellStyle name="40% - Accent1 7" xfId="540"/>
    <cellStyle name="40% - Accent2" xfId="145" builtinId="35" customBuiltin="1"/>
    <cellStyle name="40% - Accent2 2" xfId="30"/>
    <cellStyle name="40% - Accent2 2 2" xfId="506"/>
    <cellStyle name="40% - Accent2 2 3" xfId="430"/>
    <cellStyle name="40% - Accent2 3" xfId="31"/>
    <cellStyle name="40% - Accent2 4" xfId="32"/>
    <cellStyle name="40% - Accent2 4 2" xfId="461"/>
    <cellStyle name="40% - Accent2 5" xfId="449"/>
    <cellStyle name="40% - Accent2 6" xfId="523"/>
    <cellStyle name="40% - Accent2 7" xfId="542"/>
    <cellStyle name="40% - Accent3" xfId="149" builtinId="39" customBuiltin="1"/>
    <cellStyle name="40% - Accent3 2" xfId="33"/>
    <cellStyle name="40% - Accent3 2 2" xfId="507"/>
    <cellStyle name="40% - Accent3 2 3" xfId="432"/>
    <cellStyle name="40% - Accent3 3" xfId="34"/>
    <cellStyle name="40% - Accent3 4" xfId="35"/>
    <cellStyle name="40% - Accent3 4 2" xfId="463"/>
    <cellStyle name="40% - Accent3 5" xfId="450"/>
    <cellStyle name="40% - Accent3 6" xfId="525"/>
    <cellStyle name="40% - Accent3 7" xfId="544"/>
    <cellStyle name="40% - Accent4" xfId="153" builtinId="43" customBuiltin="1"/>
    <cellStyle name="40% - Accent4 2" xfId="36"/>
    <cellStyle name="40% - Accent4 2 2" xfId="508"/>
    <cellStyle name="40% - Accent4 2 3" xfId="434"/>
    <cellStyle name="40% - Accent4 3" xfId="37"/>
    <cellStyle name="40% - Accent4 4" xfId="38"/>
    <cellStyle name="40% - Accent4 4 2" xfId="465"/>
    <cellStyle name="40% - Accent4 5" xfId="451"/>
    <cellStyle name="40% - Accent4 6" xfId="527"/>
    <cellStyle name="40% - Accent4 7" xfId="546"/>
    <cellStyle name="40% - Accent5" xfId="157" builtinId="47" customBuiltin="1"/>
    <cellStyle name="40% - Accent5 2" xfId="39"/>
    <cellStyle name="40% - Accent5 2 2" xfId="509"/>
    <cellStyle name="40% - Accent5 2 3" xfId="436"/>
    <cellStyle name="40% - Accent5 3" xfId="40"/>
    <cellStyle name="40% - Accent5 4" xfId="41"/>
    <cellStyle name="40% - Accent5 4 2" xfId="467"/>
    <cellStyle name="40% - Accent5 5" xfId="452"/>
    <cellStyle name="40% - Accent5 6" xfId="529"/>
    <cellStyle name="40% - Accent5 7" xfId="548"/>
    <cellStyle name="40% - Accent6" xfId="161" builtinId="51" customBuiltin="1"/>
    <cellStyle name="40% - Accent6 2" xfId="42"/>
    <cellStyle name="40% - Accent6 2 2" xfId="510"/>
    <cellStyle name="40% - Accent6 2 3" xfId="438"/>
    <cellStyle name="40% - Accent6 3" xfId="43"/>
    <cellStyle name="40% - Accent6 4" xfId="44"/>
    <cellStyle name="40% - Accent6 4 2" xfId="469"/>
    <cellStyle name="40% - Accent6 5" xfId="453"/>
    <cellStyle name="40% - Accent6 6" xfId="531"/>
    <cellStyle name="40% - Accent6 7" xfId="550"/>
    <cellStyle name="60% - Accent1" xfId="142" builtinId="32" customBuiltin="1"/>
    <cellStyle name="60% - Accent1 2" xfId="45"/>
    <cellStyle name="60% - Accent1 3" xfId="471"/>
    <cellStyle name="60% - Accent2" xfId="146" builtinId="36" customBuiltin="1"/>
    <cellStyle name="60% - Accent2 2" xfId="46"/>
    <cellStyle name="60% - Accent2 3" xfId="472"/>
    <cellStyle name="60% - Accent3" xfId="150" builtinId="40" customBuiltin="1"/>
    <cellStyle name="60% - Accent3 2" xfId="47"/>
    <cellStyle name="60% - Accent3 3" xfId="473"/>
    <cellStyle name="60% - Accent4" xfId="154" builtinId="44" customBuiltin="1"/>
    <cellStyle name="60% - Accent4 2" xfId="48"/>
    <cellStyle name="60% - Accent4 3" xfId="474"/>
    <cellStyle name="60% - Accent5" xfId="158" builtinId="48" customBuiltin="1"/>
    <cellStyle name="60% - Accent5 2" xfId="49"/>
    <cellStyle name="60% - Accent5 3" xfId="475"/>
    <cellStyle name="60% - Accent6" xfId="162" builtinId="52" customBuiltin="1"/>
    <cellStyle name="60% - Accent6 2" xfId="50"/>
    <cellStyle name="60% - Accent6 3" xfId="476"/>
    <cellStyle name="Accent1" xfId="139" builtinId="29" customBuiltin="1"/>
    <cellStyle name="Accent1 2" xfId="51"/>
    <cellStyle name="Accent1 3" xfId="477"/>
    <cellStyle name="Accent2" xfId="143" builtinId="33" customBuiltin="1"/>
    <cellStyle name="Accent2 2" xfId="52"/>
    <cellStyle name="Accent2 3" xfId="478"/>
    <cellStyle name="Accent3" xfId="147" builtinId="37" customBuiltin="1"/>
    <cellStyle name="Accent3 2" xfId="53"/>
    <cellStyle name="Accent3 3" xfId="479"/>
    <cellStyle name="Accent4" xfId="151" builtinId="41" customBuiltin="1"/>
    <cellStyle name="Accent4 2" xfId="54"/>
    <cellStyle name="Accent4 3" xfId="480"/>
    <cellStyle name="Accent5" xfId="155" builtinId="45" customBuiltin="1"/>
    <cellStyle name="Accent5 2" xfId="55"/>
    <cellStyle name="Accent5 3" xfId="481"/>
    <cellStyle name="Accent6" xfId="159" builtinId="49" customBuiltin="1"/>
    <cellStyle name="Accent6 2" xfId="56"/>
    <cellStyle name="Accent6 3" xfId="482"/>
    <cellStyle name="Bad" xfId="128" builtinId="27" customBuiltin="1"/>
    <cellStyle name="Bad 2" xfId="57"/>
    <cellStyle name="Bad 3" xfId="483"/>
    <cellStyle name="Calculation" xfId="132" builtinId="22" customBuiltin="1"/>
    <cellStyle name="Calculation 2" xfId="58"/>
    <cellStyle name="Calculation 3" xfId="484"/>
    <cellStyle name="Check Cell" xfId="134" builtinId="23" customBuiltin="1"/>
    <cellStyle name="Check Cell 2" xfId="59"/>
    <cellStyle name="Check Cell 3" xfId="485"/>
    <cellStyle name="Comma" xfId="1" builtinId="3"/>
    <cellStyle name="Comma 10" xfId="424"/>
    <cellStyle name="Comma 10 2" xfId="440"/>
    <cellStyle name="Comma 10 2 2" xfId="517"/>
    <cellStyle name="Comma 10 3" xfId="455"/>
    <cellStyle name="Comma 11" xfId="562"/>
    <cellStyle name="Comma 12" xfId="564"/>
    <cellStyle name="Comma 2" xfId="8"/>
    <cellStyle name="Comma 2 2" xfId="60"/>
    <cellStyle name="Comma 2 2 2" xfId="61"/>
    <cellStyle name="Comma 2 2 2 2" xfId="165"/>
    <cellStyle name="Comma 2 2 2 2 2" xfId="515"/>
    <cellStyle name="Comma 2 2 3" xfId="560"/>
    <cellStyle name="Comma 2 3" xfId="62"/>
    <cellStyle name="Comma 2 3 2" xfId="167"/>
    <cellStyle name="Comma 2 3 2 2" xfId="168"/>
    <cellStyle name="Comma 2 3 3" xfId="166"/>
    <cellStyle name="Comma 2 4" xfId="63"/>
    <cellStyle name="Comma 2 4 2" xfId="170"/>
    <cellStyle name="Comma 2 4 2 2" xfId="171"/>
    <cellStyle name="Comma 2 4 2 2 2" xfId="172"/>
    <cellStyle name="Comma 2 4 2 3" xfId="173"/>
    <cellStyle name="Comma 2 4 3" xfId="174"/>
    <cellStyle name="Comma 2 4 3 2" xfId="175"/>
    <cellStyle name="Comma 2 4 4" xfId="176"/>
    <cellStyle name="Comma 2 4 5" xfId="169"/>
    <cellStyle name="Comma 2 5" xfId="177"/>
    <cellStyle name="Comma 2 6" xfId="164"/>
    <cellStyle name="Comma 3" xfId="64"/>
    <cellStyle name="Comma 3 2" xfId="103"/>
    <cellStyle name="Comma 3 2 2" xfId="178"/>
    <cellStyle name="Comma 3 2 2 2" xfId="179"/>
    <cellStyle name="Comma 3 2 2 2 2" xfId="180"/>
    <cellStyle name="Comma 3 2 2 2 2 2" xfId="181"/>
    <cellStyle name="Comma 3 2 2 2 3" xfId="182"/>
    <cellStyle name="Comma 3 2 2 3" xfId="183"/>
    <cellStyle name="Comma 3 2 2 3 2" xfId="184"/>
    <cellStyle name="Comma 3 2 2 4" xfId="185"/>
    <cellStyle name="Comma 3 2 2 4 2" xfId="186"/>
    <cellStyle name="Comma 3 2 2 5" xfId="187"/>
    <cellStyle name="Comma 3 2 3" xfId="188"/>
    <cellStyle name="Comma 3 2 3 2" xfId="189"/>
    <cellStyle name="Comma 3 2 3 2 2" xfId="190"/>
    <cellStyle name="Comma 3 2 3 3" xfId="191"/>
    <cellStyle name="Comma 3 2 4" xfId="192"/>
    <cellStyle name="Comma 3 2 4 2" xfId="193"/>
    <cellStyle name="Comma 3 2 5" xfId="194"/>
    <cellStyle name="Comma 3 2 5 2" xfId="195"/>
    <cellStyle name="Comma 3 2 6" xfId="196"/>
    <cellStyle name="Comma 3 3" xfId="104"/>
    <cellStyle name="Comma 3 3 2" xfId="198"/>
    <cellStyle name="Comma 3 3 2 2" xfId="199"/>
    <cellStyle name="Comma 3 3 3" xfId="197"/>
    <cellStyle name="Comma 3 4" xfId="200"/>
    <cellStyle name="Comma 3 4 2" xfId="201"/>
    <cellStyle name="Comma 3 4 2 2" xfId="202"/>
    <cellStyle name="Comma 3 4 2 2 2" xfId="203"/>
    <cellStyle name="Comma 3 4 2 3" xfId="204"/>
    <cellStyle name="Comma 3 4 3" xfId="205"/>
    <cellStyle name="Comma 3 4 3 2" xfId="206"/>
    <cellStyle name="Comma 3 4 4" xfId="207"/>
    <cellStyle name="Comma 3 4 5" xfId="421"/>
    <cellStyle name="Comma 3 5" xfId="208"/>
    <cellStyle name="Comma 3 5 2" xfId="209"/>
    <cellStyle name="Comma 3 5 2 2" xfId="210"/>
    <cellStyle name="Comma 3 5 3" xfId="211"/>
    <cellStyle name="Comma 3 6" xfId="212"/>
    <cellStyle name="Comma 3 6 2" xfId="213"/>
    <cellStyle name="Comma 3 7" xfId="214"/>
    <cellStyle name="Comma 4" xfId="65"/>
    <cellStyle name="Comma 4 2" xfId="216"/>
    <cellStyle name="Comma 4 2 2" xfId="217"/>
    <cellStyle name="Comma 4 2 2 2" xfId="218"/>
    <cellStyle name="Comma 4 2 3" xfId="219"/>
    <cellStyle name="Comma 4 2 3 2" xfId="220"/>
    <cellStyle name="Comma 4 2 4" xfId="221"/>
    <cellStyle name="Comma 4 2 5" xfId="416"/>
    <cellStyle name="Comma 4 3" xfId="222"/>
    <cellStyle name="Comma 4 3 2" xfId="223"/>
    <cellStyle name="Comma 4 3 3" xfId="417"/>
    <cellStyle name="Comma 4 4" xfId="224"/>
    <cellStyle name="Comma 4 4 2" xfId="225"/>
    <cellStyle name="Comma 4 5" xfId="226"/>
    <cellStyle name="Comma 4 6" xfId="215"/>
    <cellStyle name="Comma 5" xfId="117"/>
    <cellStyle name="Comma 5 2" xfId="228"/>
    <cellStyle name="Comma 5 3" xfId="229"/>
    <cellStyle name="Comma 5 3 2" xfId="230"/>
    <cellStyle name="Comma 5 4" xfId="227"/>
    <cellStyle name="Comma 6" xfId="120"/>
    <cellStyle name="Comma 6 2" xfId="231"/>
    <cellStyle name="Comma 6 2 2" xfId="232"/>
    <cellStyle name="Comma 6 2 3" xfId="533"/>
    <cellStyle name="Comma 6 3" xfId="233"/>
    <cellStyle name="Comma 7" xfId="4"/>
    <cellStyle name="Comma 7 2" xfId="235"/>
    <cellStyle name="Comma 7 3" xfId="234"/>
    <cellStyle name="Comma 8" xfId="236"/>
    <cellStyle name="Comma 8 2" xfId="537"/>
    <cellStyle name="Comma 8 2 2" xfId="556"/>
    <cellStyle name="Comma 8 3" xfId="554"/>
    <cellStyle name="Comma 9" xfId="415"/>
    <cellStyle name="Comma0" xfId="66"/>
    <cellStyle name="Comma0 - Style1" xfId="67"/>
    <cellStyle name="Comma0 10" xfId="237"/>
    <cellStyle name="Comma0 11" xfId="238"/>
    <cellStyle name="Comma0 12" xfId="239"/>
    <cellStyle name="Comma0 13" xfId="240"/>
    <cellStyle name="Comma0 14" xfId="241"/>
    <cellStyle name="Comma0 15" xfId="242"/>
    <cellStyle name="Comma0 16" xfId="243"/>
    <cellStyle name="Comma0 17" xfId="244"/>
    <cellStyle name="Comma0 18" xfId="245"/>
    <cellStyle name="Comma0 19" xfId="246"/>
    <cellStyle name="Comma0 2" xfId="105"/>
    <cellStyle name="Comma0 20" xfId="247"/>
    <cellStyle name="Comma0 21" xfId="248"/>
    <cellStyle name="Comma0 22" xfId="249"/>
    <cellStyle name="Comma0 23" xfId="250"/>
    <cellStyle name="Comma0 24" xfId="251"/>
    <cellStyle name="Comma0 25" xfId="252"/>
    <cellStyle name="Comma0 26" xfId="253"/>
    <cellStyle name="Comma0 27" xfId="254"/>
    <cellStyle name="Comma0 28" xfId="255"/>
    <cellStyle name="Comma0 29" xfId="256"/>
    <cellStyle name="Comma0 3" xfId="257"/>
    <cellStyle name="Comma0 30" xfId="258"/>
    <cellStyle name="Comma0 31" xfId="259"/>
    <cellStyle name="Comma0 32" xfId="260"/>
    <cellStyle name="Comma0 33" xfId="261"/>
    <cellStyle name="Comma0 34" xfId="262"/>
    <cellStyle name="Comma0 35" xfId="263"/>
    <cellStyle name="Comma0 36" xfId="264"/>
    <cellStyle name="Comma0 37" xfId="265"/>
    <cellStyle name="Comma0 38" xfId="266"/>
    <cellStyle name="Comma0 39" xfId="267"/>
    <cellStyle name="Comma0 4" xfId="268"/>
    <cellStyle name="Comma0 5" xfId="269"/>
    <cellStyle name="Comma0 6" xfId="270"/>
    <cellStyle name="Comma0 7" xfId="271"/>
    <cellStyle name="Comma0 8" xfId="272"/>
    <cellStyle name="Comma0 9" xfId="273"/>
    <cellStyle name="Comma1 - Style1" xfId="68"/>
    <cellStyle name="Currency 2" xfId="7"/>
    <cellStyle name="Currency 2 2" xfId="274"/>
    <cellStyle name="Currency 3" xfId="69"/>
    <cellStyle name="Currency 3 2" xfId="276"/>
    <cellStyle name="Currency 3 2 2" xfId="277"/>
    <cellStyle name="Currency 3 2 2 2" xfId="278"/>
    <cellStyle name="Currency 3 2 2 2 2" xfId="279"/>
    <cellStyle name="Currency 3 2 2 3" xfId="280"/>
    <cellStyle name="Currency 3 2 3" xfId="281"/>
    <cellStyle name="Currency 3 2 3 2" xfId="282"/>
    <cellStyle name="Currency 3 2 4" xfId="283"/>
    <cellStyle name="Currency 3 3" xfId="284"/>
    <cellStyle name="Currency 3 3 2" xfId="285"/>
    <cellStyle name="Currency 3 3 2 2" xfId="286"/>
    <cellStyle name="Currency 3 3 3" xfId="287"/>
    <cellStyle name="Currency 3 4" xfId="288"/>
    <cellStyle name="Currency 3 4 2" xfId="289"/>
    <cellStyle name="Currency 3 5" xfId="290"/>
    <cellStyle name="Currency 3 6" xfId="291"/>
    <cellStyle name="Currency 3 7" xfId="275"/>
    <cellStyle name="Currency 4" xfId="292"/>
    <cellStyle name="Currency 4 2" xfId="293"/>
    <cellStyle name="Currency 4 2 2" xfId="557"/>
    <cellStyle name="Currency 4 3" xfId="536"/>
    <cellStyle name="Currency 5" xfId="294"/>
    <cellStyle name="Currency 5 2" xfId="295"/>
    <cellStyle name="Currency0" xfId="70"/>
    <cellStyle name="Currency0 2" xfId="106"/>
    <cellStyle name="Date" xfId="71"/>
    <cellStyle name="Date 2" xfId="107"/>
    <cellStyle name="Explanatory Text" xfId="137" builtinId="53" customBuiltin="1"/>
    <cellStyle name="Explanatory Text 2" xfId="72"/>
    <cellStyle name="Explanatory Text 3" xfId="486"/>
    <cellStyle name="Fixed" xfId="73"/>
    <cellStyle name="Fixed 2" xfId="108"/>
    <cellStyle name="Good" xfId="127" builtinId="26" customBuiltin="1"/>
    <cellStyle name="Good 2" xfId="74"/>
    <cellStyle name="Good 3" xfId="487"/>
    <cellStyle name="Heading 1" xfId="123" builtinId="16" customBuiltin="1"/>
    <cellStyle name="Heading 1 2" xfId="75"/>
    <cellStyle name="Heading 1 2 2" xfId="297"/>
    <cellStyle name="Heading 1 2 2 2" xfId="511"/>
    <cellStyle name="Heading 1 2 3" xfId="296"/>
    <cellStyle name="Heading 1 3" xfId="76"/>
    <cellStyle name="Heading 2" xfId="124" builtinId="17" customBuiltin="1"/>
    <cellStyle name="Heading 2 2" xfId="77"/>
    <cellStyle name="Heading 2 2 2" xfId="299"/>
    <cellStyle name="Heading 2 2 2 2" xfId="512"/>
    <cellStyle name="Heading 2 2 3" xfId="298"/>
    <cellStyle name="Heading 2 3" xfId="78"/>
    <cellStyle name="Heading 3" xfId="125" builtinId="18" customBuiltin="1"/>
    <cellStyle name="Heading 3 2" xfId="79"/>
    <cellStyle name="Heading 3 3" xfId="488"/>
    <cellStyle name="Heading 4" xfId="126" builtinId="19" customBuiltin="1"/>
    <cellStyle name="Heading 4 2" xfId="80"/>
    <cellStyle name="Heading 4 3" xfId="489"/>
    <cellStyle name="Input" xfId="130" builtinId="20" customBuiltin="1"/>
    <cellStyle name="Input 2" xfId="81"/>
    <cellStyle name="Input 3" xfId="490"/>
    <cellStyle name="Linked Cell" xfId="133" builtinId="24" customBuiltin="1"/>
    <cellStyle name="Linked Cell 2" xfId="82"/>
    <cellStyle name="Linked Cell 3" xfId="491"/>
    <cellStyle name="Neutral" xfId="129" builtinId="28" customBuiltin="1"/>
    <cellStyle name="Neutral 2" xfId="83"/>
    <cellStyle name="Neutral 3" xfId="492"/>
    <cellStyle name="Normal" xfId="0" builtinId="0"/>
    <cellStyle name="Normal 10" xfId="116"/>
    <cellStyle name="Normal 10 2" xfId="414"/>
    <cellStyle name="Normal 11" xfId="118"/>
    <cellStyle name="Normal 11 2" xfId="439"/>
    <cellStyle name="Normal 11 2 2" xfId="516"/>
    <cellStyle name="Normal 11 3" xfId="454"/>
    <cellStyle name="Normal 11 4" xfId="423"/>
    <cellStyle name="Normal 12" xfId="119"/>
    <cellStyle name="Normal 13" xfId="3"/>
    <cellStyle name="Normal 14" xfId="163"/>
    <cellStyle name="Normal 14 2" xfId="551"/>
    <cellStyle name="Normal 15" xfId="384"/>
    <cellStyle name="Normal 15 2" xfId="552"/>
    <cellStyle name="Normal 16" xfId="561"/>
    <cellStyle name="Normal 17" xfId="553"/>
    <cellStyle name="Normal 18" xfId="563"/>
    <cellStyle name="Normal 2" xfId="84"/>
    <cellStyle name="Normal 2 2" xfId="85"/>
    <cellStyle name="Normal 2 2 2" xfId="86"/>
    <cellStyle name="Normal 2 2 2 2" xfId="302"/>
    <cellStyle name="Normal 2 2 2 3" xfId="301"/>
    <cellStyle name="Normal 2 2 3" xfId="300"/>
    <cellStyle name="Normal 2 2 3 2" xfId="559"/>
    <cellStyle name="Normal 2 3" xfId="87"/>
    <cellStyle name="Normal 2 3 2" xfId="497"/>
    <cellStyle name="Normal 2 4" xfId="6"/>
    <cellStyle name="Normal 2 4 2" xfId="558"/>
    <cellStyle name="Normal 3" xfId="88"/>
    <cellStyle name="Normal 3 2" xfId="89"/>
    <cellStyle name="Normal 3 2 2" xfId="115"/>
    <cellStyle name="Normal 3 2 2 2" xfId="304"/>
    <cellStyle name="Normal 3 2 2 2 2" xfId="305"/>
    <cellStyle name="Normal 3 2 2 2 2 2" xfId="306"/>
    <cellStyle name="Normal 3 2 2 2 3" xfId="307"/>
    <cellStyle name="Normal 3 2 2 3" xfId="308"/>
    <cellStyle name="Normal 3 2 2 3 2" xfId="309"/>
    <cellStyle name="Normal 3 2 2 4" xfId="310"/>
    <cellStyle name="Normal 3 2 2 4 2" xfId="311"/>
    <cellStyle name="Normal 3 2 2 5" xfId="312"/>
    <cellStyle name="Normal 3 2 3" xfId="313"/>
    <cellStyle name="Normal 3 2 3 2" xfId="314"/>
    <cellStyle name="Normal 3 2 4" xfId="303"/>
    <cellStyle name="Normal 3 3" xfId="109"/>
    <cellStyle name="Normal 3 3 2" xfId="316"/>
    <cellStyle name="Normal 3 3 2 2" xfId="317"/>
    <cellStyle name="Normal 3 3 3" xfId="315"/>
    <cellStyle name="Normal 3 4" xfId="318"/>
    <cellStyle name="Normal 3 4 2" xfId="319"/>
    <cellStyle name="Normal 3 4 2 2" xfId="320"/>
    <cellStyle name="Normal 3 4 2 2 2" xfId="321"/>
    <cellStyle name="Normal 3 4 2 3" xfId="322"/>
    <cellStyle name="Normal 3 4 3" xfId="323"/>
    <cellStyle name="Normal 3 4 3 2" xfId="324"/>
    <cellStyle name="Normal 3 4 4" xfId="325"/>
    <cellStyle name="Normal 3 5" xfId="326"/>
    <cellStyle name="Normal 3 5 2" xfId="327"/>
    <cellStyle name="Normal 3 5 2 2" xfId="328"/>
    <cellStyle name="Normal 3 5 3" xfId="329"/>
    <cellStyle name="Normal 3 6" xfId="330"/>
    <cellStyle name="Normal 3 6 2" xfId="331"/>
    <cellStyle name="Normal 3 7" xfId="332"/>
    <cellStyle name="Normal 4" xfId="90"/>
    <cellStyle name="Normal 4 2" xfId="102"/>
    <cellStyle name="Normal 4 2 2" xfId="334"/>
    <cellStyle name="Normal 4 2 2 2" xfId="335"/>
    <cellStyle name="Normal 4 2 2 2 2" xfId="336"/>
    <cellStyle name="Normal 4 2 2 3" xfId="337"/>
    <cellStyle name="Normal 4 2 3" xfId="338"/>
    <cellStyle name="Normal 4 2 3 2" xfId="339"/>
    <cellStyle name="Normal 4 2 4" xfId="340"/>
    <cellStyle name="Normal 4 2 5" xfId="333"/>
    <cellStyle name="Normal 4 3" xfId="341"/>
    <cellStyle name="Normal 4 3 2" xfId="342"/>
    <cellStyle name="Normal 4 3 2 2" xfId="343"/>
    <cellStyle name="Normal 4 3 3" xfId="344"/>
    <cellStyle name="Normal 4 3 4" xfId="418"/>
    <cellStyle name="Normal 4 4" xfId="345"/>
    <cellStyle name="Normal 4 4 2" xfId="346"/>
    <cellStyle name="Normal 4 5" xfId="347"/>
    <cellStyle name="Normal 4 6" xfId="348"/>
    <cellStyle name="Normal 5" xfId="91"/>
    <cellStyle name="Normal 5 2" xfId="110"/>
    <cellStyle name="Normal 5 2 2" xfId="498"/>
    <cellStyle name="Normal 5 3" xfId="426"/>
    <cellStyle name="Normal 5 4" xfId="535"/>
    <cellStyle name="Normal 5 5" xfId="420"/>
    <cellStyle name="Normal 6" xfId="111"/>
    <cellStyle name="Normal 6 2" xfId="349"/>
    <cellStyle name="Normal 6 2 2" xfId="350"/>
    <cellStyle name="Normal 6 2 2 2" xfId="351"/>
    <cellStyle name="Normal 6 2 2 2 2" xfId="352"/>
    <cellStyle name="Normal 6 2 2 3" xfId="353"/>
    <cellStyle name="Normal 6 2 3" xfId="354"/>
    <cellStyle name="Normal 6 2 3 2" xfId="355"/>
    <cellStyle name="Normal 6 2 4" xfId="356"/>
    <cellStyle name="Normal 6 2 4 2" xfId="357"/>
    <cellStyle name="Normal 6 2 5" xfId="358"/>
    <cellStyle name="Normal 6 2 6" xfId="532"/>
    <cellStyle name="Normal 6 3" xfId="359"/>
    <cellStyle name="Normal 6 3 2" xfId="360"/>
    <cellStyle name="Normal 6 3 2 2" xfId="361"/>
    <cellStyle name="Normal 6 3 3" xfId="362"/>
    <cellStyle name="Normal 6 3 4" xfId="470"/>
    <cellStyle name="Normal 6 4" xfId="363"/>
    <cellStyle name="Normal 6 4 2" xfId="364"/>
    <cellStyle name="Normal 6 5" xfId="365"/>
    <cellStyle name="Normal 6 5 2" xfId="366"/>
    <cellStyle name="Normal 6 6" xfId="367"/>
    <cellStyle name="Normal 7" xfId="5"/>
    <cellStyle name="Normal 7 2" xfId="369"/>
    <cellStyle name="Normal 7 2 2" xfId="370"/>
    <cellStyle name="Normal 7 2 2 2" xfId="371"/>
    <cellStyle name="Normal 7 2 3" xfId="372"/>
    <cellStyle name="Normal 7 3" xfId="373"/>
    <cellStyle name="Normal 7 3 2" xfId="374"/>
    <cellStyle name="Normal 7 4" xfId="375"/>
    <cellStyle name="Normal 7 4 2" xfId="376"/>
    <cellStyle name="Normal 7 5" xfId="377"/>
    <cellStyle name="Normal 7 6" xfId="368"/>
    <cellStyle name="Normal 8" xfId="92"/>
    <cellStyle name="Normal 8 2" xfId="379"/>
    <cellStyle name="Normal 8 2 2" xfId="380"/>
    <cellStyle name="Normal 8 3" xfId="381"/>
    <cellStyle name="Normal 8 4" xfId="378"/>
    <cellStyle name="Normal 9" xfId="112"/>
    <cellStyle name="Normal 9 2" xfId="383"/>
    <cellStyle name="Normal 9 3" xfId="382"/>
    <cellStyle name="Normal 9 3 2" xfId="555"/>
    <cellStyle name="Note" xfId="136" builtinId="10" customBuiltin="1"/>
    <cellStyle name="Note 2" xfId="93"/>
    <cellStyle name="Note 2 2" xfId="441"/>
    <cellStyle name="Note 2 2 2" xfId="513"/>
    <cellStyle name="Note 2 3" xfId="518"/>
    <cellStyle name="Note 2 4" xfId="456"/>
    <cellStyle name="Note 2 5" xfId="425"/>
    <cellStyle name="Note 3" xfId="493"/>
    <cellStyle name="Note 4" xfId="457"/>
    <cellStyle name="Note 5" xfId="519"/>
    <cellStyle name="Note 6" xfId="538"/>
    <cellStyle name="Output" xfId="131" builtinId="21" customBuiltin="1"/>
    <cellStyle name="Output 2" xfId="94"/>
    <cellStyle name="Output 3" xfId="494"/>
    <cellStyle name="Percent" xfId="2" builtinId="5"/>
    <cellStyle name="Percent 2" xfId="95"/>
    <cellStyle name="Percent 2 2" xfId="385"/>
    <cellStyle name="Percent 2 2 2" xfId="386"/>
    <cellStyle name="Percent 2 3" xfId="387"/>
    <cellStyle name="Percent 2 3 2" xfId="422"/>
    <cellStyle name="Percent 3" xfId="96"/>
    <cellStyle name="Percent 3 2" xfId="113"/>
    <cellStyle name="Percent 3 2 2" xfId="389"/>
    <cellStyle name="Percent 3 2 2 2" xfId="390"/>
    <cellStyle name="Percent 3 2 2 2 2" xfId="391"/>
    <cellStyle name="Percent 3 2 2 3" xfId="392"/>
    <cellStyle name="Percent 3 2 3" xfId="393"/>
    <cellStyle name="Percent 3 2 3 2" xfId="394"/>
    <cellStyle name="Percent 3 2 4" xfId="395"/>
    <cellStyle name="Percent 3 2 5" xfId="388"/>
    <cellStyle name="Percent 3 3" xfId="396"/>
    <cellStyle name="Percent 3 3 2" xfId="397"/>
    <cellStyle name="Percent 3 3 2 2" xfId="398"/>
    <cellStyle name="Percent 3 3 3" xfId="399"/>
    <cellStyle name="Percent 3 4" xfId="400"/>
    <cellStyle name="Percent 3 4 2" xfId="401"/>
    <cellStyle name="Percent 3 5" xfId="402"/>
    <cellStyle name="Percent 3 6" xfId="403"/>
    <cellStyle name="Percent 4" xfId="114"/>
    <cellStyle name="Percent 4 2" xfId="405"/>
    <cellStyle name="Percent 4 2 2" xfId="534"/>
    <cellStyle name="Percent 4 3" xfId="406"/>
    <cellStyle name="Percent 4 4" xfId="404"/>
    <cellStyle name="Percent 5" xfId="121"/>
    <cellStyle name="Percent 5 2" xfId="407"/>
    <cellStyle name="Percent 5 2 2" xfId="408"/>
    <cellStyle name="Percent 5 3" xfId="409"/>
    <cellStyle name="Percent 6" xfId="101"/>
    <cellStyle name="Percent 6 2" xfId="411"/>
    <cellStyle name="Percent 6 3" xfId="410"/>
    <cellStyle name="Percent 7" xfId="419"/>
    <cellStyle name="Title" xfId="122" builtinId="15" customBuiltin="1"/>
    <cellStyle name="Title 2" xfId="97"/>
    <cellStyle name="Title 3" xfId="495"/>
    <cellStyle name="Total" xfId="138" builtinId="25" customBuiltin="1"/>
    <cellStyle name="Total 2" xfId="98"/>
    <cellStyle name="Total 2 2" xfId="413"/>
    <cellStyle name="Total 2 2 2" xfId="514"/>
    <cellStyle name="Total 2 3" xfId="412"/>
    <cellStyle name="Total 3" xfId="99"/>
    <cellStyle name="Warning Text" xfId="135" builtinId="11" customBuiltin="1"/>
    <cellStyle name="Warning Text 2" xfId="100"/>
    <cellStyle name="Warning Text 3" xfId="496"/>
  </cellStyles>
  <dxfs count="0"/>
  <tableStyles count="0" defaultTableStyle="TableStyleMedium2" defaultPivotStyle="PivotStyleLight16"/>
  <colors>
    <mruColors>
      <color rgb="FFFF33CC"/>
      <color rgb="FF0000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\priv\Budget\FY2017-18\General%20Fund\2017-18%20Exception%20Increase%20Justification%20Form%20BR-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\priv\Budget\FY2015-16\Departments\Admin%20Services\CM%20decision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(82)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Expense%20Report%2010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equests"/>
      <sheetName val="Instruction on Preparing"/>
      <sheetName val="Sheet3"/>
    </sheetNames>
    <sheetDataSet>
      <sheetData sheetId="0"/>
      <sheetData sheetId="1"/>
      <sheetData sheetId="2">
        <row r="1">
          <cell r="A1" t="str">
            <v>Administrative Services</v>
          </cell>
        </row>
        <row r="2">
          <cell r="A2" t="str">
            <v>City Attorney</v>
          </cell>
        </row>
        <row r="3">
          <cell r="A3" t="str">
            <v>City Auditor</v>
          </cell>
        </row>
        <row r="4">
          <cell r="A4" t="str">
            <v>City Clerk</v>
          </cell>
        </row>
        <row r="5">
          <cell r="A5" t="str">
            <v>City Council</v>
          </cell>
        </row>
        <row r="6">
          <cell r="A6" t="str">
            <v>City Manager</v>
          </cell>
        </row>
        <row r="7">
          <cell r="A7" t="str">
            <v>Community Development Department</v>
          </cell>
        </row>
        <row r="8">
          <cell r="A8" t="str">
            <v>Community Services</v>
          </cell>
        </row>
        <row r="9">
          <cell r="A9" t="str">
            <v>Economic Development Department</v>
          </cell>
        </row>
        <row r="10">
          <cell r="A10" t="str">
            <v xml:space="preserve">Fire </v>
          </cell>
        </row>
        <row r="11">
          <cell r="A11" t="str">
            <v>Human resources</v>
          </cell>
        </row>
        <row r="12">
          <cell r="A12" t="str">
            <v>Information Technology</v>
          </cell>
        </row>
        <row r="13">
          <cell r="A13" t="str">
            <v>Non-departmental</v>
          </cell>
        </row>
        <row r="14">
          <cell r="A14" t="str">
            <v>Police</v>
          </cell>
        </row>
        <row r="15">
          <cell r="A15" t="str">
            <v>Public Works</v>
          </cell>
        </row>
        <row r="16">
          <cell r="A16" t="str">
            <v>Municipal Utilities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isting Service Levels"/>
      <sheetName val="New Requests"/>
      <sheetName val="Sheet3"/>
    </sheetNames>
    <sheetDataSet>
      <sheetData sheetId="0"/>
      <sheetData sheetId="1">
        <row r="4">
          <cell r="U4" t="str">
            <v>Mission Critical</v>
          </cell>
        </row>
        <row r="5">
          <cell r="U5" t="str">
            <v>New Services</v>
          </cell>
        </row>
        <row r="6">
          <cell r="U6" t="str">
            <v>Restored Services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2">
          <cell r="A2" t="str">
            <v>100.30.40.400-5000.01</v>
          </cell>
          <cell r="B2" t="str">
            <v>5000.01</v>
          </cell>
          <cell r="C2" t="str">
            <v>100.30.40.400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 t="str">
            <v>+++</v>
          </cell>
          <cell r="L2">
            <v>0</v>
          </cell>
          <cell r="M2" t="str">
            <v>Salaries Regular</v>
          </cell>
        </row>
        <row r="3">
          <cell r="A3" t="str">
            <v>100.30.40.400-5000.02</v>
          </cell>
          <cell r="B3" t="str">
            <v>5000.02</v>
          </cell>
          <cell r="C3" t="str">
            <v>100.30.40.400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 t="str">
            <v>+++</v>
          </cell>
          <cell r="L3">
            <v>0</v>
          </cell>
          <cell r="M3" t="str">
            <v>Salaries Part Time</v>
          </cell>
        </row>
        <row r="4">
          <cell r="A4" t="str">
            <v>100.30.40.400-5000.03</v>
          </cell>
          <cell r="B4" t="str">
            <v>5000.03</v>
          </cell>
          <cell r="C4" t="str">
            <v>100.30.40.400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 t="str">
            <v>+++</v>
          </cell>
          <cell r="L4">
            <v>0</v>
          </cell>
          <cell r="M4" t="str">
            <v>Salaries Overtime</v>
          </cell>
        </row>
        <row r="5">
          <cell r="A5" t="str">
            <v>100.30.40.400-5000.04</v>
          </cell>
          <cell r="B5" t="str">
            <v>5000.04</v>
          </cell>
          <cell r="C5" t="str">
            <v>100.30.40.400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 t="str">
            <v>+++</v>
          </cell>
          <cell r="L5">
            <v>0</v>
          </cell>
          <cell r="M5" t="str">
            <v>Salaries Holiday Pay</v>
          </cell>
        </row>
        <row r="6">
          <cell r="A6" t="str">
            <v>100.30.40.400-5000.05</v>
          </cell>
          <cell r="B6" t="str">
            <v>5000.05</v>
          </cell>
          <cell r="C6" t="str">
            <v>100.30.40.400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 t="str">
            <v>+++</v>
          </cell>
          <cell r="L6">
            <v>0</v>
          </cell>
          <cell r="M6" t="str">
            <v>Salaries Duty Pay</v>
          </cell>
        </row>
        <row r="7">
          <cell r="A7" t="str">
            <v>100.30.40.400-5000.06</v>
          </cell>
          <cell r="B7" t="str">
            <v>5000.06</v>
          </cell>
          <cell r="C7" t="str">
            <v>100.30.40.400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 t="str">
            <v>+++</v>
          </cell>
          <cell r="L7">
            <v>0</v>
          </cell>
          <cell r="M7" t="str">
            <v>Salaries Out of Class</v>
          </cell>
        </row>
        <row r="8">
          <cell r="A8" t="str">
            <v>100.30.40.400-5000.07</v>
          </cell>
          <cell r="B8" t="str">
            <v>5000.07</v>
          </cell>
          <cell r="C8" t="str">
            <v>100.30.40.400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 t="str">
            <v>+++</v>
          </cell>
          <cell r="L8">
            <v>0</v>
          </cell>
          <cell r="M8" t="str">
            <v>Salaries Admin Leave Pay</v>
          </cell>
        </row>
        <row r="9">
          <cell r="A9" t="str">
            <v>100.30.40.400-5000.08</v>
          </cell>
          <cell r="B9" t="str">
            <v>5000.08</v>
          </cell>
          <cell r="C9" t="str">
            <v>100.30.40.400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+++</v>
          </cell>
          <cell r="L9">
            <v>0</v>
          </cell>
          <cell r="M9" t="str">
            <v>Salaries Longevity Pay</v>
          </cell>
        </row>
        <row r="10">
          <cell r="A10" t="str">
            <v>100.30.40.400-5000.11</v>
          </cell>
          <cell r="B10" t="str">
            <v>5000.11</v>
          </cell>
          <cell r="C10" t="str">
            <v>100.30.40.400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+++</v>
          </cell>
          <cell r="L10">
            <v>0</v>
          </cell>
          <cell r="M10" t="str">
            <v>Salaries Worker's Comp</v>
          </cell>
        </row>
        <row r="11">
          <cell r="A11" t="str">
            <v>100.30.40.400-5000.12</v>
          </cell>
          <cell r="B11" t="str">
            <v>5000.12</v>
          </cell>
          <cell r="C11" t="str">
            <v>100.30.40.400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+++</v>
          </cell>
          <cell r="L11">
            <v>0</v>
          </cell>
          <cell r="M11" t="str">
            <v>Salaries Compensated Absences</v>
          </cell>
        </row>
        <row r="12">
          <cell r="A12" t="str">
            <v>100.30.40.400-5000.99</v>
          </cell>
          <cell r="B12" t="str">
            <v>5000.99</v>
          </cell>
          <cell r="C12" t="str">
            <v>100.30.40.400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+++</v>
          </cell>
          <cell r="L12">
            <v>0</v>
          </cell>
          <cell r="M12" t="str">
            <v>Salaries New Personnel Requests</v>
          </cell>
        </row>
        <row r="13">
          <cell r="A13" t="str">
            <v>100.30.40.400-5100.00</v>
          </cell>
          <cell r="B13" t="str">
            <v>5100.00</v>
          </cell>
          <cell r="C13" t="str">
            <v>100.30.40.400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+++</v>
          </cell>
          <cell r="L13">
            <v>0</v>
          </cell>
          <cell r="M13" t="str">
            <v>Benefits PERS Pool Liability</v>
          </cell>
        </row>
        <row r="14">
          <cell r="A14" t="str">
            <v>100.30.40.400-5100.01</v>
          </cell>
          <cell r="B14" t="str">
            <v>5100.01</v>
          </cell>
          <cell r="C14" t="str">
            <v>100.30.40.400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str">
            <v>+++</v>
          </cell>
          <cell r="L14">
            <v>0</v>
          </cell>
          <cell r="M14" t="str">
            <v>Benefits Retirement</v>
          </cell>
        </row>
        <row r="15">
          <cell r="A15" t="str">
            <v>100.30.40.400-5100.02</v>
          </cell>
          <cell r="B15" t="str">
            <v>5100.02</v>
          </cell>
          <cell r="C15" t="str">
            <v>100.30.40.400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str">
            <v>+++</v>
          </cell>
          <cell r="L15">
            <v>0</v>
          </cell>
          <cell r="M15" t="str">
            <v>Benefits Health Insurance</v>
          </cell>
        </row>
        <row r="16">
          <cell r="A16" t="str">
            <v>100.30.40.400-5100.03</v>
          </cell>
          <cell r="B16" t="str">
            <v>5100.03</v>
          </cell>
          <cell r="C16" t="str">
            <v>100.30.40.400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+++</v>
          </cell>
          <cell r="L16">
            <v>0</v>
          </cell>
          <cell r="M16" t="str">
            <v>Benefits Dental Insurance</v>
          </cell>
        </row>
        <row r="17">
          <cell r="A17" t="str">
            <v>100.30.40.400-5100.04</v>
          </cell>
          <cell r="B17" t="str">
            <v>5100.04</v>
          </cell>
          <cell r="C17" t="str">
            <v>100.30.40.400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str">
            <v>+++</v>
          </cell>
          <cell r="L17">
            <v>0</v>
          </cell>
          <cell r="M17" t="str">
            <v>Benefits Vision Insurance</v>
          </cell>
        </row>
        <row r="18">
          <cell r="A18" t="str">
            <v>100.30.40.400-5100.05</v>
          </cell>
          <cell r="B18" t="str">
            <v>5100.05</v>
          </cell>
          <cell r="C18" t="str">
            <v>100.30.40.400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str">
            <v>+++</v>
          </cell>
          <cell r="L18">
            <v>0</v>
          </cell>
          <cell r="M18" t="str">
            <v>Benefits Life Insurance</v>
          </cell>
        </row>
        <row r="19">
          <cell r="A19" t="str">
            <v>100.30.40.400-5100.06</v>
          </cell>
          <cell r="B19" t="str">
            <v>5100.06</v>
          </cell>
          <cell r="C19" t="str">
            <v>100.30.40.400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str">
            <v>+++</v>
          </cell>
          <cell r="L19">
            <v>0</v>
          </cell>
          <cell r="M19" t="str">
            <v>Benefits Worker's Comp</v>
          </cell>
        </row>
        <row r="20">
          <cell r="A20" t="str">
            <v>100.30.40.400-5100.07</v>
          </cell>
          <cell r="B20" t="str">
            <v>5100.07</v>
          </cell>
          <cell r="C20" t="str">
            <v>100.30.40.400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str">
            <v>+++</v>
          </cell>
          <cell r="L20">
            <v>0</v>
          </cell>
          <cell r="M20" t="str">
            <v>Benefits Long Term Disability</v>
          </cell>
        </row>
        <row r="21">
          <cell r="A21" t="str">
            <v>100.30.40.400-5100.08</v>
          </cell>
          <cell r="B21" t="str">
            <v>5100.08</v>
          </cell>
          <cell r="C21" t="str">
            <v>100.30.40.400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str">
            <v>+++</v>
          </cell>
          <cell r="L21">
            <v>0</v>
          </cell>
          <cell r="M21" t="str">
            <v>Benefits Deferred Compensation</v>
          </cell>
        </row>
        <row r="22">
          <cell r="A22" t="str">
            <v>100.30.40.400-5100.09</v>
          </cell>
          <cell r="B22" t="str">
            <v>5100.09</v>
          </cell>
          <cell r="C22" t="str">
            <v>100.30.40.400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str">
            <v>+++</v>
          </cell>
          <cell r="L22">
            <v>0</v>
          </cell>
          <cell r="M22" t="str">
            <v>Benefits Unemployment Insurance</v>
          </cell>
        </row>
        <row r="23">
          <cell r="A23" t="str">
            <v>100.30.40.400-5100.10</v>
          </cell>
          <cell r="B23" t="str">
            <v>5100.10</v>
          </cell>
          <cell r="C23" t="str">
            <v>100.30.40.400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+++</v>
          </cell>
          <cell r="L23">
            <v>0</v>
          </cell>
          <cell r="M23" t="str">
            <v>Benefits Uniform Allowance</v>
          </cell>
        </row>
        <row r="24">
          <cell r="A24" t="str">
            <v>100.30.40.400-5100.11</v>
          </cell>
          <cell r="B24" t="str">
            <v>5100.11</v>
          </cell>
          <cell r="C24" t="str">
            <v>100.30.40.400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+++</v>
          </cell>
          <cell r="L24">
            <v>0</v>
          </cell>
          <cell r="M24" t="str">
            <v>Benefits Medicare</v>
          </cell>
        </row>
        <row r="25">
          <cell r="A25" t="str">
            <v>100.30.40.400-5100.12</v>
          </cell>
          <cell r="B25" t="str">
            <v>5100.12</v>
          </cell>
          <cell r="C25" t="str">
            <v>100.30.40.400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+++</v>
          </cell>
          <cell r="L25">
            <v>0</v>
          </cell>
          <cell r="M25" t="str">
            <v>Benefits Annual Physical Exam</v>
          </cell>
        </row>
        <row r="26">
          <cell r="A26" t="str">
            <v>100.30.40.400-5100.15</v>
          </cell>
          <cell r="B26" t="str">
            <v>5100.15</v>
          </cell>
          <cell r="C26" t="str">
            <v>100.30.40.400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+++</v>
          </cell>
          <cell r="L26">
            <v>0</v>
          </cell>
          <cell r="M26" t="str">
            <v>Benefits Cell Phone Allowance</v>
          </cell>
        </row>
        <row r="27">
          <cell r="A27" t="str">
            <v>100.30.40.400-5100.16</v>
          </cell>
          <cell r="B27" t="str">
            <v>5100.16</v>
          </cell>
          <cell r="C27" t="str">
            <v>100.30.40.400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str">
            <v>+++</v>
          </cell>
          <cell r="L27">
            <v>0</v>
          </cell>
          <cell r="M27" t="str">
            <v>Benefits 1959 Survivor Retirement</v>
          </cell>
        </row>
        <row r="28">
          <cell r="A28" t="str">
            <v>100.30.40.400-5100.17</v>
          </cell>
          <cell r="B28" t="str">
            <v>5100.17</v>
          </cell>
          <cell r="C28" t="str">
            <v>100.30.40.400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str">
            <v>+++</v>
          </cell>
          <cell r="L28">
            <v>0</v>
          </cell>
          <cell r="M28" t="str">
            <v>Benefits Other Post Employment Benefits</v>
          </cell>
        </row>
        <row r="29">
          <cell r="A29" t="str">
            <v>100.30.40.400-6000.01</v>
          </cell>
          <cell r="B29" t="str">
            <v>6000.01</v>
          </cell>
          <cell r="C29" t="str">
            <v>100.30.40.400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14.99</v>
          </cell>
          <cell r="J29">
            <v>-14.99</v>
          </cell>
          <cell r="K29" t="str">
            <v>+++</v>
          </cell>
          <cell r="L29">
            <v>0</v>
          </cell>
          <cell r="M29" t="str">
            <v>Professional Services General</v>
          </cell>
        </row>
        <row r="30">
          <cell r="A30" t="str">
            <v>100.30.40.400-6500.04</v>
          </cell>
          <cell r="B30" t="str">
            <v>6500.04</v>
          </cell>
          <cell r="C30" t="str">
            <v>100.30.40.400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 t="str">
            <v>+++</v>
          </cell>
          <cell r="L30">
            <v>0</v>
          </cell>
          <cell r="M30" t="str">
            <v>Claims &amp; Insurance Insurance Premiums</v>
          </cell>
        </row>
        <row r="31">
          <cell r="A31" t="str">
            <v>100.40.50.001-5000.01</v>
          </cell>
          <cell r="B31" t="str">
            <v>5000.01</v>
          </cell>
          <cell r="C31" t="str">
            <v>100.40.50.001</v>
          </cell>
          <cell r="D31">
            <v>116746</v>
          </cell>
          <cell r="E31">
            <v>0</v>
          </cell>
          <cell r="F31">
            <v>116746</v>
          </cell>
          <cell r="G31">
            <v>11148.56</v>
          </cell>
          <cell r="H31">
            <v>0</v>
          </cell>
          <cell r="I31">
            <v>43098.46</v>
          </cell>
          <cell r="J31">
            <v>73647.539999999994</v>
          </cell>
          <cell r="K31">
            <v>0.37</v>
          </cell>
          <cell r="L31">
            <v>117859.1</v>
          </cell>
          <cell r="M31" t="str">
            <v>Salaries Regular</v>
          </cell>
        </row>
        <row r="32">
          <cell r="A32" t="str">
            <v>100.40.50.001-5000.02</v>
          </cell>
          <cell r="B32" t="str">
            <v>5000.02</v>
          </cell>
          <cell r="C32" t="str">
            <v>100.40.50.001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+++</v>
          </cell>
          <cell r="L32">
            <v>0</v>
          </cell>
          <cell r="M32" t="str">
            <v>Salaries Part Time</v>
          </cell>
        </row>
        <row r="33">
          <cell r="A33" t="str">
            <v>100.40.50.001-5000.03</v>
          </cell>
          <cell r="B33" t="str">
            <v>5000.03</v>
          </cell>
          <cell r="C33" t="str">
            <v>100.40.50.001</v>
          </cell>
          <cell r="D33">
            <v>1030</v>
          </cell>
          <cell r="E33">
            <v>0</v>
          </cell>
          <cell r="F33">
            <v>1030</v>
          </cell>
          <cell r="G33">
            <v>0</v>
          </cell>
          <cell r="H33">
            <v>0</v>
          </cell>
          <cell r="I33">
            <v>0</v>
          </cell>
          <cell r="J33">
            <v>1030</v>
          </cell>
          <cell r="K33">
            <v>0</v>
          </cell>
          <cell r="L33">
            <v>30.1</v>
          </cell>
          <cell r="M33" t="str">
            <v>Salaries Overtime</v>
          </cell>
        </row>
        <row r="34">
          <cell r="A34" t="str">
            <v>100.40.50.001-5000.04</v>
          </cell>
          <cell r="B34" t="str">
            <v>5000.04</v>
          </cell>
          <cell r="C34" t="str">
            <v>100.40.50.001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str">
            <v>+++</v>
          </cell>
          <cell r="L34">
            <v>0</v>
          </cell>
          <cell r="M34" t="str">
            <v>Salaries Holiday Pay</v>
          </cell>
        </row>
        <row r="35">
          <cell r="A35" t="str">
            <v>100.40.50.001-5000.06</v>
          </cell>
          <cell r="B35" t="str">
            <v>5000.06</v>
          </cell>
          <cell r="C35" t="str">
            <v>100.40.50.001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122.87</v>
          </cell>
          <cell r="J35">
            <v>-122.87</v>
          </cell>
          <cell r="K35" t="str">
            <v>+++</v>
          </cell>
          <cell r="L35">
            <v>1791.81</v>
          </cell>
          <cell r="M35" t="str">
            <v>Salaries Out of Class</v>
          </cell>
        </row>
        <row r="36">
          <cell r="A36" t="str">
            <v>100.40.50.001-5000.07</v>
          </cell>
          <cell r="B36" t="str">
            <v>5000.07</v>
          </cell>
          <cell r="C36" t="str">
            <v>100.40.50.001</v>
          </cell>
          <cell r="D36">
            <v>2528</v>
          </cell>
          <cell r="E36">
            <v>0</v>
          </cell>
          <cell r="F36">
            <v>2528</v>
          </cell>
          <cell r="G36">
            <v>0</v>
          </cell>
          <cell r="H36">
            <v>0</v>
          </cell>
          <cell r="I36">
            <v>0</v>
          </cell>
          <cell r="J36">
            <v>2528</v>
          </cell>
          <cell r="K36">
            <v>0</v>
          </cell>
          <cell r="L36">
            <v>7165.25</v>
          </cell>
          <cell r="M36" t="str">
            <v>Salaries Admin Leave Pay</v>
          </cell>
        </row>
        <row r="37">
          <cell r="A37" t="str">
            <v>100.40.50.001-5000.08</v>
          </cell>
          <cell r="B37" t="str">
            <v>5000.08</v>
          </cell>
          <cell r="C37" t="str">
            <v>100.40.50.001</v>
          </cell>
          <cell r="D37">
            <v>927</v>
          </cell>
          <cell r="E37">
            <v>0</v>
          </cell>
          <cell r="F37">
            <v>927</v>
          </cell>
          <cell r="G37">
            <v>0</v>
          </cell>
          <cell r="H37">
            <v>0</v>
          </cell>
          <cell r="I37">
            <v>0</v>
          </cell>
          <cell r="J37">
            <v>927</v>
          </cell>
          <cell r="K37">
            <v>0</v>
          </cell>
          <cell r="L37">
            <v>898.65</v>
          </cell>
          <cell r="M37" t="str">
            <v>Salaries Longevity Pay</v>
          </cell>
        </row>
        <row r="38">
          <cell r="A38" t="str">
            <v>100.40.50.001-5000.10</v>
          </cell>
          <cell r="B38" t="str">
            <v>5000.10</v>
          </cell>
          <cell r="C38" t="str">
            <v>100.40.50.001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 t="str">
            <v>+++</v>
          </cell>
          <cell r="L38">
            <v>0</v>
          </cell>
          <cell r="M38" t="str">
            <v>Salaries Furloughs</v>
          </cell>
        </row>
        <row r="39">
          <cell r="A39" t="str">
            <v>100.40.50.001-5000.11</v>
          </cell>
          <cell r="B39" t="str">
            <v>5000.11</v>
          </cell>
          <cell r="C39" t="str">
            <v>100.40.50.001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 t="str">
            <v>+++</v>
          </cell>
          <cell r="L39">
            <v>0</v>
          </cell>
          <cell r="M39" t="str">
            <v>Salaries Worker's Comp</v>
          </cell>
        </row>
        <row r="40">
          <cell r="A40" t="str">
            <v>100.40.50.001-5000.12</v>
          </cell>
          <cell r="B40" t="str">
            <v>5000.12</v>
          </cell>
          <cell r="C40" t="str">
            <v>100.40.50.001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+++</v>
          </cell>
          <cell r="L40">
            <v>0</v>
          </cell>
          <cell r="M40" t="str">
            <v>Salaries Compensated Absences</v>
          </cell>
        </row>
        <row r="41">
          <cell r="A41" t="str">
            <v>100.40.50.001-5000.99</v>
          </cell>
          <cell r="B41" t="str">
            <v>5000.99</v>
          </cell>
          <cell r="C41" t="str">
            <v>100.40.50.001</v>
          </cell>
          <cell r="D41">
            <v>66600</v>
          </cell>
          <cell r="E41">
            <v>0</v>
          </cell>
          <cell r="F41">
            <v>66600</v>
          </cell>
          <cell r="G41">
            <v>0</v>
          </cell>
          <cell r="H41">
            <v>0</v>
          </cell>
          <cell r="I41">
            <v>0</v>
          </cell>
          <cell r="J41">
            <v>66600</v>
          </cell>
          <cell r="K41">
            <v>0</v>
          </cell>
          <cell r="L41">
            <v>0</v>
          </cell>
          <cell r="M41" t="str">
            <v>Salaries New Personnel Requests</v>
          </cell>
        </row>
        <row r="42">
          <cell r="A42" t="str">
            <v>100.40.50.001-5100.00</v>
          </cell>
          <cell r="B42" t="str">
            <v>5100.00</v>
          </cell>
          <cell r="C42" t="str">
            <v>100.40.50.001</v>
          </cell>
          <cell r="D42">
            <v>22205</v>
          </cell>
          <cell r="E42">
            <v>0</v>
          </cell>
          <cell r="F42">
            <v>22205</v>
          </cell>
          <cell r="G42">
            <v>2330.5100000000002</v>
          </cell>
          <cell r="H42">
            <v>0</v>
          </cell>
          <cell r="I42">
            <v>8607.94</v>
          </cell>
          <cell r="J42">
            <v>13597.06</v>
          </cell>
          <cell r="K42">
            <v>0.39</v>
          </cell>
          <cell r="L42">
            <v>16108.53</v>
          </cell>
          <cell r="M42" t="str">
            <v>Benefits PERS Pool Liability</v>
          </cell>
        </row>
        <row r="43">
          <cell r="A43" t="str">
            <v>100.40.50.001-5100.01</v>
          </cell>
          <cell r="B43" t="str">
            <v>5100.01</v>
          </cell>
          <cell r="C43" t="str">
            <v>100.40.50.001</v>
          </cell>
          <cell r="D43">
            <v>4690</v>
          </cell>
          <cell r="E43">
            <v>0</v>
          </cell>
          <cell r="F43">
            <v>4690</v>
          </cell>
          <cell r="G43">
            <v>578.04999999999995</v>
          </cell>
          <cell r="H43">
            <v>0</v>
          </cell>
          <cell r="I43">
            <v>2308.11</v>
          </cell>
          <cell r="J43">
            <v>2381.89</v>
          </cell>
          <cell r="K43">
            <v>0.49</v>
          </cell>
          <cell r="L43">
            <v>4329.97</v>
          </cell>
          <cell r="M43" t="str">
            <v>Benefits Retirement</v>
          </cell>
        </row>
        <row r="44">
          <cell r="A44" t="str">
            <v>100.40.50.001-5100.02</v>
          </cell>
          <cell r="B44" t="str">
            <v>5100.02</v>
          </cell>
          <cell r="C44" t="str">
            <v>100.40.50.001</v>
          </cell>
          <cell r="D44">
            <v>14920</v>
          </cell>
          <cell r="E44">
            <v>0</v>
          </cell>
          <cell r="F44">
            <v>14920</v>
          </cell>
          <cell r="G44">
            <v>725.25</v>
          </cell>
          <cell r="H44">
            <v>0</v>
          </cell>
          <cell r="I44">
            <v>3197</v>
          </cell>
          <cell r="J44">
            <v>11723</v>
          </cell>
          <cell r="K44">
            <v>0.21</v>
          </cell>
          <cell r="L44">
            <v>9029.91</v>
          </cell>
          <cell r="M44" t="str">
            <v>Benefits Health Insurance</v>
          </cell>
        </row>
        <row r="45">
          <cell r="A45" t="str">
            <v>100.40.50.001-5100.03</v>
          </cell>
          <cell r="B45" t="str">
            <v>5100.03</v>
          </cell>
          <cell r="C45" t="str">
            <v>100.40.50.001</v>
          </cell>
          <cell r="D45">
            <v>1070</v>
          </cell>
          <cell r="E45">
            <v>0</v>
          </cell>
          <cell r="F45">
            <v>1070</v>
          </cell>
          <cell r="G45">
            <v>56.17</v>
          </cell>
          <cell r="H45">
            <v>0</v>
          </cell>
          <cell r="I45">
            <v>243.49</v>
          </cell>
          <cell r="J45">
            <v>826.51</v>
          </cell>
          <cell r="K45">
            <v>0.23</v>
          </cell>
          <cell r="L45">
            <v>614.34</v>
          </cell>
          <cell r="M45" t="str">
            <v>Benefits Dental Insurance</v>
          </cell>
        </row>
        <row r="46">
          <cell r="A46" t="str">
            <v>100.40.50.001-5100.04</v>
          </cell>
          <cell r="B46" t="str">
            <v>5100.04</v>
          </cell>
          <cell r="C46" t="str">
            <v>100.40.50.001</v>
          </cell>
          <cell r="D46">
            <v>170</v>
          </cell>
          <cell r="E46">
            <v>0</v>
          </cell>
          <cell r="F46">
            <v>170</v>
          </cell>
          <cell r="G46">
            <v>10.59</v>
          </cell>
          <cell r="H46">
            <v>0</v>
          </cell>
          <cell r="I46">
            <v>45.76</v>
          </cell>
          <cell r="J46">
            <v>124.24</v>
          </cell>
          <cell r="K46">
            <v>0.27</v>
          </cell>
          <cell r="L46">
            <v>104.02</v>
          </cell>
          <cell r="M46" t="str">
            <v>Benefits Vision Insurance</v>
          </cell>
        </row>
        <row r="47">
          <cell r="A47" t="str">
            <v>100.40.50.001-5100.05</v>
          </cell>
          <cell r="B47" t="str">
            <v>5100.05</v>
          </cell>
          <cell r="C47" t="str">
            <v>100.40.50.001</v>
          </cell>
          <cell r="D47">
            <v>230</v>
          </cell>
          <cell r="E47">
            <v>0</v>
          </cell>
          <cell r="F47">
            <v>230</v>
          </cell>
          <cell r="G47">
            <v>46.53</v>
          </cell>
          <cell r="H47">
            <v>0</v>
          </cell>
          <cell r="I47">
            <v>60.01</v>
          </cell>
          <cell r="J47">
            <v>169.99</v>
          </cell>
          <cell r="K47">
            <v>0.26</v>
          </cell>
          <cell r="L47">
            <v>136.38</v>
          </cell>
          <cell r="M47" t="str">
            <v>Benefits Life Insurance</v>
          </cell>
        </row>
        <row r="48">
          <cell r="A48" t="str">
            <v>100.40.50.001-5100.06</v>
          </cell>
          <cell r="B48" t="str">
            <v>5100.06</v>
          </cell>
          <cell r="C48" t="str">
            <v>100.40.50.001</v>
          </cell>
          <cell r="D48">
            <v>4200</v>
          </cell>
          <cell r="E48">
            <v>0</v>
          </cell>
          <cell r="F48">
            <v>4200</v>
          </cell>
          <cell r="G48">
            <v>0</v>
          </cell>
          <cell r="H48">
            <v>0</v>
          </cell>
          <cell r="I48">
            <v>0</v>
          </cell>
          <cell r="J48">
            <v>4200</v>
          </cell>
          <cell r="K48">
            <v>0</v>
          </cell>
          <cell r="L48">
            <v>1400</v>
          </cell>
          <cell r="M48" t="str">
            <v>Benefits Worker's Comp</v>
          </cell>
        </row>
        <row r="49">
          <cell r="A49" t="str">
            <v>100.40.50.001-5100.07</v>
          </cell>
          <cell r="B49" t="str">
            <v>5100.07</v>
          </cell>
          <cell r="C49" t="str">
            <v>100.40.50.001</v>
          </cell>
          <cell r="D49">
            <v>530</v>
          </cell>
          <cell r="E49">
            <v>0</v>
          </cell>
          <cell r="F49">
            <v>530</v>
          </cell>
          <cell r="G49">
            <v>47.59</v>
          </cell>
          <cell r="H49">
            <v>0</v>
          </cell>
          <cell r="I49">
            <v>124.07</v>
          </cell>
          <cell r="J49">
            <v>405.93</v>
          </cell>
          <cell r="K49">
            <v>0.23</v>
          </cell>
          <cell r="L49">
            <v>319.68</v>
          </cell>
          <cell r="M49" t="str">
            <v>Benefits Long Term Disability</v>
          </cell>
        </row>
        <row r="50">
          <cell r="A50" t="str">
            <v>100.40.50.001-5100.08</v>
          </cell>
          <cell r="B50" t="str">
            <v>5100.08</v>
          </cell>
          <cell r="C50" t="str">
            <v>100.40.50.001</v>
          </cell>
          <cell r="D50">
            <v>2455</v>
          </cell>
          <cell r="E50">
            <v>0</v>
          </cell>
          <cell r="F50">
            <v>2455</v>
          </cell>
          <cell r="G50">
            <v>466.53</v>
          </cell>
          <cell r="H50">
            <v>0</v>
          </cell>
          <cell r="I50">
            <v>1300.8499999999999</v>
          </cell>
          <cell r="J50">
            <v>1154.1500000000001</v>
          </cell>
          <cell r="K50">
            <v>0.53</v>
          </cell>
          <cell r="L50">
            <v>1217.6099999999999</v>
          </cell>
          <cell r="M50" t="str">
            <v>Benefits Deferred Compensation</v>
          </cell>
        </row>
        <row r="51">
          <cell r="A51" t="str">
            <v>100.40.50.001-5100.09</v>
          </cell>
          <cell r="B51" t="str">
            <v>5100.09</v>
          </cell>
          <cell r="C51" t="str">
            <v>100.40.50.001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str">
            <v>+++</v>
          </cell>
          <cell r="L51">
            <v>0</v>
          </cell>
          <cell r="M51" t="str">
            <v>Benefits Unemployment Insurance</v>
          </cell>
        </row>
        <row r="52">
          <cell r="A52" t="str">
            <v>100.40.50.001-5100.10</v>
          </cell>
          <cell r="B52" t="str">
            <v>5100.10</v>
          </cell>
          <cell r="C52" t="str">
            <v>100.40.50.001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str">
            <v>+++</v>
          </cell>
          <cell r="L52">
            <v>0</v>
          </cell>
          <cell r="M52" t="str">
            <v>Benefits Uniform Allowance</v>
          </cell>
        </row>
        <row r="53">
          <cell r="A53" t="str">
            <v>100.40.50.001-5100.11</v>
          </cell>
          <cell r="B53" t="str">
            <v>5100.11</v>
          </cell>
          <cell r="C53" t="str">
            <v>100.40.50.001</v>
          </cell>
          <cell r="D53">
            <v>1730</v>
          </cell>
          <cell r="E53">
            <v>0</v>
          </cell>
          <cell r="F53">
            <v>1730</v>
          </cell>
          <cell r="G53">
            <v>163.19</v>
          </cell>
          <cell r="H53">
            <v>0</v>
          </cell>
          <cell r="I53">
            <v>632.09</v>
          </cell>
          <cell r="J53">
            <v>1097.9100000000001</v>
          </cell>
          <cell r="K53">
            <v>0.37</v>
          </cell>
          <cell r="L53">
            <v>1454.31</v>
          </cell>
          <cell r="M53" t="str">
            <v>Benefits Medicare</v>
          </cell>
        </row>
        <row r="54">
          <cell r="A54" t="str">
            <v>100.40.50.001-5100.12</v>
          </cell>
          <cell r="B54" t="str">
            <v>5100.12</v>
          </cell>
          <cell r="C54" t="str">
            <v>100.40.50.001</v>
          </cell>
          <cell r="D54">
            <v>50</v>
          </cell>
          <cell r="E54">
            <v>0</v>
          </cell>
          <cell r="F54">
            <v>50</v>
          </cell>
          <cell r="G54">
            <v>0</v>
          </cell>
          <cell r="H54">
            <v>0</v>
          </cell>
          <cell r="I54">
            <v>0</v>
          </cell>
          <cell r="J54">
            <v>50</v>
          </cell>
          <cell r="K54">
            <v>0</v>
          </cell>
          <cell r="L54">
            <v>0</v>
          </cell>
          <cell r="M54" t="str">
            <v>Benefits Annual Physical Exam</v>
          </cell>
        </row>
        <row r="55">
          <cell r="A55" t="str">
            <v>100.40.50.001-5100.15</v>
          </cell>
          <cell r="B55" t="str">
            <v>5100.15</v>
          </cell>
          <cell r="C55" t="str">
            <v>100.40.50.001</v>
          </cell>
          <cell r="D55">
            <v>650</v>
          </cell>
          <cell r="E55">
            <v>0</v>
          </cell>
          <cell r="F55">
            <v>650</v>
          </cell>
          <cell r="G55">
            <v>87</v>
          </cell>
          <cell r="H55">
            <v>0</v>
          </cell>
          <cell r="I55">
            <v>315</v>
          </cell>
          <cell r="J55">
            <v>335</v>
          </cell>
          <cell r="K55">
            <v>0.48</v>
          </cell>
          <cell r="L55">
            <v>468</v>
          </cell>
          <cell r="M55" t="str">
            <v>Benefits Cell Phone Allowance</v>
          </cell>
        </row>
        <row r="56">
          <cell r="A56" t="str">
            <v>100.40.50.001-5100.17</v>
          </cell>
          <cell r="B56" t="str">
            <v>5100.17</v>
          </cell>
          <cell r="C56" t="str">
            <v>100.40.50.001</v>
          </cell>
          <cell r="D56">
            <v>44590</v>
          </cell>
          <cell r="E56">
            <v>0</v>
          </cell>
          <cell r="F56">
            <v>44590</v>
          </cell>
          <cell r="G56">
            <v>3950.85</v>
          </cell>
          <cell r="H56">
            <v>0</v>
          </cell>
          <cell r="I56">
            <v>11852.55</v>
          </cell>
          <cell r="J56">
            <v>32737.45</v>
          </cell>
          <cell r="K56">
            <v>0.27</v>
          </cell>
          <cell r="L56">
            <v>47592.92</v>
          </cell>
          <cell r="M56" t="str">
            <v>Benefits Other Post Employment Benefits</v>
          </cell>
        </row>
        <row r="57">
          <cell r="A57" t="str">
            <v>100.40.50.001-6000.01</v>
          </cell>
          <cell r="B57" t="str">
            <v>6000.01</v>
          </cell>
          <cell r="C57" t="str">
            <v>100.40.50.001</v>
          </cell>
          <cell r="D57">
            <v>5000</v>
          </cell>
          <cell r="E57">
            <v>0</v>
          </cell>
          <cell r="F57">
            <v>5000</v>
          </cell>
          <cell r="G57">
            <v>0</v>
          </cell>
          <cell r="H57">
            <v>0</v>
          </cell>
          <cell r="I57">
            <v>0</v>
          </cell>
          <cell r="J57">
            <v>5000</v>
          </cell>
          <cell r="K57">
            <v>0</v>
          </cell>
          <cell r="L57">
            <v>0</v>
          </cell>
          <cell r="M57" t="str">
            <v>Professional Services General</v>
          </cell>
        </row>
        <row r="58">
          <cell r="A58" t="str">
            <v>100.40.50.001-6000.07</v>
          </cell>
          <cell r="B58" t="str">
            <v>6000.07</v>
          </cell>
          <cell r="C58" t="str">
            <v>100.40.50.001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>+++</v>
          </cell>
          <cell r="L58">
            <v>0</v>
          </cell>
          <cell r="M58" t="str">
            <v>Professional Services Weed Abatement</v>
          </cell>
        </row>
        <row r="59">
          <cell r="A59" t="str">
            <v>100.40.50.001-6000.12</v>
          </cell>
          <cell r="B59" t="str">
            <v>6000.12</v>
          </cell>
          <cell r="C59" t="str">
            <v>100.40.50.001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str">
            <v>+++</v>
          </cell>
          <cell r="L59">
            <v>0</v>
          </cell>
          <cell r="M59" t="str">
            <v>Professional Services Contract Services</v>
          </cell>
        </row>
        <row r="60">
          <cell r="A60" t="str">
            <v>100.40.50.001-6100.01</v>
          </cell>
          <cell r="B60" t="str">
            <v>6100.01</v>
          </cell>
          <cell r="C60" t="str">
            <v>100.40.50.001</v>
          </cell>
          <cell r="D60">
            <v>39000</v>
          </cell>
          <cell r="E60">
            <v>0</v>
          </cell>
          <cell r="F60">
            <v>39000</v>
          </cell>
          <cell r="G60">
            <v>0</v>
          </cell>
          <cell r="H60">
            <v>0</v>
          </cell>
          <cell r="I60">
            <v>9567.7900000000009</v>
          </cell>
          <cell r="J60">
            <v>29432.21</v>
          </cell>
          <cell r="K60">
            <v>0.25</v>
          </cell>
          <cell r="L60">
            <v>35724.29</v>
          </cell>
          <cell r="M60" t="str">
            <v>Utilities Electric</v>
          </cell>
        </row>
        <row r="61">
          <cell r="A61" t="str">
            <v>100.40.50.001-6100.02</v>
          </cell>
          <cell r="B61" t="str">
            <v>6100.02</v>
          </cell>
          <cell r="C61" t="str">
            <v>100.40.50.001</v>
          </cell>
          <cell r="D61">
            <v>4000</v>
          </cell>
          <cell r="E61">
            <v>0</v>
          </cell>
          <cell r="F61">
            <v>4000</v>
          </cell>
          <cell r="G61">
            <v>160.82</v>
          </cell>
          <cell r="H61">
            <v>0</v>
          </cell>
          <cell r="I61">
            <v>819</v>
          </cell>
          <cell r="J61">
            <v>3181</v>
          </cell>
          <cell r="K61">
            <v>0.2</v>
          </cell>
          <cell r="L61">
            <v>3575.21</v>
          </cell>
          <cell r="M61" t="str">
            <v>Utilities Telephone</v>
          </cell>
        </row>
        <row r="62">
          <cell r="A62" t="str">
            <v>100.40.50.001-6100.03</v>
          </cell>
          <cell r="B62" t="str">
            <v>6100.03</v>
          </cell>
          <cell r="C62" t="str">
            <v>100.40.50.001</v>
          </cell>
          <cell r="D62">
            <v>2500</v>
          </cell>
          <cell r="E62">
            <v>0</v>
          </cell>
          <cell r="F62">
            <v>2500</v>
          </cell>
          <cell r="G62">
            <v>0</v>
          </cell>
          <cell r="H62">
            <v>0</v>
          </cell>
          <cell r="I62">
            <v>304.08</v>
          </cell>
          <cell r="J62">
            <v>2195.92</v>
          </cell>
          <cell r="K62">
            <v>0.12</v>
          </cell>
          <cell r="L62">
            <v>1657.65</v>
          </cell>
          <cell r="M62" t="str">
            <v>Utilities Data Transmission / ISP</v>
          </cell>
        </row>
        <row r="63">
          <cell r="A63" t="str">
            <v>100.40.50.001-6200.01</v>
          </cell>
          <cell r="B63" t="str">
            <v>6200.01</v>
          </cell>
          <cell r="C63" t="str">
            <v>100.40.50.001</v>
          </cell>
          <cell r="D63">
            <v>3300</v>
          </cell>
          <cell r="E63">
            <v>0</v>
          </cell>
          <cell r="F63">
            <v>3300</v>
          </cell>
          <cell r="G63">
            <v>298.02</v>
          </cell>
          <cell r="H63">
            <v>0</v>
          </cell>
          <cell r="I63">
            <v>759.71</v>
          </cell>
          <cell r="J63">
            <v>2540.29</v>
          </cell>
          <cell r="K63">
            <v>0.23</v>
          </cell>
          <cell r="L63">
            <v>1693.12</v>
          </cell>
          <cell r="M63" t="str">
            <v>Supplies Office</v>
          </cell>
        </row>
        <row r="64">
          <cell r="A64" t="str">
            <v>100.40.50.001-6200.02</v>
          </cell>
          <cell r="B64" t="str">
            <v>6200.02</v>
          </cell>
          <cell r="C64" t="str">
            <v>100.40.50.001</v>
          </cell>
          <cell r="D64">
            <v>5000</v>
          </cell>
          <cell r="E64">
            <v>0</v>
          </cell>
          <cell r="F64">
            <v>5000</v>
          </cell>
          <cell r="G64">
            <v>52.77</v>
          </cell>
          <cell r="H64">
            <v>42.8</v>
          </cell>
          <cell r="I64">
            <v>442.96</v>
          </cell>
          <cell r="J64">
            <v>4514.24</v>
          </cell>
          <cell r="K64">
            <v>0.1</v>
          </cell>
          <cell r="L64">
            <v>3331.84</v>
          </cell>
          <cell r="M64" t="str">
            <v>Supplies Special Department</v>
          </cell>
        </row>
        <row r="65">
          <cell r="A65" t="str">
            <v>100.40.50.001-6200.03</v>
          </cell>
          <cell r="B65" t="str">
            <v>6200.03</v>
          </cell>
          <cell r="C65" t="str">
            <v>100.40.50.001</v>
          </cell>
          <cell r="D65">
            <v>10000</v>
          </cell>
          <cell r="E65">
            <v>0</v>
          </cell>
          <cell r="F65">
            <v>10000</v>
          </cell>
          <cell r="G65">
            <v>552.92999999999995</v>
          </cell>
          <cell r="H65">
            <v>0</v>
          </cell>
          <cell r="I65">
            <v>1449.28</v>
          </cell>
          <cell r="J65">
            <v>8550.7199999999993</v>
          </cell>
          <cell r="K65">
            <v>0.14000000000000001</v>
          </cell>
          <cell r="L65">
            <v>9118.77</v>
          </cell>
          <cell r="M65" t="str">
            <v>Supplies Copier Maintenance &amp; Supplies</v>
          </cell>
        </row>
        <row r="66">
          <cell r="A66" t="str">
            <v>100.40.50.001-6200.05</v>
          </cell>
          <cell r="B66" t="str">
            <v>6200.05</v>
          </cell>
          <cell r="C66" t="str">
            <v>100.40.50.001</v>
          </cell>
          <cell r="D66">
            <v>5400</v>
          </cell>
          <cell r="E66">
            <v>0</v>
          </cell>
          <cell r="F66">
            <v>5400</v>
          </cell>
          <cell r="G66">
            <v>0</v>
          </cell>
          <cell r="H66">
            <v>0</v>
          </cell>
          <cell r="I66">
            <v>0</v>
          </cell>
          <cell r="J66">
            <v>5400</v>
          </cell>
          <cell r="K66">
            <v>0</v>
          </cell>
          <cell r="L66">
            <v>1080.57</v>
          </cell>
          <cell r="M66" t="str">
            <v>Supplies Gasoline</v>
          </cell>
        </row>
        <row r="67">
          <cell r="A67" t="str">
            <v>100.40.50.001-6200.09</v>
          </cell>
          <cell r="B67" t="str">
            <v>6200.09</v>
          </cell>
          <cell r="C67" t="str">
            <v>100.40.50.001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 t="str">
            <v>+++</v>
          </cell>
          <cell r="L67">
            <v>0</v>
          </cell>
          <cell r="M67" t="str">
            <v>Supplies Data Processing</v>
          </cell>
        </row>
        <row r="68">
          <cell r="A68" t="str">
            <v>100.40.50.001-6300.01</v>
          </cell>
          <cell r="B68" t="str">
            <v>6300.01</v>
          </cell>
          <cell r="C68" t="str">
            <v>100.40.50.001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 t="str">
            <v>+++</v>
          </cell>
          <cell r="L68">
            <v>115</v>
          </cell>
          <cell r="M68" t="str">
            <v>Dues &amp; Subscriptions Memberships</v>
          </cell>
        </row>
        <row r="69">
          <cell r="A69" t="str">
            <v>100.40.50.001-6300.02</v>
          </cell>
          <cell r="B69" t="str">
            <v>6300.02</v>
          </cell>
          <cell r="C69" t="str">
            <v>100.40.50.001</v>
          </cell>
          <cell r="D69">
            <v>1500</v>
          </cell>
          <cell r="E69">
            <v>0</v>
          </cell>
          <cell r="F69">
            <v>1500</v>
          </cell>
          <cell r="G69">
            <v>0</v>
          </cell>
          <cell r="H69">
            <v>0</v>
          </cell>
          <cell r="I69">
            <v>116</v>
          </cell>
          <cell r="J69">
            <v>1384</v>
          </cell>
          <cell r="K69">
            <v>0.08</v>
          </cell>
          <cell r="L69">
            <v>2439.15</v>
          </cell>
          <cell r="M69" t="str">
            <v>Dues &amp; Subscriptions Publications</v>
          </cell>
        </row>
        <row r="70">
          <cell r="A70" t="str">
            <v>100.40.50.001-6350.02</v>
          </cell>
          <cell r="B70" t="str">
            <v>6350.02</v>
          </cell>
          <cell r="C70" t="str">
            <v>100.40.50.001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+++</v>
          </cell>
          <cell r="L70">
            <v>0</v>
          </cell>
          <cell r="M70" t="str">
            <v>Maintenance Agreements &amp; Licenses Hardware Maintenance</v>
          </cell>
        </row>
        <row r="71">
          <cell r="A71" t="str">
            <v>100.40.50.001-6350.03</v>
          </cell>
          <cell r="B71" t="str">
            <v>6350.03</v>
          </cell>
          <cell r="C71" t="str">
            <v>100.40.50.001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+++</v>
          </cell>
          <cell r="L71">
            <v>0</v>
          </cell>
          <cell r="M71" t="str">
            <v>Maintenance Agreements &amp; Licenses Maintenance Agreements</v>
          </cell>
        </row>
        <row r="72">
          <cell r="A72" t="str">
            <v>100.40.50.001-6400.02</v>
          </cell>
          <cell r="B72" t="str">
            <v>6400.02</v>
          </cell>
          <cell r="C72" t="str">
            <v>100.40.50.001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+++</v>
          </cell>
          <cell r="L72">
            <v>0</v>
          </cell>
          <cell r="M72" t="str">
            <v>Repairs &amp; Maintenance Minor Equipment/Other</v>
          </cell>
        </row>
        <row r="73">
          <cell r="A73" t="str">
            <v>100.40.50.001-6400.05</v>
          </cell>
          <cell r="B73" t="str">
            <v>6400.05</v>
          </cell>
          <cell r="C73" t="str">
            <v>100.40.50.001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+++</v>
          </cell>
          <cell r="L73">
            <v>0</v>
          </cell>
          <cell r="M73" t="str">
            <v>Repairs &amp; Maintenance Vehicle</v>
          </cell>
        </row>
        <row r="74">
          <cell r="A74" t="str">
            <v>100.40.50.001-6400.07</v>
          </cell>
          <cell r="B74" t="str">
            <v>6400.07</v>
          </cell>
          <cell r="C74" t="str">
            <v>100.40.50.001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+++</v>
          </cell>
          <cell r="L74">
            <v>0</v>
          </cell>
          <cell r="M74" t="str">
            <v>Repairs &amp; Maintenance Radio Communication</v>
          </cell>
        </row>
        <row r="75">
          <cell r="A75" t="str">
            <v>100.40.50.001-6500.04</v>
          </cell>
          <cell r="B75" t="str">
            <v>6500.04</v>
          </cell>
          <cell r="C75" t="str">
            <v>100.40.50.001</v>
          </cell>
          <cell r="D75">
            <v>6030</v>
          </cell>
          <cell r="E75">
            <v>0</v>
          </cell>
          <cell r="F75">
            <v>6030</v>
          </cell>
          <cell r="G75">
            <v>0</v>
          </cell>
          <cell r="H75">
            <v>0</v>
          </cell>
          <cell r="I75">
            <v>0</v>
          </cell>
          <cell r="J75">
            <v>6030</v>
          </cell>
          <cell r="K75">
            <v>0</v>
          </cell>
          <cell r="L75">
            <v>2512.5</v>
          </cell>
          <cell r="M75" t="str">
            <v>Claims &amp; Insurance Insurance Premiums</v>
          </cell>
        </row>
        <row r="76">
          <cell r="A76" t="str">
            <v>100.40.50.001-6600.01</v>
          </cell>
          <cell r="B76" t="str">
            <v>6600.01</v>
          </cell>
          <cell r="C76" t="str">
            <v>100.40.50.001</v>
          </cell>
          <cell r="D76">
            <v>500</v>
          </cell>
          <cell r="E76">
            <v>0</v>
          </cell>
          <cell r="F76">
            <v>500</v>
          </cell>
          <cell r="G76">
            <v>0</v>
          </cell>
          <cell r="H76">
            <v>0</v>
          </cell>
          <cell r="I76">
            <v>219.77</v>
          </cell>
          <cell r="J76">
            <v>280.23</v>
          </cell>
          <cell r="K76">
            <v>0.44</v>
          </cell>
          <cell r="L76">
            <v>262.07</v>
          </cell>
          <cell r="M76" t="str">
            <v>Administrative Expenses Meetings</v>
          </cell>
        </row>
        <row r="77">
          <cell r="A77" t="str">
            <v>100.40.50.001-6600.03</v>
          </cell>
          <cell r="B77" t="str">
            <v>6600.03</v>
          </cell>
          <cell r="C77" t="str">
            <v>100.40.50.001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 t="str">
            <v>+++</v>
          </cell>
          <cell r="L77">
            <v>0</v>
          </cell>
          <cell r="M77" t="str">
            <v>Administrative Expenses Mileage Reimbursement</v>
          </cell>
        </row>
        <row r="78">
          <cell r="A78" t="str">
            <v>100.40.50.001-6600.04</v>
          </cell>
          <cell r="B78" t="str">
            <v>6600.04</v>
          </cell>
          <cell r="C78" t="str">
            <v>100.40.50.001</v>
          </cell>
          <cell r="D78">
            <v>4000</v>
          </cell>
          <cell r="E78">
            <v>0</v>
          </cell>
          <cell r="F78">
            <v>4000</v>
          </cell>
          <cell r="G78">
            <v>0</v>
          </cell>
          <cell r="H78">
            <v>0</v>
          </cell>
          <cell r="I78">
            <v>0</v>
          </cell>
          <cell r="J78">
            <v>4000</v>
          </cell>
          <cell r="K78">
            <v>0</v>
          </cell>
          <cell r="L78">
            <v>575.75</v>
          </cell>
          <cell r="M78" t="str">
            <v>Administrative Expenses Training/Conferences</v>
          </cell>
        </row>
        <row r="79">
          <cell r="A79" t="str">
            <v>100.40.50.001-6600.07</v>
          </cell>
          <cell r="B79" t="str">
            <v>6600.07</v>
          </cell>
          <cell r="C79" t="str">
            <v>100.40.50.001</v>
          </cell>
          <cell r="D79">
            <v>500</v>
          </cell>
          <cell r="E79">
            <v>0</v>
          </cell>
          <cell r="F79">
            <v>500</v>
          </cell>
          <cell r="G79">
            <v>0</v>
          </cell>
          <cell r="H79">
            <v>0</v>
          </cell>
          <cell r="I79">
            <v>1290</v>
          </cell>
          <cell r="J79">
            <v>-790</v>
          </cell>
          <cell r="K79">
            <v>2.58</v>
          </cell>
          <cell r="L79">
            <v>4526</v>
          </cell>
          <cell r="M79" t="str">
            <v>Administrative Expenses Employee Recruitment</v>
          </cell>
        </row>
        <row r="80">
          <cell r="A80" t="str">
            <v>100.40.50.001-6600.23</v>
          </cell>
          <cell r="B80" t="str">
            <v>6600.23</v>
          </cell>
          <cell r="C80" t="str">
            <v>100.40.50.001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 t="str">
            <v>+++</v>
          </cell>
          <cell r="L80">
            <v>0</v>
          </cell>
          <cell r="M80" t="str">
            <v>Administrative Expenses Public Education</v>
          </cell>
        </row>
        <row r="81">
          <cell r="A81" t="str">
            <v>100.40.50.001-7000.03</v>
          </cell>
          <cell r="B81" t="str">
            <v>7000.03</v>
          </cell>
          <cell r="C81" t="str">
            <v>100.40.50.001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+++</v>
          </cell>
          <cell r="L81">
            <v>0</v>
          </cell>
          <cell r="M81" t="str">
            <v>Capital Outlay Operations Equip-Minor</v>
          </cell>
        </row>
        <row r="82">
          <cell r="A82" t="str">
            <v>100.40.50.001-7000.99</v>
          </cell>
          <cell r="B82" t="str">
            <v>7000.99</v>
          </cell>
          <cell r="C82" t="str">
            <v>100.40.50.001</v>
          </cell>
          <cell r="D82">
            <v>33980</v>
          </cell>
          <cell r="E82">
            <v>0</v>
          </cell>
          <cell r="F82">
            <v>33980</v>
          </cell>
          <cell r="G82">
            <v>0</v>
          </cell>
          <cell r="H82">
            <v>0</v>
          </cell>
          <cell r="I82">
            <v>0</v>
          </cell>
          <cell r="J82">
            <v>33980</v>
          </cell>
          <cell r="K82">
            <v>0</v>
          </cell>
          <cell r="L82">
            <v>0</v>
          </cell>
          <cell r="M82" t="str">
            <v>Capital Outlay General</v>
          </cell>
        </row>
        <row r="83">
          <cell r="A83" t="str">
            <v>100.40.50.400-5000.01</v>
          </cell>
          <cell r="B83" t="str">
            <v>5000.01</v>
          </cell>
          <cell r="C83" t="str">
            <v>100.40.50.400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 t="str">
            <v>+++</v>
          </cell>
          <cell r="L83">
            <v>0</v>
          </cell>
          <cell r="M83" t="str">
            <v>Salaries Regular</v>
          </cell>
        </row>
        <row r="84">
          <cell r="A84" t="str">
            <v>100.40.50.400-5000.03</v>
          </cell>
          <cell r="B84" t="str">
            <v>5000.03</v>
          </cell>
          <cell r="C84" t="str">
            <v>100.40.50.400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+++</v>
          </cell>
          <cell r="L84">
            <v>0</v>
          </cell>
          <cell r="M84" t="str">
            <v>Salaries Overtime</v>
          </cell>
        </row>
        <row r="85">
          <cell r="A85" t="str">
            <v>100.40.50.400-5000.06</v>
          </cell>
          <cell r="B85" t="str">
            <v>5000.06</v>
          </cell>
          <cell r="C85" t="str">
            <v>100.40.50.400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 t="str">
            <v>+++</v>
          </cell>
          <cell r="L85">
            <v>0</v>
          </cell>
          <cell r="M85" t="str">
            <v>Salaries Out of Class</v>
          </cell>
        </row>
        <row r="86">
          <cell r="A86" t="str">
            <v>100.40.50.400-5000.08</v>
          </cell>
          <cell r="B86" t="str">
            <v>5000.08</v>
          </cell>
          <cell r="C86" t="str">
            <v>100.40.50.400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 t="str">
            <v>+++</v>
          </cell>
          <cell r="L86">
            <v>0</v>
          </cell>
          <cell r="M86" t="str">
            <v>Salaries Longevity Pay</v>
          </cell>
        </row>
        <row r="87">
          <cell r="A87" t="str">
            <v>100.40.50.400-5000.10</v>
          </cell>
          <cell r="B87" t="str">
            <v>5000.10</v>
          </cell>
          <cell r="C87" t="str">
            <v>100.40.50.400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 t="str">
            <v>+++</v>
          </cell>
          <cell r="L87">
            <v>0</v>
          </cell>
          <cell r="M87" t="str">
            <v>Salaries Furloughs</v>
          </cell>
        </row>
        <row r="88">
          <cell r="A88" t="str">
            <v>100.40.50.400-5000.11</v>
          </cell>
          <cell r="B88" t="str">
            <v>5000.11</v>
          </cell>
          <cell r="C88" t="str">
            <v>100.40.50.400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 t="str">
            <v>+++</v>
          </cell>
          <cell r="L88">
            <v>0</v>
          </cell>
          <cell r="M88" t="str">
            <v>Salaries Worker's Comp</v>
          </cell>
        </row>
        <row r="89">
          <cell r="A89" t="str">
            <v>100.40.50.400-5000.12</v>
          </cell>
          <cell r="B89" t="str">
            <v>5000.12</v>
          </cell>
          <cell r="C89" t="str">
            <v>100.40.50.400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+++</v>
          </cell>
          <cell r="L89">
            <v>0</v>
          </cell>
          <cell r="M89" t="str">
            <v>Salaries Compensated Absences</v>
          </cell>
        </row>
        <row r="90">
          <cell r="A90" t="str">
            <v>100.40.50.400-5000.99</v>
          </cell>
          <cell r="B90" t="str">
            <v>5000.99</v>
          </cell>
          <cell r="C90" t="str">
            <v>100.40.50.400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 t="str">
            <v>+++</v>
          </cell>
          <cell r="L90">
            <v>0</v>
          </cell>
          <cell r="M90" t="str">
            <v>Salaries New Personnel Requests</v>
          </cell>
        </row>
        <row r="91">
          <cell r="A91" t="str">
            <v>100.40.50.400-5100.00</v>
          </cell>
          <cell r="B91" t="str">
            <v>5100.00</v>
          </cell>
          <cell r="C91" t="str">
            <v>100.40.50.400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 t="str">
            <v>+++</v>
          </cell>
          <cell r="L91">
            <v>0</v>
          </cell>
          <cell r="M91" t="str">
            <v>Benefits PERS Pool Liability</v>
          </cell>
        </row>
        <row r="92">
          <cell r="A92" t="str">
            <v>100.40.50.400-5100.01</v>
          </cell>
          <cell r="B92" t="str">
            <v>5100.01</v>
          </cell>
          <cell r="C92" t="str">
            <v>100.40.50.400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 t="str">
            <v>+++</v>
          </cell>
          <cell r="L92">
            <v>0</v>
          </cell>
          <cell r="M92" t="str">
            <v>Benefits Retirement</v>
          </cell>
        </row>
        <row r="93">
          <cell r="A93" t="str">
            <v>100.40.50.400-5100.02</v>
          </cell>
          <cell r="B93" t="str">
            <v>5100.02</v>
          </cell>
          <cell r="C93" t="str">
            <v>100.40.50.400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 t="str">
            <v>+++</v>
          </cell>
          <cell r="L93">
            <v>0</v>
          </cell>
          <cell r="M93" t="str">
            <v>Benefits Health Insurance</v>
          </cell>
        </row>
        <row r="94">
          <cell r="A94" t="str">
            <v>100.40.50.400-5100.03</v>
          </cell>
          <cell r="B94" t="str">
            <v>5100.03</v>
          </cell>
          <cell r="C94" t="str">
            <v>100.40.50.400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 t="str">
            <v>+++</v>
          </cell>
          <cell r="L94">
            <v>0</v>
          </cell>
          <cell r="M94" t="str">
            <v>Benefits Dental Insurance</v>
          </cell>
        </row>
        <row r="95">
          <cell r="A95" t="str">
            <v>100.40.50.400-5100.04</v>
          </cell>
          <cell r="B95" t="str">
            <v>5100.04</v>
          </cell>
          <cell r="C95" t="str">
            <v>100.40.50.400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 t="str">
            <v>+++</v>
          </cell>
          <cell r="L95">
            <v>0</v>
          </cell>
          <cell r="M95" t="str">
            <v>Benefits Vision Insurance</v>
          </cell>
        </row>
        <row r="96">
          <cell r="A96" t="str">
            <v>100.40.50.400-5100.05</v>
          </cell>
          <cell r="B96" t="str">
            <v>5100.05</v>
          </cell>
          <cell r="C96" t="str">
            <v>100.40.50.400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 t="str">
            <v>+++</v>
          </cell>
          <cell r="L96">
            <v>0</v>
          </cell>
          <cell r="M96" t="str">
            <v>Benefits Life Insurance</v>
          </cell>
        </row>
        <row r="97">
          <cell r="A97" t="str">
            <v>100.40.50.400-5100.06</v>
          </cell>
          <cell r="B97" t="str">
            <v>5100.06</v>
          </cell>
          <cell r="C97" t="str">
            <v>100.40.50.400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 t="str">
            <v>+++</v>
          </cell>
          <cell r="L97">
            <v>0</v>
          </cell>
          <cell r="M97" t="str">
            <v>Benefits Worker's Comp</v>
          </cell>
        </row>
        <row r="98">
          <cell r="A98" t="str">
            <v>100.40.50.400-5100.07</v>
          </cell>
          <cell r="B98" t="str">
            <v>5100.07</v>
          </cell>
          <cell r="C98" t="str">
            <v>100.40.50.400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 t="str">
            <v>+++</v>
          </cell>
          <cell r="L98">
            <v>0</v>
          </cell>
          <cell r="M98" t="str">
            <v>Benefits Long Term Disability</v>
          </cell>
        </row>
        <row r="99">
          <cell r="A99" t="str">
            <v>100.40.50.400-5100.08</v>
          </cell>
          <cell r="B99" t="str">
            <v>5100.08</v>
          </cell>
          <cell r="C99" t="str">
            <v>100.40.50.400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 t="str">
            <v>+++</v>
          </cell>
          <cell r="L99">
            <v>0</v>
          </cell>
          <cell r="M99" t="str">
            <v>Benefits Deferred Compensation</v>
          </cell>
        </row>
        <row r="100">
          <cell r="A100" t="str">
            <v>100.40.50.400-5100.11</v>
          </cell>
          <cell r="B100" t="str">
            <v>5100.11</v>
          </cell>
          <cell r="C100" t="str">
            <v>100.40.50.400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 t="str">
            <v>+++</v>
          </cell>
          <cell r="L100">
            <v>0</v>
          </cell>
          <cell r="M100" t="str">
            <v>Benefits Medicare</v>
          </cell>
        </row>
        <row r="101">
          <cell r="A101" t="str">
            <v>100.40.50.400-5100.17</v>
          </cell>
          <cell r="B101" t="str">
            <v>5100.17</v>
          </cell>
          <cell r="C101" t="str">
            <v>100.40.50.400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 t="str">
            <v>+++</v>
          </cell>
          <cell r="L101">
            <v>0</v>
          </cell>
          <cell r="M101" t="str">
            <v>Benefits Other Post Employment Benefits</v>
          </cell>
        </row>
        <row r="102">
          <cell r="A102" t="str">
            <v>100.40.50.400-6000.01</v>
          </cell>
          <cell r="B102" t="str">
            <v>6000.01</v>
          </cell>
          <cell r="C102" t="str">
            <v>100.40.50.400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 t="str">
            <v>+++</v>
          </cell>
          <cell r="L102">
            <v>0</v>
          </cell>
          <cell r="M102" t="str">
            <v>Professional Services General</v>
          </cell>
        </row>
        <row r="103">
          <cell r="A103" t="str">
            <v>100.40.50.400-6500.04</v>
          </cell>
          <cell r="B103" t="str">
            <v>6500.04</v>
          </cell>
          <cell r="C103" t="str">
            <v>100.40.50.400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 t="str">
            <v>+++</v>
          </cell>
          <cell r="L103">
            <v>0</v>
          </cell>
          <cell r="M103" t="str">
            <v>Claims &amp; Insurance Insurance Premiums</v>
          </cell>
        </row>
        <row r="104">
          <cell r="A104" t="str">
            <v>100.40.55.001-5000.01</v>
          </cell>
          <cell r="B104" t="str">
            <v>5000.01</v>
          </cell>
          <cell r="C104" t="str">
            <v>100.40.55.001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 t="str">
            <v>+++</v>
          </cell>
          <cell r="L104">
            <v>0</v>
          </cell>
          <cell r="M104" t="str">
            <v>Salaries Regular</v>
          </cell>
        </row>
        <row r="105">
          <cell r="A105" t="str">
            <v>100.40.55.001-5000.06</v>
          </cell>
          <cell r="B105" t="str">
            <v>5000.06</v>
          </cell>
          <cell r="C105" t="str">
            <v>100.40.55.001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 t="str">
            <v>+++</v>
          </cell>
          <cell r="L105">
            <v>0</v>
          </cell>
          <cell r="M105" t="str">
            <v>Salaries Out of Class</v>
          </cell>
        </row>
        <row r="106">
          <cell r="A106" t="str">
            <v>100.40.55.001-5000.07</v>
          </cell>
          <cell r="B106" t="str">
            <v>5000.07</v>
          </cell>
          <cell r="C106" t="str">
            <v>100.40.55.001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 t="str">
            <v>+++</v>
          </cell>
          <cell r="L106">
            <v>0</v>
          </cell>
          <cell r="M106" t="str">
            <v>Salaries Admin Leave Pay</v>
          </cell>
        </row>
        <row r="107">
          <cell r="A107" t="str">
            <v>100.40.55.001-5000.08</v>
          </cell>
          <cell r="B107" t="str">
            <v>5000.08</v>
          </cell>
          <cell r="C107" t="str">
            <v>100.40.55.001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 t="str">
            <v>+++</v>
          </cell>
          <cell r="L107">
            <v>0</v>
          </cell>
          <cell r="M107" t="str">
            <v>Salaries Longevity Pay</v>
          </cell>
        </row>
        <row r="108">
          <cell r="A108" t="str">
            <v>100.40.55.001-5000.10</v>
          </cell>
          <cell r="B108" t="str">
            <v>5000.10</v>
          </cell>
          <cell r="C108" t="str">
            <v>100.40.55.001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str">
            <v>+++</v>
          </cell>
          <cell r="L108">
            <v>0</v>
          </cell>
          <cell r="M108" t="str">
            <v>Salaries Furloughs</v>
          </cell>
        </row>
        <row r="109">
          <cell r="A109" t="str">
            <v>100.40.55.001-5000.11</v>
          </cell>
          <cell r="B109" t="str">
            <v>5000.11</v>
          </cell>
          <cell r="C109" t="str">
            <v>100.40.55.001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 t="str">
            <v>+++</v>
          </cell>
          <cell r="L109">
            <v>0</v>
          </cell>
          <cell r="M109" t="str">
            <v>Salaries Worker's Comp</v>
          </cell>
        </row>
        <row r="110">
          <cell r="A110" t="str">
            <v>100.40.55.001-5000.12</v>
          </cell>
          <cell r="B110" t="str">
            <v>5000.12</v>
          </cell>
          <cell r="C110" t="str">
            <v>100.40.55.001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 t="str">
            <v>+++</v>
          </cell>
          <cell r="L110">
            <v>0</v>
          </cell>
          <cell r="M110" t="str">
            <v>Salaries Compensated Absences</v>
          </cell>
        </row>
        <row r="111">
          <cell r="A111" t="str">
            <v>100.40.55.001-5100.00</v>
          </cell>
          <cell r="B111" t="str">
            <v>5100.00</v>
          </cell>
          <cell r="C111" t="str">
            <v>100.40.55.001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 t="str">
            <v>+++</v>
          </cell>
          <cell r="L111">
            <v>0</v>
          </cell>
          <cell r="M111" t="str">
            <v>Benefits PERS Pool Liability</v>
          </cell>
        </row>
        <row r="112">
          <cell r="A112" t="str">
            <v>100.40.55.001-5100.01</v>
          </cell>
          <cell r="B112" t="str">
            <v>5100.01</v>
          </cell>
          <cell r="C112" t="str">
            <v>100.40.55.001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 t="str">
            <v>+++</v>
          </cell>
          <cell r="L112">
            <v>0</v>
          </cell>
          <cell r="M112" t="str">
            <v>Benefits Retirement</v>
          </cell>
        </row>
        <row r="113">
          <cell r="A113" t="str">
            <v>100.40.55.001-5100.02</v>
          </cell>
          <cell r="B113" t="str">
            <v>5100.02</v>
          </cell>
          <cell r="C113" t="str">
            <v>100.40.55.001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 t="str">
            <v>+++</v>
          </cell>
          <cell r="L113">
            <v>0</v>
          </cell>
          <cell r="M113" t="str">
            <v>Benefits Health Insurance</v>
          </cell>
        </row>
        <row r="114">
          <cell r="A114" t="str">
            <v>100.40.55.001-5100.03</v>
          </cell>
          <cell r="B114" t="str">
            <v>5100.03</v>
          </cell>
          <cell r="C114" t="str">
            <v>100.40.55.001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 t="str">
            <v>+++</v>
          </cell>
          <cell r="L114">
            <v>0</v>
          </cell>
          <cell r="M114" t="str">
            <v>Benefits Dental Insurance</v>
          </cell>
        </row>
        <row r="115">
          <cell r="A115" t="str">
            <v>100.40.55.001-5100.04</v>
          </cell>
          <cell r="B115" t="str">
            <v>5100.04</v>
          </cell>
          <cell r="C115" t="str">
            <v>100.40.55.001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 t="str">
            <v>+++</v>
          </cell>
          <cell r="L115">
            <v>0</v>
          </cell>
          <cell r="M115" t="str">
            <v>Benefits Vision Insurance</v>
          </cell>
        </row>
        <row r="116">
          <cell r="A116" t="str">
            <v>100.40.55.001-5100.05</v>
          </cell>
          <cell r="B116" t="str">
            <v>5100.05</v>
          </cell>
          <cell r="C116" t="str">
            <v>100.40.55.001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 t="str">
            <v>+++</v>
          </cell>
          <cell r="L116">
            <v>0</v>
          </cell>
          <cell r="M116" t="str">
            <v>Benefits Life Insurance</v>
          </cell>
        </row>
        <row r="117">
          <cell r="A117" t="str">
            <v>100.40.55.001-5100.06</v>
          </cell>
          <cell r="B117" t="str">
            <v>5100.06</v>
          </cell>
          <cell r="C117" t="str">
            <v>100.40.55.001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 t="str">
            <v>+++</v>
          </cell>
          <cell r="L117">
            <v>0</v>
          </cell>
          <cell r="M117" t="str">
            <v>Benefits Worker's Comp</v>
          </cell>
        </row>
        <row r="118">
          <cell r="A118" t="str">
            <v>100.40.55.001-5100.07</v>
          </cell>
          <cell r="B118" t="str">
            <v>5100.07</v>
          </cell>
          <cell r="C118" t="str">
            <v>100.40.55.001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 t="str">
            <v>+++</v>
          </cell>
          <cell r="L118">
            <v>0</v>
          </cell>
          <cell r="M118" t="str">
            <v>Benefits Long Term Disability</v>
          </cell>
        </row>
        <row r="119">
          <cell r="A119" t="str">
            <v>100.40.55.001-5100.08</v>
          </cell>
          <cell r="B119" t="str">
            <v>5100.08</v>
          </cell>
          <cell r="C119" t="str">
            <v>100.40.55.001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 t="str">
            <v>+++</v>
          </cell>
          <cell r="L119">
            <v>0</v>
          </cell>
          <cell r="M119" t="str">
            <v>Benefits Deferred Compensation</v>
          </cell>
        </row>
        <row r="120">
          <cell r="A120" t="str">
            <v>100.40.55.001-5100.09</v>
          </cell>
          <cell r="B120" t="str">
            <v>5100.09</v>
          </cell>
          <cell r="C120" t="str">
            <v>100.40.55.001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 t="str">
            <v>+++</v>
          </cell>
          <cell r="L120">
            <v>0</v>
          </cell>
          <cell r="M120" t="str">
            <v>Benefits Unemployment Insurance</v>
          </cell>
        </row>
        <row r="121">
          <cell r="A121" t="str">
            <v>100.40.55.001-5100.11</v>
          </cell>
          <cell r="B121" t="str">
            <v>5100.11</v>
          </cell>
          <cell r="C121" t="str">
            <v>100.40.55.001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 t="str">
            <v>+++</v>
          </cell>
          <cell r="L121">
            <v>0</v>
          </cell>
          <cell r="M121" t="str">
            <v>Benefits Medicare</v>
          </cell>
        </row>
        <row r="122">
          <cell r="A122" t="str">
            <v>100.40.55.001-5100.12</v>
          </cell>
          <cell r="B122" t="str">
            <v>5100.12</v>
          </cell>
          <cell r="C122" t="str">
            <v>100.40.55.001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 t="str">
            <v>+++</v>
          </cell>
          <cell r="L122">
            <v>0</v>
          </cell>
          <cell r="M122" t="str">
            <v>Benefits Annual Physical Exam</v>
          </cell>
        </row>
        <row r="123">
          <cell r="A123" t="str">
            <v>100.40.55.001-5100.15</v>
          </cell>
          <cell r="B123" t="str">
            <v>5100.15</v>
          </cell>
          <cell r="C123" t="str">
            <v>100.40.55.001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 t="str">
            <v>+++</v>
          </cell>
          <cell r="L123">
            <v>0</v>
          </cell>
          <cell r="M123" t="str">
            <v>Benefits Cell Phone Allowance</v>
          </cell>
        </row>
        <row r="124">
          <cell r="A124" t="str">
            <v>100.40.55.001-6000.01</v>
          </cell>
          <cell r="B124" t="str">
            <v>6000.01</v>
          </cell>
          <cell r="C124" t="str">
            <v>100.40.55.001</v>
          </cell>
          <cell r="D124">
            <v>18800</v>
          </cell>
          <cell r="E124">
            <v>0</v>
          </cell>
          <cell r="F124">
            <v>18800</v>
          </cell>
          <cell r="G124">
            <v>0</v>
          </cell>
          <cell r="H124">
            <v>10715</v>
          </cell>
          <cell r="I124">
            <v>0</v>
          </cell>
          <cell r="J124">
            <v>8085</v>
          </cell>
          <cell r="K124">
            <v>0.56999999999999995</v>
          </cell>
          <cell r="L124">
            <v>0</v>
          </cell>
          <cell r="M124" t="str">
            <v>Professional Services General</v>
          </cell>
        </row>
        <row r="125">
          <cell r="A125" t="str">
            <v>100.40.55.001-6000.09</v>
          </cell>
          <cell r="B125" t="str">
            <v>6000.09</v>
          </cell>
          <cell r="C125" t="str">
            <v>100.40.55.001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 t="str">
            <v>+++</v>
          </cell>
          <cell r="L125">
            <v>0</v>
          </cell>
          <cell r="M125" t="str">
            <v>Professional Services Uniform</v>
          </cell>
        </row>
        <row r="126">
          <cell r="A126" t="str">
            <v>100.40.55.001-6100.01</v>
          </cell>
          <cell r="B126" t="str">
            <v>6100.01</v>
          </cell>
          <cell r="C126" t="str">
            <v>100.40.55.001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 t="str">
            <v>+++</v>
          </cell>
          <cell r="L126">
            <v>0</v>
          </cell>
          <cell r="M126" t="str">
            <v>Utilities Electric</v>
          </cell>
        </row>
        <row r="127">
          <cell r="A127" t="str">
            <v>100.40.55.001-6100.02</v>
          </cell>
          <cell r="B127" t="str">
            <v>6100.02</v>
          </cell>
          <cell r="C127" t="str">
            <v>100.40.55.001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 t="str">
            <v>+++</v>
          </cell>
          <cell r="L127">
            <v>0</v>
          </cell>
          <cell r="M127" t="str">
            <v>Utilities Telephone</v>
          </cell>
        </row>
        <row r="128">
          <cell r="A128" t="str">
            <v>100.40.55.001-6100.03</v>
          </cell>
          <cell r="B128" t="str">
            <v>6100.03</v>
          </cell>
          <cell r="C128" t="str">
            <v>100.40.55.001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 t="str">
            <v>+++</v>
          </cell>
          <cell r="L128">
            <v>0</v>
          </cell>
          <cell r="M128" t="str">
            <v>Utilities Data Transmission / ISP</v>
          </cell>
        </row>
        <row r="129">
          <cell r="A129" t="str">
            <v>100.40.55.001-6200.01</v>
          </cell>
          <cell r="B129" t="str">
            <v>6200.01</v>
          </cell>
          <cell r="C129" t="str">
            <v>100.40.55.001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 t="str">
            <v>+++</v>
          </cell>
          <cell r="L129">
            <v>0</v>
          </cell>
          <cell r="M129" t="str">
            <v>Supplies Office</v>
          </cell>
        </row>
        <row r="130">
          <cell r="A130" t="str">
            <v>100.40.55.001-6200.05</v>
          </cell>
          <cell r="B130" t="str">
            <v>6200.05</v>
          </cell>
          <cell r="C130" t="str">
            <v>100.40.55.001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 t="str">
            <v>+++</v>
          </cell>
          <cell r="L130">
            <v>0</v>
          </cell>
          <cell r="M130" t="str">
            <v>Supplies Gasoline</v>
          </cell>
        </row>
        <row r="131">
          <cell r="A131" t="str">
            <v>100.40.55.001-6200.07</v>
          </cell>
          <cell r="B131" t="str">
            <v>6200.07</v>
          </cell>
          <cell r="C131" t="str">
            <v>100.40.55.001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+++</v>
          </cell>
          <cell r="L131">
            <v>0</v>
          </cell>
          <cell r="M131" t="str">
            <v>Supplies Radio Communication &amp; Maint.</v>
          </cell>
        </row>
        <row r="132">
          <cell r="A132" t="str">
            <v>100.40.55.001-6200.09</v>
          </cell>
          <cell r="B132" t="str">
            <v>6200.09</v>
          </cell>
          <cell r="C132" t="str">
            <v>100.40.55.001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 t="str">
            <v>+++</v>
          </cell>
          <cell r="L132">
            <v>0</v>
          </cell>
          <cell r="M132" t="str">
            <v>Supplies Data Processing</v>
          </cell>
        </row>
        <row r="133">
          <cell r="A133" t="str">
            <v>100.40.55.001-6280.11</v>
          </cell>
          <cell r="B133" t="str">
            <v>6280.11</v>
          </cell>
          <cell r="C133" t="str">
            <v>100.40.55.001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 t="str">
            <v>+++</v>
          </cell>
          <cell r="L133">
            <v>0</v>
          </cell>
          <cell r="M133" t="str">
            <v>Supplies-Public Works Custodial</v>
          </cell>
        </row>
        <row r="134">
          <cell r="A134" t="str">
            <v>100.40.55.001-6400.01</v>
          </cell>
          <cell r="B134" t="str">
            <v>6400.01</v>
          </cell>
          <cell r="C134" t="str">
            <v>100.40.55.001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+++</v>
          </cell>
          <cell r="L134">
            <v>0</v>
          </cell>
          <cell r="M134" t="str">
            <v>Repairs &amp; Maintenance Building</v>
          </cell>
        </row>
        <row r="135">
          <cell r="A135" t="str">
            <v>100.40.55.001-6400.03</v>
          </cell>
          <cell r="B135" t="str">
            <v>6400.03</v>
          </cell>
          <cell r="C135" t="str">
            <v>100.40.55.001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 t="str">
            <v>+++</v>
          </cell>
          <cell r="L135">
            <v>0</v>
          </cell>
          <cell r="M135" t="str">
            <v>Repairs &amp; Maintenance Major Repair &amp; Contingency</v>
          </cell>
        </row>
        <row r="136">
          <cell r="A136" t="str">
            <v>100.40.55.001-6400.05</v>
          </cell>
          <cell r="B136" t="str">
            <v>6400.05</v>
          </cell>
          <cell r="C136" t="str">
            <v>100.40.55.001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 t="str">
            <v>+++</v>
          </cell>
          <cell r="L136">
            <v>0</v>
          </cell>
          <cell r="M136" t="str">
            <v>Repairs &amp; Maintenance Vehicle</v>
          </cell>
        </row>
        <row r="137">
          <cell r="A137" t="str">
            <v>100.40.55.001-6400.07</v>
          </cell>
          <cell r="B137" t="str">
            <v>6400.07</v>
          </cell>
          <cell r="C137" t="str">
            <v>100.40.55.001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+++</v>
          </cell>
          <cell r="L137">
            <v>0</v>
          </cell>
          <cell r="M137" t="str">
            <v>Repairs &amp; Maintenance Radio Communication</v>
          </cell>
        </row>
        <row r="138">
          <cell r="A138" t="str">
            <v>100.40.55.001-6500.04</v>
          </cell>
          <cell r="B138" t="str">
            <v>6500.04</v>
          </cell>
          <cell r="C138" t="str">
            <v>100.40.55.001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 t="str">
            <v>+++</v>
          </cell>
          <cell r="L138">
            <v>0</v>
          </cell>
          <cell r="M138" t="str">
            <v>Claims &amp; Insurance Insurance Premiums</v>
          </cell>
        </row>
        <row r="139">
          <cell r="A139" t="str">
            <v>100.40.55.001-6600.01</v>
          </cell>
          <cell r="B139" t="str">
            <v>6600.01</v>
          </cell>
          <cell r="C139" t="str">
            <v>100.40.55.001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 t="str">
            <v>+++</v>
          </cell>
          <cell r="L139">
            <v>0</v>
          </cell>
          <cell r="M139" t="str">
            <v>Administrative Expenses Meetings</v>
          </cell>
        </row>
        <row r="140">
          <cell r="A140" t="str">
            <v>100.40.55.001-6600.03</v>
          </cell>
          <cell r="B140" t="str">
            <v>6600.03</v>
          </cell>
          <cell r="C140" t="str">
            <v>100.40.55.001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+++</v>
          </cell>
          <cell r="L140">
            <v>0</v>
          </cell>
          <cell r="M140" t="str">
            <v>Administrative Expenses Mileage Reimbursement</v>
          </cell>
        </row>
        <row r="141">
          <cell r="A141" t="str">
            <v>100.40.55.001-6600.04</v>
          </cell>
          <cell r="B141" t="str">
            <v>6600.04</v>
          </cell>
          <cell r="C141" t="str">
            <v>100.40.55.001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 t="str">
            <v>+++</v>
          </cell>
          <cell r="L141">
            <v>0</v>
          </cell>
          <cell r="M141" t="str">
            <v>Administrative Expenses Training/Conferences</v>
          </cell>
        </row>
        <row r="142">
          <cell r="A142" t="str">
            <v>100.40.55.001-6600.07</v>
          </cell>
          <cell r="B142" t="str">
            <v>6600.07</v>
          </cell>
          <cell r="C142" t="str">
            <v>100.40.55.001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 t="str">
            <v>+++</v>
          </cell>
          <cell r="L142">
            <v>0</v>
          </cell>
          <cell r="M142" t="str">
            <v>Administrative Expenses Employee Recruitment</v>
          </cell>
        </row>
        <row r="143">
          <cell r="A143" t="str">
            <v>100.40.55.001-8000.16</v>
          </cell>
          <cell r="B143" t="str">
            <v>8000.16</v>
          </cell>
          <cell r="C143" t="str">
            <v>100.40.55.001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+++</v>
          </cell>
          <cell r="L143">
            <v>0</v>
          </cell>
          <cell r="M143" t="str">
            <v>Capital Improvements-General Government Energy Efficiency Improvements</v>
          </cell>
        </row>
        <row r="144">
          <cell r="A144" t="str">
            <v>100.40.55.500-5000.01</v>
          </cell>
          <cell r="B144" t="str">
            <v>5000.01</v>
          </cell>
          <cell r="C144" t="str">
            <v>100.40.55.500</v>
          </cell>
          <cell r="D144">
            <v>354135</v>
          </cell>
          <cell r="E144">
            <v>0</v>
          </cell>
          <cell r="F144">
            <v>354135</v>
          </cell>
          <cell r="G144">
            <v>10991.11</v>
          </cell>
          <cell r="H144">
            <v>0</v>
          </cell>
          <cell r="I144">
            <v>74536.17</v>
          </cell>
          <cell r="J144">
            <v>279598.83</v>
          </cell>
          <cell r="K144">
            <v>0.21</v>
          </cell>
          <cell r="L144">
            <v>303723.82</v>
          </cell>
          <cell r="M144" t="str">
            <v>Salaries Regular</v>
          </cell>
        </row>
        <row r="145">
          <cell r="A145" t="str">
            <v>100.40.55.500-5000.02</v>
          </cell>
          <cell r="B145" t="str">
            <v>5000.02</v>
          </cell>
          <cell r="C145" t="str">
            <v>100.40.55.500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 t="str">
            <v>+++</v>
          </cell>
          <cell r="L145">
            <v>0</v>
          </cell>
          <cell r="M145" t="str">
            <v>Salaries Part Time</v>
          </cell>
        </row>
        <row r="146">
          <cell r="A146" t="str">
            <v>100.40.55.500-5000.03</v>
          </cell>
          <cell r="B146" t="str">
            <v>5000.03</v>
          </cell>
          <cell r="C146" t="str">
            <v>100.40.55.500</v>
          </cell>
          <cell r="D146">
            <v>21630</v>
          </cell>
          <cell r="E146">
            <v>0</v>
          </cell>
          <cell r="F146">
            <v>21630</v>
          </cell>
          <cell r="G146">
            <v>939.91</v>
          </cell>
          <cell r="H146">
            <v>0</v>
          </cell>
          <cell r="I146">
            <v>3524.56</v>
          </cell>
          <cell r="J146">
            <v>18105.439999999999</v>
          </cell>
          <cell r="K146">
            <v>0.16</v>
          </cell>
          <cell r="L146">
            <v>30405.919999999998</v>
          </cell>
          <cell r="M146" t="str">
            <v>Salaries Overtime</v>
          </cell>
        </row>
        <row r="147">
          <cell r="A147" t="str">
            <v>100.40.55.500-5000.04</v>
          </cell>
          <cell r="B147" t="str">
            <v>5000.04</v>
          </cell>
          <cell r="C147" t="str">
            <v>100.40.55.500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 t="str">
            <v>+++</v>
          </cell>
          <cell r="L147">
            <v>0</v>
          </cell>
          <cell r="M147" t="str">
            <v>Salaries Holiday Pay</v>
          </cell>
        </row>
        <row r="148">
          <cell r="A148" t="str">
            <v>100.40.55.500-5000.06</v>
          </cell>
          <cell r="B148" t="str">
            <v>5000.06</v>
          </cell>
          <cell r="C148" t="str">
            <v>100.40.55.500</v>
          </cell>
          <cell r="D148">
            <v>400</v>
          </cell>
          <cell r="E148">
            <v>0</v>
          </cell>
          <cell r="F148">
            <v>400</v>
          </cell>
          <cell r="G148">
            <v>0</v>
          </cell>
          <cell r="H148">
            <v>0</v>
          </cell>
          <cell r="I148">
            <v>508.68</v>
          </cell>
          <cell r="J148">
            <v>-108.68</v>
          </cell>
          <cell r="K148">
            <v>1.27</v>
          </cell>
          <cell r="L148">
            <v>5137.68</v>
          </cell>
          <cell r="M148" t="str">
            <v>Salaries Out of Class</v>
          </cell>
        </row>
        <row r="149">
          <cell r="A149" t="str">
            <v>100.40.55.500-5000.07</v>
          </cell>
          <cell r="B149" t="str">
            <v>5000.07</v>
          </cell>
          <cell r="C149" t="str">
            <v>100.40.55.500</v>
          </cell>
          <cell r="D149">
            <v>3095</v>
          </cell>
          <cell r="E149">
            <v>0</v>
          </cell>
          <cell r="F149">
            <v>3095</v>
          </cell>
          <cell r="G149">
            <v>0</v>
          </cell>
          <cell r="H149">
            <v>0</v>
          </cell>
          <cell r="I149">
            <v>0</v>
          </cell>
          <cell r="J149">
            <v>3095</v>
          </cell>
          <cell r="K149">
            <v>0</v>
          </cell>
          <cell r="L149">
            <v>1549.97</v>
          </cell>
          <cell r="M149" t="str">
            <v>Salaries Admin Leave Pay</v>
          </cell>
        </row>
        <row r="150">
          <cell r="A150" t="str">
            <v>100.40.55.500-5000.08</v>
          </cell>
          <cell r="B150" t="str">
            <v>5000.08</v>
          </cell>
          <cell r="C150" t="str">
            <v>100.40.55.500</v>
          </cell>
          <cell r="D150">
            <v>2313</v>
          </cell>
          <cell r="E150">
            <v>0</v>
          </cell>
          <cell r="F150">
            <v>2313</v>
          </cell>
          <cell r="G150">
            <v>0</v>
          </cell>
          <cell r="H150">
            <v>0</v>
          </cell>
          <cell r="I150">
            <v>0</v>
          </cell>
          <cell r="J150">
            <v>2313</v>
          </cell>
          <cell r="K150">
            <v>0</v>
          </cell>
          <cell r="L150">
            <v>2303.06</v>
          </cell>
          <cell r="M150" t="str">
            <v>Salaries Longevity Pay</v>
          </cell>
        </row>
        <row r="151">
          <cell r="A151" t="str">
            <v>100.40.55.500-5000.10</v>
          </cell>
          <cell r="B151" t="str">
            <v>5000.10</v>
          </cell>
          <cell r="C151" t="str">
            <v>100.40.55.500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 t="str">
            <v>+++</v>
          </cell>
          <cell r="L151">
            <v>0</v>
          </cell>
          <cell r="M151" t="str">
            <v>Salaries Furloughs</v>
          </cell>
        </row>
        <row r="152">
          <cell r="A152" t="str">
            <v>100.40.55.500-5000.11</v>
          </cell>
          <cell r="B152" t="str">
            <v>5000.11</v>
          </cell>
          <cell r="C152" t="str">
            <v>100.40.55.500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 t="str">
            <v>+++</v>
          </cell>
          <cell r="L152">
            <v>0</v>
          </cell>
          <cell r="M152" t="str">
            <v>Salaries Worker's Comp</v>
          </cell>
        </row>
        <row r="153">
          <cell r="A153" t="str">
            <v>100.40.55.500-5000.12</v>
          </cell>
          <cell r="B153" t="str">
            <v>5000.12</v>
          </cell>
          <cell r="C153" t="str">
            <v>100.40.55.500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 t="str">
            <v>+++</v>
          </cell>
          <cell r="L153">
            <v>0</v>
          </cell>
          <cell r="M153" t="str">
            <v>Salaries Compensated Absences</v>
          </cell>
        </row>
        <row r="154">
          <cell r="A154" t="str">
            <v>100.40.55.500-5000.99</v>
          </cell>
          <cell r="B154" t="str">
            <v>5000.99</v>
          </cell>
          <cell r="C154" t="str">
            <v>100.40.55.500</v>
          </cell>
          <cell r="D154">
            <v>35355</v>
          </cell>
          <cell r="E154">
            <v>0</v>
          </cell>
          <cell r="F154">
            <v>35355</v>
          </cell>
          <cell r="G154">
            <v>0</v>
          </cell>
          <cell r="H154">
            <v>0</v>
          </cell>
          <cell r="I154">
            <v>0</v>
          </cell>
          <cell r="J154">
            <v>35355</v>
          </cell>
          <cell r="K154">
            <v>0</v>
          </cell>
          <cell r="L154">
            <v>0</v>
          </cell>
          <cell r="M154" t="str">
            <v>Salaries New Personnel Requests</v>
          </cell>
        </row>
        <row r="155">
          <cell r="A155" t="str">
            <v>100.40.55.500-5100.00</v>
          </cell>
          <cell r="B155" t="str">
            <v>5100.00</v>
          </cell>
          <cell r="C155" t="str">
            <v>100.40.55.500</v>
          </cell>
          <cell r="D155">
            <v>58315</v>
          </cell>
          <cell r="E155">
            <v>0</v>
          </cell>
          <cell r="F155">
            <v>58315</v>
          </cell>
          <cell r="G155">
            <v>2297.58</v>
          </cell>
          <cell r="H155">
            <v>0</v>
          </cell>
          <cell r="I155">
            <v>14184.68</v>
          </cell>
          <cell r="J155">
            <v>44130.32</v>
          </cell>
          <cell r="K155">
            <v>0.24</v>
          </cell>
          <cell r="L155">
            <v>54449.11</v>
          </cell>
          <cell r="M155" t="str">
            <v>Benefits PERS Pool Liability</v>
          </cell>
        </row>
        <row r="156">
          <cell r="A156" t="str">
            <v>100.40.55.500-5100.01</v>
          </cell>
          <cell r="B156" t="str">
            <v>5100.01</v>
          </cell>
          <cell r="C156" t="str">
            <v>100.40.55.500</v>
          </cell>
          <cell r="D156">
            <v>30075</v>
          </cell>
          <cell r="E156">
            <v>0</v>
          </cell>
          <cell r="F156">
            <v>30075</v>
          </cell>
          <cell r="G156">
            <v>1046.3599999999999</v>
          </cell>
          <cell r="H156">
            <v>0</v>
          </cell>
          <cell r="I156">
            <v>6747.75</v>
          </cell>
          <cell r="J156">
            <v>23327.25</v>
          </cell>
          <cell r="K156">
            <v>0.22</v>
          </cell>
          <cell r="L156">
            <v>28069.05</v>
          </cell>
          <cell r="M156" t="str">
            <v>Benefits Retirement</v>
          </cell>
        </row>
        <row r="157">
          <cell r="A157" t="str">
            <v>100.40.55.500-5100.02</v>
          </cell>
          <cell r="B157" t="str">
            <v>5100.02</v>
          </cell>
          <cell r="C157" t="str">
            <v>100.40.55.500</v>
          </cell>
          <cell r="D157">
            <v>50505</v>
          </cell>
          <cell r="E157">
            <v>0</v>
          </cell>
          <cell r="F157">
            <v>50505</v>
          </cell>
          <cell r="G157">
            <v>2123.21</v>
          </cell>
          <cell r="H157">
            <v>0</v>
          </cell>
          <cell r="I157">
            <v>10616.05</v>
          </cell>
          <cell r="J157">
            <v>39888.949999999997</v>
          </cell>
          <cell r="K157">
            <v>0.21</v>
          </cell>
          <cell r="L157">
            <v>50557.03</v>
          </cell>
          <cell r="M157" t="str">
            <v>Benefits Health Insurance</v>
          </cell>
        </row>
        <row r="158">
          <cell r="A158" t="str">
            <v>100.40.55.500-5100.03</v>
          </cell>
          <cell r="B158" t="str">
            <v>5100.03</v>
          </cell>
          <cell r="C158" t="str">
            <v>100.40.55.500</v>
          </cell>
          <cell r="D158">
            <v>5825</v>
          </cell>
          <cell r="E158">
            <v>0</v>
          </cell>
          <cell r="F158">
            <v>5825</v>
          </cell>
          <cell r="G158">
            <v>202.76</v>
          </cell>
          <cell r="H158">
            <v>0</v>
          </cell>
          <cell r="I158">
            <v>1257.3599999999999</v>
          </cell>
          <cell r="J158">
            <v>4567.6400000000003</v>
          </cell>
          <cell r="K158">
            <v>0.22</v>
          </cell>
          <cell r="L158">
            <v>5209.87</v>
          </cell>
          <cell r="M158" t="str">
            <v>Benefits Dental Insurance</v>
          </cell>
        </row>
        <row r="159">
          <cell r="A159" t="str">
            <v>100.40.55.500-5100.04</v>
          </cell>
          <cell r="B159" t="str">
            <v>5100.04</v>
          </cell>
          <cell r="C159" t="str">
            <v>100.40.55.500</v>
          </cell>
          <cell r="D159">
            <v>920</v>
          </cell>
          <cell r="E159">
            <v>0</v>
          </cell>
          <cell r="F159">
            <v>920</v>
          </cell>
          <cell r="G159">
            <v>33.1</v>
          </cell>
          <cell r="H159">
            <v>0</v>
          </cell>
          <cell r="I159">
            <v>205.26</v>
          </cell>
          <cell r="J159">
            <v>714.74</v>
          </cell>
          <cell r="K159">
            <v>0.22</v>
          </cell>
          <cell r="L159">
            <v>842.41</v>
          </cell>
          <cell r="M159" t="str">
            <v>Benefits Vision Insurance</v>
          </cell>
        </row>
        <row r="160">
          <cell r="A160" t="str">
            <v>100.40.55.500-5100.05</v>
          </cell>
          <cell r="B160" t="str">
            <v>5100.05</v>
          </cell>
          <cell r="C160" t="str">
            <v>100.40.55.500</v>
          </cell>
          <cell r="D160">
            <v>380</v>
          </cell>
          <cell r="E160">
            <v>0</v>
          </cell>
          <cell r="F160">
            <v>380</v>
          </cell>
          <cell r="G160">
            <v>23.23</v>
          </cell>
          <cell r="H160">
            <v>0</v>
          </cell>
          <cell r="I160">
            <v>74.430000000000007</v>
          </cell>
          <cell r="J160">
            <v>305.57</v>
          </cell>
          <cell r="K160">
            <v>0.2</v>
          </cell>
          <cell r="L160">
            <v>293.39999999999998</v>
          </cell>
          <cell r="M160" t="str">
            <v>Benefits Life Insurance</v>
          </cell>
        </row>
        <row r="161">
          <cell r="A161" t="str">
            <v>100.40.55.500-5100.06</v>
          </cell>
          <cell r="B161" t="str">
            <v>5100.06</v>
          </cell>
          <cell r="C161" t="str">
            <v>100.40.55.500</v>
          </cell>
          <cell r="D161">
            <v>10580</v>
          </cell>
          <cell r="E161">
            <v>0</v>
          </cell>
          <cell r="F161">
            <v>10580</v>
          </cell>
          <cell r="G161">
            <v>0</v>
          </cell>
          <cell r="H161">
            <v>0</v>
          </cell>
          <cell r="I161">
            <v>0</v>
          </cell>
          <cell r="J161">
            <v>10580</v>
          </cell>
          <cell r="K161">
            <v>0</v>
          </cell>
          <cell r="L161">
            <v>3526.68</v>
          </cell>
          <cell r="M161" t="str">
            <v>Benefits Worker's Comp</v>
          </cell>
        </row>
        <row r="162">
          <cell r="A162" t="str">
            <v>100.40.55.500-5100.07</v>
          </cell>
          <cell r="B162" t="str">
            <v>5100.07</v>
          </cell>
          <cell r="C162" t="str">
            <v>100.40.55.500</v>
          </cell>
          <cell r="D162">
            <v>1700</v>
          </cell>
          <cell r="E162">
            <v>0</v>
          </cell>
          <cell r="F162">
            <v>1700</v>
          </cell>
          <cell r="G162">
            <v>35.380000000000003</v>
          </cell>
          <cell r="H162">
            <v>0</v>
          </cell>
          <cell r="I162">
            <v>196.59</v>
          </cell>
          <cell r="J162">
            <v>1503.41</v>
          </cell>
          <cell r="K162">
            <v>0.12</v>
          </cell>
          <cell r="L162">
            <v>1398.23</v>
          </cell>
          <cell r="M162" t="str">
            <v>Benefits Long Term Disability</v>
          </cell>
        </row>
        <row r="163">
          <cell r="A163" t="str">
            <v>100.40.55.500-5100.08</v>
          </cell>
          <cell r="B163" t="str">
            <v>5100.08</v>
          </cell>
          <cell r="C163" t="str">
            <v>100.40.55.500</v>
          </cell>
          <cell r="D163">
            <v>17925</v>
          </cell>
          <cell r="E163">
            <v>0</v>
          </cell>
          <cell r="F163">
            <v>17925</v>
          </cell>
          <cell r="G163">
            <v>536.29</v>
          </cell>
          <cell r="H163">
            <v>0</v>
          </cell>
          <cell r="I163">
            <v>2940.81</v>
          </cell>
          <cell r="J163">
            <v>14984.19</v>
          </cell>
          <cell r="K163">
            <v>0.16</v>
          </cell>
          <cell r="L163">
            <v>16966.78</v>
          </cell>
          <cell r="M163" t="str">
            <v>Benefits Deferred Compensation</v>
          </cell>
        </row>
        <row r="164">
          <cell r="A164" t="str">
            <v>100.40.55.500-5100.09</v>
          </cell>
          <cell r="B164" t="str">
            <v>5100.09</v>
          </cell>
          <cell r="C164" t="str">
            <v>100.40.55.500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 t="str">
            <v>+++</v>
          </cell>
          <cell r="L164">
            <v>0</v>
          </cell>
          <cell r="M164" t="str">
            <v>Benefits Unemployment Insurance</v>
          </cell>
        </row>
        <row r="165">
          <cell r="A165" t="str">
            <v>100.40.55.500-5100.10</v>
          </cell>
          <cell r="B165" t="str">
            <v>5100.10</v>
          </cell>
          <cell r="C165" t="str">
            <v>100.40.55.500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 t="str">
            <v>+++</v>
          </cell>
          <cell r="L165">
            <v>1500</v>
          </cell>
          <cell r="M165" t="str">
            <v>Benefits Uniform Allowance</v>
          </cell>
        </row>
        <row r="166">
          <cell r="A166" t="str">
            <v>100.40.55.500-5100.11</v>
          </cell>
          <cell r="B166" t="str">
            <v>5100.11</v>
          </cell>
          <cell r="C166" t="str">
            <v>100.40.55.500</v>
          </cell>
          <cell r="D166">
            <v>5675</v>
          </cell>
          <cell r="E166">
            <v>0</v>
          </cell>
          <cell r="F166">
            <v>5675</v>
          </cell>
          <cell r="G166">
            <v>181.32</v>
          </cell>
          <cell r="H166">
            <v>0</v>
          </cell>
          <cell r="I166">
            <v>1198.4000000000001</v>
          </cell>
          <cell r="J166">
            <v>4476.6000000000004</v>
          </cell>
          <cell r="K166">
            <v>0.21</v>
          </cell>
          <cell r="L166">
            <v>5265.66</v>
          </cell>
          <cell r="M166" t="str">
            <v>Benefits Medicare</v>
          </cell>
        </row>
        <row r="167">
          <cell r="A167" t="str">
            <v>100.40.55.500-5100.12</v>
          </cell>
          <cell r="B167" t="str">
            <v>5100.12</v>
          </cell>
          <cell r="C167" t="str">
            <v>100.40.55.500</v>
          </cell>
          <cell r="D167">
            <v>300</v>
          </cell>
          <cell r="E167">
            <v>0</v>
          </cell>
          <cell r="F167">
            <v>300</v>
          </cell>
          <cell r="G167">
            <v>0</v>
          </cell>
          <cell r="H167">
            <v>0</v>
          </cell>
          <cell r="I167">
            <v>0</v>
          </cell>
          <cell r="J167">
            <v>300</v>
          </cell>
          <cell r="K167">
            <v>0</v>
          </cell>
          <cell r="L167">
            <v>0</v>
          </cell>
          <cell r="M167" t="str">
            <v>Benefits Annual Physical Exam</v>
          </cell>
        </row>
        <row r="168">
          <cell r="A168" t="str">
            <v>100.40.55.500-5100.15</v>
          </cell>
          <cell r="B168" t="str">
            <v>5100.15</v>
          </cell>
          <cell r="C168" t="str">
            <v>100.40.55.500</v>
          </cell>
          <cell r="D168">
            <v>535</v>
          </cell>
          <cell r="E168">
            <v>0</v>
          </cell>
          <cell r="F168">
            <v>535</v>
          </cell>
          <cell r="G168">
            <v>37.5</v>
          </cell>
          <cell r="H168">
            <v>0</v>
          </cell>
          <cell r="I168">
            <v>187.5</v>
          </cell>
          <cell r="J168">
            <v>347.5</v>
          </cell>
          <cell r="K168">
            <v>0.35</v>
          </cell>
          <cell r="L168">
            <v>267</v>
          </cell>
          <cell r="M168" t="str">
            <v>Benefits Cell Phone Allowance</v>
          </cell>
        </row>
        <row r="169">
          <cell r="A169" t="str">
            <v>100.40.55.500-5100.17</v>
          </cell>
          <cell r="B169" t="str">
            <v>5100.17</v>
          </cell>
          <cell r="C169" t="str">
            <v>100.40.55.500</v>
          </cell>
          <cell r="D169">
            <v>11590</v>
          </cell>
          <cell r="E169">
            <v>0</v>
          </cell>
          <cell r="F169">
            <v>11590</v>
          </cell>
          <cell r="G169">
            <v>797.04</v>
          </cell>
          <cell r="H169">
            <v>0</v>
          </cell>
          <cell r="I169">
            <v>2391.12</v>
          </cell>
          <cell r="J169">
            <v>9198.8799999999992</v>
          </cell>
          <cell r="K169">
            <v>0.21</v>
          </cell>
          <cell r="L169">
            <v>9561.48</v>
          </cell>
          <cell r="M169" t="str">
            <v>Benefits Other Post Employment Benefits</v>
          </cell>
        </row>
        <row r="170">
          <cell r="A170" t="str">
            <v>100.40.55.500-6000.01</v>
          </cell>
          <cell r="B170" t="str">
            <v>6000.01</v>
          </cell>
          <cell r="C170" t="str">
            <v>100.40.55.500</v>
          </cell>
          <cell r="D170">
            <v>35000</v>
          </cell>
          <cell r="E170">
            <v>0</v>
          </cell>
          <cell r="F170">
            <v>35000</v>
          </cell>
          <cell r="G170">
            <v>764</v>
          </cell>
          <cell r="H170">
            <v>14336</v>
          </cell>
          <cell r="I170">
            <v>8176.57</v>
          </cell>
          <cell r="J170">
            <v>12487.43</v>
          </cell>
          <cell r="K170">
            <v>0.64</v>
          </cell>
          <cell r="L170">
            <v>43113.7</v>
          </cell>
          <cell r="M170" t="str">
            <v>Professional Services General</v>
          </cell>
        </row>
        <row r="171">
          <cell r="A171" t="str">
            <v>100.40.55.500-6000.09</v>
          </cell>
          <cell r="B171" t="str">
            <v>6000.09</v>
          </cell>
          <cell r="C171" t="str">
            <v>100.40.55.500</v>
          </cell>
          <cell r="D171">
            <v>1100</v>
          </cell>
          <cell r="E171">
            <v>0</v>
          </cell>
          <cell r="F171">
            <v>1100</v>
          </cell>
          <cell r="G171">
            <v>49.65</v>
          </cell>
          <cell r="H171">
            <v>0</v>
          </cell>
          <cell r="I171">
            <v>192.38</v>
          </cell>
          <cell r="J171">
            <v>907.62</v>
          </cell>
          <cell r="K171">
            <v>0.17</v>
          </cell>
          <cell r="L171">
            <v>942.65</v>
          </cell>
          <cell r="M171" t="str">
            <v>Professional Services Uniform</v>
          </cell>
        </row>
        <row r="172">
          <cell r="A172" t="str">
            <v>100.40.55.500-6000.12</v>
          </cell>
          <cell r="B172" t="str">
            <v>6000.12</v>
          </cell>
          <cell r="C172" t="str">
            <v>100.40.55.500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 t="str">
            <v>+++</v>
          </cell>
          <cell r="L172">
            <v>0</v>
          </cell>
          <cell r="M172" t="str">
            <v>Professional Services Contract Services</v>
          </cell>
        </row>
        <row r="173">
          <cell r="A173" t="str">
            <v>100.40.55.500-6100.01</v>
          </cell>
          <cell r="B173" t="str">
            <v>6100.01</v>
          </cell>
          <cell r="C173" t="str">
            <v>100.40.55.500</v>
          </cell>
          <cell r="D173">
            <v>11000</v>
          </cell>
          <cell r="E173">
            <v>0</v>
          </cell>
          <cell r="F173">
            <v>11000</v>
          </cell>
          <cell r="G173">
            <v>0</v>
          </cell>
          <cell r="H173">
            <v>0</v>
          </cell>
          <cell r="I173">
            <v>2015.67</v>
          </cell>
          <cell r="J173">
            <v>8984.33</v>
          </cell>
          <cell r="K173">
            <v>0.18</v>
          </cell>
          <cell r="L173">
            <v>10174.129999999999</v>
          </cell>
          <cell r="M173" t="str">
            <v>Utilities Electric</v>
          </cell>
        </row>
        <row r="174">
          <cell r="A174" t="str">
            <v>100.40.55.500-6100.02</v>
          </cell>
          <cell r="B174" t="str">
            <v>6100.02</v>
          </cell>
          <cell r="C174" t="str">
            <v>100.40.55.500</v>
          </cell>
          <cell r="D174">
            <v>2200</v>
          </cell>
          <cell r="E174">
            <v>0</v>
          </cell>
          <cell r="F174">
            <v>2200</v>
          </cell>
          <cell r="G174">
            <v>0</v>
          </cell>
          <cell r="H174">
            <v>0</v>
          </cell>
          <cell r="I174">
            <v>216.75</v>
          </cell>
          <cell r="J174">
            <v>1983.25</v>
          </cell>
          <cell r="K174">
            <v>0.1</v>
          </cell>
          <cell r="L174">
            <v>1822.52</v>
          </cell>
          <cell r="M174" t="str">
            <v>Utilities Telephone</v>
          </cell>
        </row>
        <row r="175">
          <cell r="A175" t="str">
            <v>100.40.55.500-6100.03</v>
          </cell>
          <cell r="B175" t="str">
            <v>6100.03</v>
          </cell>
          <cell r="C175" t="str">
            <v>100.40.55.500</v>
          </cell>
          <cell r="D175">
            <v>600</v>
          </cell>
          <cell r="E175">
            <v>0</v>
          </cell>
          <cell r="F175">
            <v>600</v>
          </cell>
          <cell r="G175">
            <v>0</v>
          </cell>
          <cell r="H175">
            <v>0</v>
          </cell>
          <cell r="I175">
            <v>494.7</v>
          </cell>
          <cell r="J175">
            <v>105.3</v>
          </cell>
          <cell r="K175">
            <v>0.82</v>
          </cell>
          <cell r="L175">
            <v>1043.57</v>
          </cell>
          <cell r="M175" t="str">
            <v>Utilities Data Transmission / ISP</v>
          </cell>
        </row>
        <row r="176">
          <cell r="A176" t="str">
            <v>100.40.55.500-6200.01</v>
          </cell>
          <cell r="B176" t="str">
            <v>6200.01</v>
          </cell>
          <cell r="C176" t="str">
            <v>100.40.55.500</v>
          </cell>
          <cell r="D176">
            <v>600</v>
          </cell>
          <cell r="E176">
            <v>0</v>
          </cell>
          <cell r="F176">
            <v>600</v>
          </cell>
          <cell r="G176">
            <v>541.13</v>
          </cell>
          <cell r="H176">
            <v>0</v>
          </cell>
          <cell r="I176">
            <v>549.6</v>
          </cell>
          <cell r="J176">
            <v>50.4</v>
          </cell>
          <cell r="K176">
            <v>0.92</v>
          </cell>
          <cell r="L176">
            <v>413.22</v>
          </cell>
          <cell r="M176" t="str">
            <v>Supplies Office</v>
          </cell>
        </row>
        <row r="177">
          <cell r="A177" t="str">
            <v>100.40.55.500-6200.02</v>
          </cell>
          <cell r="B177" t="str">
            <v>6200.02</v>
          </cell>
          <cell r="C177" t="str">
            <v>100.40.55.500</v>
          </cell>
          <cell r="D177">
            <v>241600</v>
          </cell>
          <cell r="E177">
            <v>-40000</v>
          </cell>
          <cell r="F177">
            <v>201600</v>
          </cell>
          <cell r="G177">
            <v>2072.7199999999998</v>
          </cell>
          <cell r="H177">
            <v>3629.44</v>
          </cell>
          <cell r="I177">
            <v>3116.97</v>
          </cell>
          <cell r="J177">
            <v>194853.59</v>
          </cell>
          <cell r="K177">
            <v>0.03</v>
          </cell>
          <cell r="L177">
            <v>13456.52</v>
          </cell>
          <cell r="M177" t="str">
            <v>Supplies Special Department</v>
          </cell>
        </row>
        <row r="178">
          <cell r="A178" t="str">
            <v>100.40.55.500-6200.03</v>
          </cell>
          <cell r="B178" t="str">
            <v>6200.03</v>
          </cell>
          <cell r="C178" t="str">
            <v>100.40.55.500</v>
          </cell>
          <cell r="D178">
            <v>900</v>
          </cell>
          <cell r="E178">
            <v>0</v>
          </cell>
          <cell r="F178">
            <v>900</v>
          </cell>
          <cell r="G178">
            <v>0</v>
          </cell>
          <cell r="H178">
            <v>0</v>
          </cell>
          <cell r="I178">
            <v>19.43</v>
          </cell>
          <cell r="J178">
            <v>880.57</v>
          </cell>
          <cell r="K178">
            <v>0.02</v>
          </cell>
          <cell r="L178">
            <v>64.31</v>
          </cell>
          <cell r="M178" t="str">
            <v>Supplies Copier Maintenance &amp; Supplies</v>
          </cell>
        </row>
        <row r="179">
          <cell r="A179" t="str">
            <v>100.40.55.500-6200.05</v>
          </cell>
          <cell r="B179" t="str">
            <v>6200.05</v>
          </cell>
          <cell r="C179" t="str">
            <v>100.40.55.500</v>
          </cell>
          <cell r="D179">
            <v>4600</v>
          </cell>
          <cell r="E179">
            <v>0</v>
          </cell>
          <cell r="F179">
            <v>4600</v>
          </cell>
          <cell r="G179">
            <v>0</v>
          </cell>
          <cell r="H179">
            <v>0</v>
          </cell>
          <cell r="I179">
            <v>0</v>
          </cell>
          <cell r="J179">
            <v>4600</v>
          </cell>
          <cell r="K179">
            <v>0</v>
          </cell>
          <cell r="L179">
            <v>3742.54</v>
          </cell>
          <cell r="M179" t="str">
            <v>Supplies Gasoline</v>
          </cell>
        </row>
        <row r="180">
          <cell r="A180" t="str">
            <v>100.40.55.500-6200.07</v>
          </cell>
          <cell r="B180" t="str">
            <v>6200.07</v>
          </cell>
          <cell r="C180" t="str">
            <v>100.40.55.500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 t="str">
            <v>+++</v>
          </cell>
          <cell r="L180">
            <v>0</v>
          </cell>
          <cell r="M180" t="str">
            <v>Supplies Radio Communication &amp; Maint.</v>
          </cell>
        </row>
        <row r="181">
          <cell r="A181" t="str">
            <v>100.40.55.500-6200.08</v>
          </cell>
          <cell r="B181" t="str">
            <v>6200.08</v>
          </cell>
          <cell r="C181" t="str">
            <v>100.40.55.500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str">
            <v>+++</v>
          </cell>
          <cell r="L181">
            <v>0</v>
          </cell>
          <cell r="M181" t="str">
            <v>Supplies Uniforms</v>
          </cell>
        </row>
        <row r="182">
          <cell r="A182" t="str">
            <v>100.40.55.500-6200.09</v>
          </cell>
          <cell r="B182" t="str">
            <v>6200.09</v>
          </cell>
          <cell r="C182" t="str">
            <v>100.40.55.500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 t="str">
            <v>+++</v>
          </cell>
          <cell r="L182">
            <v>0</v>
          </cell>
          <cell r="M182" t="str">
            <v>Supplies Data Processing</v>
          </cell>
        </row>
        <row r="183">
          <cell r="A183" t="str">
            <v>100.40.55.500-6400.01</v>
          </cell>
          <cell r="B183" t="str">
            <v>6400.01</v>
          </cell>
          <cell r="C183" t="str">
            <v>100.40.55.500</v>
          </cell>
          <cell r="D183">
            <v>35000</v>
          </cell>
          <cell r="E183">
            <v>40000</v>
          </cell>
          <cell r="F183">
            <v>75000</v>
          </cell>
          <cell r="G183">
            <v>0</v>
          </cell>
          <cell r="H183">
            <v>0</v>
          </cell>
          <cell r="I183">
            <v>805.68</v>
          </cell>
          <cell r="J183">
            <v>74194.320000000007</v>
          </cell>
          <cell r="K183">
            <v>0.01</v>
          </cell>
          <cell r="L183">
            <v>33978.82</v>
          </cell>
          <cell r="M183" t="str">
            <v>Repairs &amp; Maintenance Building</v>
          </cell>
        </row>
        <row r="184">
          <cell r="A184" t="str">
            <v>100.40.55.500-6400.02</v>
          </cell>
          <cell r="B184" t="str">
            <v>6400.02</v>
          </cell>
          <cell r="C184" t="str">
            <v>100.40.55.500</v>
          </cell>
          <cell r="D184">
            <v>28000</v>
          </cell>
          <cell r="E184">
            <v>0</v>
          </cell>
          <cell r="F184">
            <v>28000</v>
          </cell>
          <cell r="G184">
            <v>3448.58</v>
          </cell>
          <cell r="H184">
            <v>0</v>
          </cell>
          <cell r="I184">
            <v>5942.11</v>
          </cell>
          <cell r="J184">
            <v>22057.89</v>
          </cell>
          <cell r="K184">
            <v>0.21</v>
          </cell>
          <cell r="L184">
            <v>28484.43</v>
          </cell>
          <cell r="M184" t="str">
            <v>Repairs &amp; Maintenance Minor Equipment/Other</v>
          </cell>
        </row>
        <row r="185">
          <cell r="A185" t="str">
            <v>100.40.55.500-6400.03</v>
          </cell>
          <cell r="B185" t="str">
            <v>6400.03</v>
          </cell>
          <cell r="C185" t="str">
            <v>100.40.55.500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 t="str">
            <v>+++</v>
          </cell>
          <cell r="L185">
            <v>0</v>
          </cell>
          <cell r="M185" t="str">
            <v>Repairs &amp; Maintenance Major Repair &amp; Contingency</v>
          </cell>
        </row>
        <row r="186">
          <cell r="A186" t="str">
            <v>100.40.55.500-6400.04</v>
          </cell>
          <cell r="B186" t="str">
            <v>6400.04</v>
          </cell>
          <cell r="C186" t="str">
            <v>100.40.55.500</v>
          </cell>
          <cell r="D186">
            <v>5000</v>
          </cell>
          <cell r="E186">
            <v>0</v>
          </cell>
          <cell r="F186">
            <v>5000</v>
          </cell>
          <cell r="G186">
            <v>286.88</v>
          </cell>
          <cell r="H186">
            <v>0</v>
          </cell>
          <cell r="I186">
            <v>286.88</v>
          </cell>
          <cell r="J186">
            <v>4713.12</v>
          </cell>
          <cell r="K186">
            <v>0.06</v>
          </cell>
          <cell r="L186">
            <v>770.76</v>
          </cell>
          <cell r="M186" t="str">
            <v>Repairs &amp; Maintenance Equipment Rental</v>
          </cell>
        </row>
        <row r="187">
          <cell r="A187" t="str">
            <v>100.40.55.500-6400.05</v>
          </cell>
          <cell r="B187" t="str">
            <v>6400.05</v>
          </cell>
          <cell r="C187" t="str">
            <v>100.40.55.500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 t="str">
            <v>+++</v>
          </cell>
          <cell r="L187">
            <v>43.51</v>
          </cell>
          <cell r="M187" t="str">
            <v>Repairs &amp; Maintenance Vehicle</v>
          </cell>
        </row>
        <row r="188">
          <cell r="A188" t="str">
            <v>100.40.55.500-6400.07</v>
          </cell>
          <cell r="B188" t="str">
            <v>6400.07</v>
          </cell>
          <cell r="C188" t="str">
            <v>100.40.55.500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 t="str">
            <v>+++</v>
          </cell>
          <cell r="L188">
            <v>0</v>
          </cell>
          <cell r="M188" t="str">
            <v>Repairs &amp; Maintenance Radio Communication</v>
          </cell>
        </row>
        <row r="189">
          <cell r="A189" t="str">
            <v>100.40.55.500-6400.20</v>
          </cell>
          <cell r="B189" t="str">
            <v>6400.20</v>
          </cell>
          <cell r="C189" t="str">
            <v>100.40.55.500</v>
          </cell>
          <cell r="D189">
            <v>5000</v>
          </cell>
          <cell r="E189">
            <v>0</v>
          </cell>
          <cell r="F189">
            <v>5000</v>
          </cell>
          <cell r="G189">
            <v>0</v>
          </cell>
          <cell r="H189">
            <v>0</v>
          </cell>
          <cell r="I189">
            <v>251.88</v>
          </cell>
          <cell r="J189">
            <v>4748.12</v>
          </cell>
          <cell r="K189">
            <v>0.05</v>
          </cell>
          <cell r="L189">
            <v>1975.89</v>
          </cell>
          <cell r="M189" t="str">
            <v>Repairs &amp; Maintenance Property Maintenance</v>
          </cell>
        </row>
        <row r="190">
          <cell r="A190" t="str">
            <v>100.40.55.500-6500.04</v>
          </cell>
          <cell r="B190" t="str">
            <v>6500.04</v>
          </cell>
          <cell r="C190" t="str">
            <v>100.40.55.500</v>
          </cell>
          <cell r="D190">
            <v>25310</v>
          </cell>
          <cell r="E190">
            <v>0</v>
          </cell>
          <cell r="F190">
            <v>25310</v>
          </cell>
          <cell r="G190">
            <v>0</v>
          </cell>
          <cell r="H190">
            <v>0</v>
          </cell>
          <cell r="I190">
            <v>0</v>
          </cell>
          <cell r="J190">
            <v>25310</v>
          </cell>
          <cell r="K190">
            <v>0</v>
          </cell>
          <cell r="L190">
            <v>10545.85</v>
          </cell>
          <cell r="M190" t="str">
            <v>Claims &amp; Insurance Insurance Premiums</v>
          </cell>
        </row>
        <row r="191">
          <cell r="A191" t="str">
            <v>100.40.55.500-6600.01</v>
          </cell>
          <cell r="B191" t="str">
            <v>6600.01</v>
          </cell>
          <cell r="C191" t="str">
            <v>100.40.55.500</v>
          </cell>
          <cell r="D191">
            <v>150</v>
          </cell>
          <cell r="E191">
            <v>0</v>
          </cell>
          <cell r="F191">
            <v>150</v>
          </cell>
          <cell r="G191">
            <v>0</v>
          </cell>
          <cell r="H191">
            <v>0</v>
          </cell>
          <cell r="I191">
            <v>0</v>
          </cell>
          <cell r="J191">
            <v>150</v>
          </cell>
          <cell r="K191">
            <v>0</v>
          </cell>
          <cell r="L191">
            <v>0</v>
          </cell>
          <cell r="M191" t="str">
            <v>Administrative Expenses Meetings</v>
          </cell>
        </row>
        <row r="192">
          <cell r="A192" t="str">
            <v>100.40.55.500-6600.03</v>
          </cell>
          <cell r="B192" t="str">
            <v>6600.03</v>
          </cell>
          <cell r="C192" t="str">
            <v>100.40.55.500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 t="str">
            <v>+++</v>
          </cell>
          <cell r="L192">
            <v>0</v>
          </cell>
          <cell r="M192" t="str">
            <v>Administrative Expenses Mileage Reimbursement</v>
          </cell>
        </row>
        <row r="193">
          <cell r="A193" t="str">
            <v>100.40.55.500-6600.04</v>
          </cell>
          <cell r="B193" t="str">
            <v>6600.04</v>
          </cell>
          <cell r="C193" t="str">
            <v>100.40.55.500</v>
          </cell>
          <cell r="D193">
            <v>1500</v>
          </cell>
          <cell r="E193">
            <v>0</v>
          </cell>
          <cell r="F193">
            <v>1500</v>
          </cell>
          <cell r="G193">
            <v>0</v>
          </cell>
          <cell r="H193">
            <v>0</v>
          </cell>
          <cell r="I193">
            <v>0</v>
          </cell>
          <cell r="J193">
            <v>1500</v>
          </cell>
          <cell r="K193">
            <v>0</v>
          </cell>
          <cell r="L193">
            <v>199</v>
          </cell>
          <cell r="M193" t="str">
            <v>Administrative Expenses Training/Conferences</v>
          </cell>
        </row>
        <row r="194">
          <cell r="A194" t="str">
            <v>100.40.55.500-6600.07</v>
          </cell>
          <cell r="B194" t="str">
            <v>6600.07</v>
          </cell>
          <cell r="C194" t="str">
            <v>100.40.55.500</v>
          </cell>
          <cell r="D194">
            <v>950</v>
          </cell>
          <cell r="E194">
            <v>0</v>
          </cell>
          <cell r="F194">
            <v>950</v>
          </cell>
          <cell r="G194">
            <v>0</v>
          </cell>
          <cell r="H194">
            <v>0</v>
          </cell>
          <cell r="I194">
            <v>0</v>
          </cell>
          <cell r="J194">
            <v>950</v>
          </cell>
          <cell r="K194">
            <v>0</v>
          </cell>
          <cell r="L194">
            <v>0</v>
          </cell>
          <cell r="M194" t="str">
            <v>Administrative Expenses Employee Recruitment</v>
          </cell>
        </row>
        <row r="195">
          <cell r="A195" t="str">
            <v>100.40.55.510-5000.01</v>
          </cell>
          <cell r="B195" t="str">
            <v>5000.01</v>
          </cell>
          <cell r="C195" t="str">
            <v>100.40.55.510</v>
          </cell>
          <cell r="D195">
            <v>201803</v>
          </cell>
          <cell r="E195">
            <v>0</v>
          </cell>
          <cell r="F195">
            <v>201803</v>
          </cell>
          <cell r="G195">
            <v>9218.84</v>
          </cell>
          <cell r="H195">
            <v>0</v>
          </cell>
          <cell r="I195">
            <v>38522.67</v>
          </cell>
          <cell r="J195">
            <v>163280.32999999999</v>
          </cell>
          <cell r="K195">
            <v>0.19</v>
          </cell>
          <cell r="L195">
            <v>169069.13</v>
          </cell>
          <cell r="M195" t="str">
            <v>Salaries Regular</v>
          </cell>
        </row>
        <row r="196">
          <cell r="A196" t="str">
            <v>100.40.55.510-5000.02</v>
          </cell>
          <cell r="B196" t="str">
            <v>5000.02</v>
          </cell>
          <cell r="C196" t="str">
            <v>100.40.55.510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 t="str">
            <v>+++</v>
          </cell>
          <cell r="L196">
            <v>0</v>
          </cell>
          <cell r="M196" t="str">
            <v>Salaries Part Time</v>
          </cell>
        </row>
        <row r="197">
          <cell r="A197" t="str">
            <v>100.40.55.510-5000.03</v>
          </cell>
          <cell r="B197" t="str">
            <v>5000.03</v>
          </cell>
          <cell r="C197" t="str">
            <v>100.40.55.510</v>
          </cell>
          <cell r="D197">
            <v>10300</v>
          </cell>
          <cell r="E197">
            <v>0</v>
          </cell>
          <cell r="F197">
            <v>10300</v>
          </cell>
          <cell r="G197">
            <v>243.84</v>
          </cell>
          <cell r="H197">
            <v>0</v>
          </cell>
          <cell r="I197">
            <v>1465.11</v>
          </cell>
          <cell r="J197">
            <v>8834.89</v>
          </cell>
          <cell r="K197">
            <v>0.14000000000000001</v>
          </cell>
          <cell r="L197">
            <v>6739.76</v>
          </cell>
          <cell r="M197" t="str">
            <v>Salaries Overtime</v>
          </cell>
        </row>
        <row r="198">
          <cell r="A198" t="str">
            <v>100.40.55.510-5000.04</v>
          </cell>
          <cell r="B198" t="str">
            <v>5000.04</v>
          </cell>
          <cell r="C198" t="str">
            <v>100.40.55.510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 t="str">
            <v>+++</v>
          </cell>
          <cell r="L198">
            <v>77.94</v>
          </cell>
          <cell r="M198" t="str">
            <v>Salaries Holiday Pay</v>
          </cell>
        </row>
        <row r="199">
          <cell r="A199" t="str">
            <v>100.40.55.510-5000.06</v>
          </cell>
          <cell r="B199" t="str">
            <v>5000.06</v>
          </cell>
          <cell r="C199" t="str">
            <v>100.40.55.510</v>
          </cell>
          <cell r="D199">
            <v>0</v>
          </cell>
          <cell r="E199">
            <v>0</v>
          </cell>
          <cell r="F199">
            <v>0</v>
          </cell>
          <cell r="G199">
            <v>12.19</v>
          </cell>
          <cell r="H199">
            <v>0</v>
          </cell>
          <cell r="I199">
            <v>177.43</v>
          </cell>
          <cell r="J199">
            <v>-177.43</v>
          </cell>
          <cell r="K199" t="str">
            <v>+++</v>
          </cell>
          <cell r="L199">
            <v>992.35</v>
          </cell>
          <cell r="M199" t="str">
            <v>Salaries Out of Class</v>
          </cell>
        </row>
        <row r="200">
          <cell r="A200" t="str">
            <v>100.40.55.510-5000.08</v>
          </cell>
          <cell r="B200" t="str">
            <v>5000.08</v>
          </cell>
          <cell r="C200" t="str">
            <v>100.40.55.510</v>
          </cell>
          <cell r="D200">
            <v>1926</v>
          </cell>
          <cell r="E200">
            <v>0</v>
          </cell>
          <cell r="F200">
            <v>1926</v>
          </cell>
          <cell r="G200">
            <v>0</v>
          </cell>
          <cell r="H200">
            <v>0</v>
          </cell>
          <cell r="I200">
            <v>0</v>
          </cell>
          <cell r="J200">
            <v>1926</v>
          </cell>
          <cell r="K200">
            <v>0</v>
          </cell>
          <cell r="L200">
            <v>1226.55</v>
          </cell>
          <cell r="M200" t="str">
            <v>Salaries Longevity Pay</v>
          </cell>
        </row>
        <row r="201">
          <cell r="A201" t="str">
            <v>100.40.55.510-5000.10</v>
          </cell>
          <cell r="B201" t="str">
            <v>5000.10</v>
          </cell>
          <cell r="C201" t="str">
            <v>100.40.55.510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 t="str">
            <v>+++</v>
          </cell>
          <cell r="L201">
            <v>0</v>
          </cell>
          <cell r="M201" t="str">
            <v>Salaries Furloughs</v>
          </cell>
        </row>
        <row r="202">
          <cell r="A202" t="str">
            <v>100.40.55.510-5000.11</v>
          </cell>
          <cell r="B202" t="str">
            <v>5000.11</v>
          </cell>
          <cell r="C202" t="str">
            <v>100.40.55.510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 t="str">
            <v>+++</v>
          </cell>
          <cell r="L202">
            <v>501.92</v>
          </cell>
          <cell r="M202" t="str">
            <v>Salaries Worker's Comp</v>
          </cell>
        </row>
        <row r="203">
          <cell r="A203" t="str">
            <v>100.40.55.510-5000.12</v>
          </cell>
          <cell r="B203" t="str">
            <v>5000.12</v>
          </cell>
          <cell r="C203" t="str">
            <v>100.40.55.510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 t="str">
            <v>+++</v>
          </cell>
          <cell r="L203">
            <v>0</v>
          </cell>
          <cell r="M203" t="str">
            <v>Salaries Compensated Absences</v>
          </cell>
        </row>
        <row r="204">
          <cell r="A204" t="str">
            <v>100.40.55.510-5000.99</v>
          </cell>
          <cell r="B204" t="str">
            <v>5000.99</v>
          </cell>
          <cell r="C204" t="str">
            <v>100.40.55.510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 t="str">
            <v>+++</v>
          </cell>
          <cell r="L204">
            <v>0</v>
          </cell>
          <cell r="M204" t="str">
            <v>Salaries New Personnel Requests</v>
          </cell>
        </row>
        <row r="205">
          <cell r="A205" t="str">
            <v>100.40.55.510-5100.00</v>
          </cell>
          <cell r="B205" t="str">
            <v>5100.00</v>
          </cell>
          <cell r="C205" t="str">
            <v>100.40.55.510</v>
          </cell>
          <cell r="D205">
            <v>38340</v>
          </cell>
          <cell r="E205">
            <v>0</v>
          </cell>
          <cell r="F205">
            <v>38340</v>
          </cell>
          <cell r="G205">
            <v>1877.45</v>
          </cell>
          <cell r="H205">
            <v>0</v>
          </cell>
          <cell r="I205">
            <v>7803.72</v>
          </cell>
          <cell r="J205">
            <v>30536.28</v>
          </cell>
          <cell r="K205">
            <v>0.2</v>
          </cell>
          <cell r="L205">
            <v>31301.82</v>
          </cell>
          <cell r="M205" t="str">
            <v>Benefits PERS Pool Liability</v>
          </cell>
        </row>
        <row r="206">
          <cell r="A206" t="str">
            <v>100.40.55.510-5100.01</v>
          </cell>
          <cell r="B206" t="str">
            <v>5100.01</v>
          </cell>
          <cell r="C206" t="str">
            <v>100.40.55.510</v>
          </cell>
          <cell r="D206">
            <v>23385</v>
          </cell>
          <cell r="E206">
            <v>0</v>
          </cell>
          <cell r="F206">
            <v>23385</v>
          </cell>
          <cell r="G206">
            <v>1055.3900000000001</v>
          </cell>
          <cell r="H206">
            <v>0</v>
          </cell>
          <cell r="I206">
            <v>4386.8</v>
          </cell>
          <cell r="J206">
            <v>18998.2</v>
          </cell>
          <cell r="K206">
            <v>0.19</v>
          </cell>
          <cell r="L206">
            <v>17186.46</v>
          </cell>
          <cell r="M206" t="str">
            <v>Benefits Retirement</v>
          </cell>
        </row>
        <row r="207">
          <cell r="A207" t="str">
            <v>100.40.55.510-5100.02</v>
          </cell>
          <cell r="B207" t="str">
            <v>5100.02</v>
          </cell>
          <cell r="C207" t="str">
            <v>100.40.55.510</v>
          </cell>
          <cell r="D207">
            <v>21600</v>
          </cell>
          <cell r="E207">
            <v>0</v>
          </cell>
          <cell r="F207">
            <v>21600</v>
          </cell>
          <cell r="G207">
            <v>1043.76</v>
          </cell>
          <cell r="H207">
            <v>0</v>
          </cell>
          <cell r="I207">
            <v>4338.3</v>
          </cell>
          <cell r="J207">
            <v>17261.7</v>
          </cell>
          <cell r="K207">
            <v>0.2</v>
          </cell>
          <cell r="L207">
            <v>11289.18</v>
          </cell>
          <cell r="M207" t="str">
            <v>Benefits Health Insurance</v>
          </cell>
        </row>
        <row r="208">
          <cell r="A208" t="str">
            <v>100.40.55.510-5100.03</v>
          </cell>
          <cell r="B208" t="str">
            <v>5100.03</v>
          </cell>
          <cell r="C208" t="str">
            <v>100.40.55.510</v>
          </cell>
          <cell r="D208">
            <v>3190</v>
          </cell>
          <cell r="E208">
            <v>0</v>
          </cell>
          <cell r="F208">
            <v>3190</v>
          </cell>
          <cell r="G208">
            <v>159.13999999999999</v>
          </cell>
          <cell r="H208">
            <v>0</v>
          </cell>
          <cell r="I208">
            <v>734.81</v>
          </cell>
          <cell r="J208">
            <v>2455.19</v>
          </cell>
          <cell r="K208">
            <v>0.23</v>
          </cell>
          <cell r="L208">
            <v>2045.65</v>
          </cell>
          <cell r="M208" t="str">
            <v>Benefits Dental Insurance</v>
          </cell>
        </row>
        <row r="209">
          <cell r="A209" t="str">
            <v>100.40.55.510-5100.04</v>
          </cell>
          <cell r="B209" t="str">
            <v>5100.04</v>
          </cell>
          <cell r="C209" t="str">
            <v>100.40.55.510</v>
          </cell>
          <cell r="D209">
            <v>525</v>
          </cell>
          <cell r="E209">
            <v>0</v>
          </cell>
          <cell r="F209">
            <v>525</v>
          </cell>
          <cell r="G209">
            <v>27.07</v>
          </cell>
          <cell r="H209">
            <v>0</v>
          </cell>
          <cell r="I209">
            <v>125.41</v>
          </cell>
          <cell r="J209">
            <v>399.59</v>
          </cell>
          <cell r="K209">
            <v>0.24</v>
          </cell>
          <cell r="L209">
            <v>364.23</v>
          </cell>
          <cell r="M209" t="str">
            <v>Benefits Vision Insurance</v>
          </cell>
        </row>
        <row r="210">
          <cell r="A210" t="str">
            <v>100.40.55.510-5100.05</v>
          </cell>
          <cell r="B210" t="str">
            <v>5100.05</v>
          </cell>
          <cell r="C210" t="str">
            <v>100.40.55.510</v>
          </cell>
          <cell r="D210">
            <v>300</v>
          </cell>
          <cell r="E210">
            <v>0</v>
          </cell>
          <cell r="F210">
            <v>300</v>
          </cell>
          <cell r="G210">
            <v>7.63</v>
          </cell>
          <cell r="H210">
            <v>0</v>
          </cell>
          <cell r="I210">
            <v>25.88</v>
          </cell>
          <cell r="J210">
            <v>274.12</v>
          </cell>
          <cell r="K210">
            <v>0.09</v>
          </cell>
          <cell r="L210">
            <v>216.64</v>
          </cell>
          <cell r="M210" t="str">
            <v>Benefits Life Insurance</v>
          </cell>
        </row>
        <row r="211">
          <cell r="A211" t="str">
            <v>100.40.55.510-5100.06</v>
          </cell>
          <cell r="B211" t="str">
            <v>5100.06</v>
          </cell>
          <cell r="C211" t="str">
            <v>100.40.55.510</v>
          </cell>
          <cell r="D211">
            <v>5990</v>
          </cell>
          <cell r="E211">
            <v>0</v>
          </cell>
          <cell r="F211">
            <v>5990</v>
          </cell>
          <cell r="G211">
            <v>0</v>
          </cell>
          <cell r="H211">
            <v>0</v>
          </cell>
          <cell r="I211">
            <v>0</v>
          </cell>
          <cell r="J211">
            <v>5990</v>
          </cell>
          <cell r="K211">
            <v>0</v>
          </cell>
          <cell r="L211">
            <v>1996.08</v>
          </cell>
          <cell r="M211" t="str">
            <v>Benefits Worker's Comp</v>
          </cell>
        </row>
        <row r="212">
          <cell r="A212" t="str">
            <v>100.40.55.510-5100.07</v>
          </cell>
          <cell r="B212" t="str">
            <v>5100.07</v>
          </cell>
          <cell r="C212" t="str">
            <v>100.40.55.510</v>
          </cell>
          <cell r="D212">
            <v>1170</v>
          </cell>
          <cell r="E212">
            <v>0</v>
          </cell>
          <cell r="F212">
            <v>1170</v>
          </cell>
          <cell r="G212">
            <v>34.700000000000003</v>
          </cell>
          <cell r="H212">
            <v>0</v>
          </cell>
          <cell r="I212">
            <v>131.44999999999999</v>
          </cell>
          <cell r="J212">
            <v>1038.55</v>
          </cell>
          <cell r="K212">
            <v>0.11</v>
          </cell>
          <cell r="L212">
            <v>846.94</v>
          </cell>
          <cell r="M212" t="str">
            <v>Benefits Long Term Disability</v>
          </cell>
        </row>
        <row r="213">
          <cell r="A213" t="str">
            <v>100.40.55.510-5100.08</v>
          </cell>
          <cell r="B213" t="str">
            <v>5100.08</v>
          </cell>
          <cell r="C213" t="str">
            <v>100.40.55.510</v>
          </cell>
          <cell r="D213">
            <v>19765</v>
          </cell>
          <cell r="E213">
            <v>0</v>
          </cell>
          <cell r="F213">
            <v>19765</v>
          </cell>
          <cell r="G213">
            <v>663.12</v>
          </cell>
          <cell r="H213">
            <v>0</v>
          </cell>
          <cell r="I213">
            <v>2661.79</v>
          </cell>
          <cell r="J213">
            <v>17103.21</v>
          </cell>
          <cell r="K213">
            <v>0.13</v>
          </cell>
          <cell r="L213">
            <v>16824.419999999998</v>
          </cell>
          <cell r="M213" t="str">
            <v>Benefits Deferred Compensation</v>
          </cell>
        </row>
        <row r="214">
          <cell r="A214" t="str">
            <v>100.40.55.510-5100.09</v>
          </cell>
          <cell r="B214" t="str">
            <v>5100.09</v>
          </cell>
          <cell r="C214" t="str">
            <v>100.40.55.510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 t="str">
            <v>+++</v>
          </cell>
          <cell r="L214">
            <v>0</v>
          </cell>
          <cell r="M214" t="str">
            <v>Benefits Unemployment Insurance</v>
          </cell>
        </row>
        <row r="215">
          <cell r="A215" t="str">
            <v>100.40.55.510-5100.10</v>
          </cell>
          <cell r="B215" t="str">
            <v>5100.10</v>
          </cell>
          <cell r="C215" t="str">
            <v>100.40.55.510</v>
          </cell>
          <cell r="D215">
            <v>0</v>
          </cell>
          <cell r="E215">
            <v>0</v>
          </cell>
          <cell r="F215">
            <v>0</v>
          </cell>
          <cell r="G215">
            <v>250</v>
          </cell>
          <cell r="H215">
            <v>0</v>
          </cell>
          <cell r="I215">
            <v>500</v>
          </cell>
          <cell r="J215">
            <v>-500</v>
          </cell>
          <cell r="K215" t="str">
            <v>+++</v>
          </cell>
          <cell r="L215">
            <v>1312.5</v>
          </cell>
          <cell r="M215" t="str">
            <v>Benefits Uniform Allowance</v>
          </cell>
        </row>
        <row r="216">
          <cell r="A216" t="str">
            <v>100.40.55.510-5100.11</v>
          </cell>
          <cell r="B216" t="str">
            <v>5100.11</v>
          </cell>
          <cell r="C216" t="str">
            <v>100.40.55.510</v>
          </cell>
          <cell r="D216">
            <v>3235</v>
          </cell>
          <cell r="E216">
            <v>0</v>
          </cell>
          <cell r="F216">
            <v>3235</v>
          </cell>
          <cell r="G216">
            <v>150.80000000000001</v>
          </cell>
          <cell r="H216">
            <v>0</v>
          </cell>
          <cell r="I216">
            <v>627.78</v>
          </cell>
          <cell r="J216">
            <v>2607.2199999999998</v>
          </cell>
          <cell r="K216">
            <v>0.19</v>
          </cell>
          <cell r="L216">
            <v>2850.75</v>
          </cell>
          <cell r="M216" t="str">
            <v>Benefits Medicare</v>
          </cell>
        </row>
        <row r="217">
          <cell r="A217" t="str">
            <v>100.40.55.510-5100.12</v>
          </cell>
          <cell r="B217" t="str">
            <v>5100.12</v>
          </cell>
          <cell r="C217" t="str">
            <v>100.40.55.510</v>
          </cell>
          <cell r="D217">
            <v>50</v>
          </cell>
          <cell r="E217">
            <v>0</v>
          </cell>
          <cell r="F217">
            <v>50</v>
          </cell>
          <cell r="G217">
            <v>0</v>
          </cell>
          <cell r="H217">
            <v>0</v>
          </cell>
          <cell r="I217">
            <v>70</v>
          </cell>
          <cell r="J217">
            <v>-20</v>
          </cell>
          <cell r="K217">
            <v>1.4</v>
          </cell>
          <cell r="L217">
            <v>0</v>
          </cell>
          <cell r="M217" t="str">
            <v>Benefits Annual Physical Exam</v>
          </cell>
        </row>
        <row r="218">
          <cell r="A218" t="str">
            <v>100.40.55.510-5100.17</v>
          </cell>
          <cell r="B218" t="str">
            <v>5100.17</v>
          </cell>
          <cell r="C218" t="str">
            <v>100.40.55.510</v>
          </cell>
          <cell r="D218">
            <v>2025</v>
          </cell>
          <cell r="E218">
            <v>0</v>
          </cell>
          <cell r="F218">
            <v>2025</v>
          </cell>
          <cell r="G218">
            <v>843.75</v>
          </cell>
          <cell r="H218">
            <v>0</v>
          </cell>
          <cell r="I218">
            <v>2531.25</v>
          </cell>
          <cell r="J218">
            <v>-506.25</v>
          </cell>
          <cell r="K218">
            <v>1.25</v>
          </cell>
          <cell r="L218">
            <v>3235.25</v>
          </cell>
          <cell r="M218" t="str">
            <v>Benefits Other Post Employment Benefits</v>
          </cell>
        </row>
        <row r="219">
          <cell r="A219" t="str">
            <v>100.40.55.510-6000.01</v>
          </cell>
          <cell r="B219" t="str">
            <v>6000.01</v>
          </cell>
          <cell r="C219" t="str">
            <v>100.40.55.510</v>
          </cell>
          <cell r="D219">
            <v>15000</v>
          </cell>
          <cell r="E219">
            <v>0</v>
          </cell>
          <cell r="F219">
            <v>15000</v>
          </cell>
          <cell r="G219">
            <v>0</v>
          </cell>
          <cell r="H219">
            <v>0</v>
          </cell>
          <cell r="I219">
            <v>0</v>
          </cell>
          <cell r="J219">
            <v>15000</v>
          </cell>
          <cell r="K219">
            <v>0</v>
          </cell>
          <cell r="L219">
            <v>12760</v>
          </cell>
          <cell r="M219" t="str">
            <v>Professional Services General</v>
          </cell>
        </row>
        <row r="220">
          <cell r="A220" t="str">
            <v>100.40.55.510-6000.09</v>
          </cell>
          <cell r="B220" t="str">
            <v>6000.09</v>
          </cell>
          <cell r="C220" t="str">
            <v>100.40.55.510</v>
          </cell>
          <cell r="D220">
            <v>1200</v>
          </cell>
          <cell r="E220">
            <v>0</v>
          </cell>
          <cell r="F220">
            <v>1200</v>
          </cell>
          <cell r="G220">
            <v>63.19</v>
          </cell>
          <cell r="H220">
            <v>0</v>
          </cell>
          <cell r="I220">
            <v>242.18</v>
          </cell>
          <cell r="J220">
            <v>957.82</v>
          </cell>
          <cell r="K220">
            <v>0.2</v>
          </cell>
          <cell r="L220">
            <v>1096.31</v>
          </cell>
          <cell r="M220" t="str">
            <v>Professional Services Uniform</v>
          </cell>
        </row>
        <row r="221">
          <cell r="A221" t="str">
            <v>100.40.55.510-6000.10</v>
          </cell>
          <cell r="B221" t="str">
            <v>6000.10</v>
          </cell>
          <cell r="C221" t="str">
            <v>100.40.55.510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 t="str">
            <v>+++</v>
          </cell>
          <cell r="L221">
            <v>0</v>
          </cell>
          <cell r="M221" t="str">
            <v>Professional Services Consultant</v>
          </cell>
        </row>
        <row r="222">
          <cell r="A222" t="str">
            <v>100.40.55.510-6000.12</v>
          </cell>
          <cell r="B222" t="str">
            <v>6000.12</v>
          </cell>
          <cell r="C222" t="str">
            <v>100.40.55.510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 t="str">
            <v>+++</v>
          </cell>
          <cell r="L222">
            <v>0</v>
          </cell>
          <cell r="M222" t="str">
            <v>Professional Services Contract Services</v>
          </cell>
        </row>
        <row r="223">
          <cell r="A223" t="str">
            <v>100.40.55.510-6200.01</v>
          </cell>
          <cell r="B223" t="str">
            <v>6200.01</v>
          </cell>
          <cell r="C223" t="str">
            <v>100.40.55.510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 t="str">
            <v>+++</v>
          </cell>
          <cell r="L223">
            <v>0</v>
          </cell>
          <cell r="M223" t="str">
            <v>Supplies Office</v>
          </cell>
        </row>
        <row r="224">
          <cell r="A224" t="str">
            <v>100.40.55.510-6200.05</v>
          </cell>
          <cell r="B224" t="str">
            <v>6200.05</v>
          </cell>
          <cell r="C224" t="str">
            <v>100.40.55.510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 t="str">
            <v>+++</v>
          </cell>
          <cell r="L224">
            <v>0</v>
          </cell>
          <cell r="M224" t="str">
            <v>Supplies Gasoline</v>
          </cell>
        </row>
        <row r="225">
          <cell r="A225" t="str">
            <v>100.40.55.510-6200.07</v>
          </cell>
          <cell r="B225" t="str">
            <v>6200.07</v>
          </cell>
          <cell r="C225" t="str">
            <v>100.40.55.510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 t="str">
            <v>+++</v>
          </cell>
          <cell r="L225">
            <v>0</v>
          </cell>
          <cell r="M225" t="str">
            <v>Supplies Radio Communication &amp; Maint.</v>
          </cell>
        </row>
        <row r="226">
          <cell r="A226" t="str">
            <v>100.40.55.510-6200.08</v>
          </cell>
          <cell r="B226" t="str">
            <v>6200.08</v>
          </cell>
          <cell r="C226" t="str">
            <v>100.40.55.510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 t="str">
            <v>+++</v>
          </cell>
          <cell r="L226">
            <v>0</v>
          </cell>
          <cell r="M226" t="str">
            <v>Supplies Uniforms</v>
          </cell>
        </row>
        <row r="227">
          <cell r="A227" t="str">
            <v>100.40.55.510-6280.11</v>
          </cell>
          <cell r="B227" t="str">
            <v>6280.11</v>
          </cell>
          <cell r="C227" t="str">
            <v>100.40.55.510</v>
          </cell>
          <cell r="D227">
            <v>33000</v>
          </cell>
          <cell r="E227">
            <v>0</v>
          </cell>
          <cell r="F227">
            <v>33000</v>
          </cell>
          <cell r="G227">
            <v>2574.13</v>
          </cell>
          <cell r="H227">
            <v>0</v>
          </cell>
          <cell r="I227">
            <v>5571.53</v>
          </cell>
          <cell r="J227">
            <v>27428.47</v>
          </cell>
          <cell r="K227">
            <v>0.17</v>
          </cell>
          <cell r="L227">
            <v>25503.78</v>
          </cell>
          <cell r="M227" t="str">
            <v>Supplies-Public Works Custodial</v>
          </cell>
        </row>
        <row r="228">
          <cell r="A228" t="str">
            <v>100.40.55.510-6600.01</v>
          </cell>
          <cell r="B228" t="str">
            <v>6600.01</v>
          </cell>
          <cell r="C228" t="str">
            <v>100.40.55.510</v>
          </cell>
          <cell r="D228">
            <v>150</v>
          </cell>
          <cell r="E228">
            <v>0</v>
          </cell>
          <cell r="F228">
            <v>150</v>
          </cell>
          <cell r="G228">
            <v>0</v>
          </cell>
          <cell r="H228">
            <v>0</v>
          </cell>
          <cell r="I228">
            <v>0</v>
          </cell>
          <cell r="J228">
            <v>150</v>
          </cell>
          <cell r="K228">
            <v>0</v>
          </cell>
          <cell r="L228">
            <v>0</v>
          </cell>
          <cell r="M228" t="str">
            <v>Administrative Expenses Meetings</v>
          </cell>
        </row>
        <row r="229">
          <cell r="A229" t="str">
            <v>100.40.55.510-6600.03</v>
          </cell>
          <cell r="B229" t="str">
            <v>6600.03</v>
          </cell>
          <cell r="C229" t="str">
            <v>100.40.55.510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 t="str">
            <v>+++</v>
          </cell>
          <cell r="L229">
            <v>0</v>
          </cell>
          <cell r="M229" t="str">
            <v>Administrative Expenses Mileage Reimbursement</v>
          </cell>
        </row>
        <row r="230">
          <cell r="A230" t="str">
            <v>100.40.55.510-6600.04</v>
          </cell>
          <cell r="B230" t="str">
            <v>6600.04</v>
          </cell>
          <cell r="C230" t="str">
            <v>100.40.55.510</v>
          </cell>
          <cell r="D230">
            <v>250</v>
          </cell>
          <cell r="E230">
            <v>0</v>
          </cell>
          <cell r="F230">
            <v>250</v>
          </cell>
          <cell r="G230">
            <v>0</v>
          </cell>
          <cell r="H230">
            <v>0</v>
          </cell>
          <cell r="I230">
            <v>0</v>
          </cell>
          <cell r="J230">
            <v>250</v>
          </cell>
          <cell r="K230">
            <v>0</v>
          </cell>
          <cell r="L230">
            <v>0</v>
          </cell>
          <cell r="M230" t="str">
            <v>Administrative Expenses Training/Conferences</v>
          </cell>
        </row>
        <row r="231">
          <cell r="A231" t="str">
            <v>100.40.55.510-6600.07</v>
          </cell>
          <cell r="B231" t="str">
            <v>6600.07</v>
          </cell>
          <cell r="C231" t="str">
            <v>100.40.55.510</v>
          </cell>
          <cell r="D231">
            <v>200</v>
          </cell>
          <cell r="E231">
            <v>0</v>
          </cell>
          <cell r="F231">
            <v>200</v>
          </cell>
          <cell r="G231">
            <v>0</v>
          </cell>
          <cell r="H231">
            <v>0</v>
          </cell>
          <cell r="I231">
            <v>395</v>
          </cell>
          <cell r="J231">
            <v>-195</v>
          </cell>
          <cell r="K231">
            <v>1.98</v>
          </cell>
          <cell r="L231">
            <v>321.11</v>
          </cell>
          <cell r="M231" t="str">
            <v>Administrative Expenses Employee Recruitment</v>
          </cell>
        </row>
        <row r="232">
          <cell r="A232" t="str">
            <v>100.40.60.001-5000.01</v>
          </cell>
          <cell r="B232" t="str">
            <v>5000.01</v>
          </cell>
          <cell r="C232" t="str">
            <v>100.40.60.001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 t="str">
            <v>+++</v>
          </cell>
          <cell r="L232">
            <v>0</v>
          </cell>
          <cell r="M232" t="str">
            <v>Salaries Regular</v>
          </cell>
        </row>
        <row r="233">
          <cell r="A233" t="str">
            <v>100.40.60.001-5000.02</v>
          </cell>
          <cell r="B233" t="str">
            <v>5000.02</v>
          </cell>
          <cell r="C233" t="str">
            <v>100.40.60.001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 t="str">
            <v>+++</v>
          </cell>
          <cell r="L233">
            <v>0</v>
          </cell>
          <cell r="M233" t="str">
            <v>Salaries Part Time</v>
          </cell>
        </row>
        <row r="234">
          <cell r="A234" t="str">
            <v>100.40.60.001-5000.03</v>
          </cell>
          <cell r="B234" t="str">
            <v>5000.03</v>
          </cell>
          <cell r="C234" t="str">
            <v>100.40.60.001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 t="str">
            <v>+++</v>
          </cell>
          <cell r="L234">
            <v>0</v>
          </cell>
          <cell r="M234" t="str">
            <v>Salaries Overtime</v>
          </cell>
        </row>
        <row r="235">
          <cell r="A235" t="str">
            <v>100.40.60.001-5000.04</v>
          </cell>
          <cell r="B235" t="str">
            <v>5000.04</v>
          </cell>
          <cell r="C235" t="str">
            <v>100.40.60.001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 t="str">
            <v>+++</v>
          </cell>
          <cell r="L235">
            <v>0</v>
          </cell>
          <cell r="M235" t="str">
            <v>Salaries Holiday Pay</v>
          </cell>
        </row>
        <row r="236">
          <cell r="A236" t="str">
            <v>100.40.60.001-5000.06</v>
          </cell>
          <cell r="B236" t="str">
            <v>5000.06</v>
          </cell>
          <cell r="C236" t="str">
            <v>100.40.60.001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 t="str">
            <v>+++</v>
          </cell>
          <cell r="L236">
            <v>0</v>
          </cell>
          <cell r="M236" t="str">
            <v>Salaries Out of Class</v>
          </cell>
        </row>
        <row r="237">
          <cell r="A237" t="str">
            <v>100.40.60.001-5000.07</v>
          </cell>
          <cell r="B237" t="str">
            <v>5000.07</v>
          </cell>
          <cell r="C237" t="str">
            <v>100.40.60.001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 t="str">
            <v>+++</v>
          </cell>
          <cell r="L237">
            <v>0</v>
          </cell>
          <cell r="M237" t="str">
            <v>Salaries Admin Leave Pay</v>
          </cell>
        </row>
        <row r="238">
          <cell r="A238" t="str">
            <v>100.40.60.001-5000.08</v>
          </cell>
          <cell r="B238" t="str">
            <v>5000.08</v>
          </cell>
          <cell r="C238" t="str">
            <v>100.40.60.001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 t="str">
            <v>+++</v>
          </cell>
          <cell r="L238">
            <v>0</v>
          </cell>
          <cell r="M238" t="str">
            <v>Salaries Longevity Pay</v>
          </cell>
        </row>
        <row r="239">
          <cell r="A239" t="str">
            <v>100.40.60.001-5000.10</v>
          </cell>
          <cell r="B239" t="str">
            <v>5000.10</v>
          </cell>
          <cell r="C239" t="str">
            <v>100.40.60.001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 t="str">
            <v>+++</v>
          </cell>
          <cell r="L239">
            <v>0</v>
          </cell>
          <cell r="M239" t="str">
            <v>Salaries Furloughs</v>
          </cell>
        </row>
        <row r="240">
          <cell r="A240" t="str">
            <v>100.40.60.001-5000.11</v>
          </cell>
          <cell r="B240" t="str">
            <v>5000.11</v>
          </cell>
          <cell r="C240" t="str">
            <v>100.40.60.001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 t="str">
            <v>+++</v>
          </cell>
          <cell r="L240">
            <v>0</v>
          </cell>
          <cell r="M240" t="str">
            <v>Salaries Worker's Comp</v>
          </cell>
        </row>
        <row r="241">
          <cell r="A241" t="str">
            <v>100.40.60.001-5000.12</v>
          </cell>
          <cell r="B241" t="str">
            <v>5000.12</v>
          </cell>
          <cell r="C241" t="str">
            <v>100.40.60.001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 t="str">
            <v>+++</v>
          </cell>
          <cell r="L241">
            <v>0</v>
          </cell>
          <cell r="M241" t="str">
            <v>Salaries Compensated Absences</v>
          </cell>
        </row>
        <row r="242">
          <cell r="A242" t="str">
            <v>100.40.60.001-5100.00</v>
          </cell>
          <cell r="B242" t="str">
            <v>5100.00</v>
          </cell>
          <cell r="C242" t="str">
            <v>100.40.60.001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 t="str">
            <v>+++</v>
          </cell>
          <cell r="L242">
            <v>0</v>
          </cell>
          <cell r="M242" t="str">
            <v>Benefits PERS Pool Liability</v>
          </cell>
        </row>
        <row r="243">
          <cell r="A243" t="str">
            <v>100.40.60.001-5100.01</v>
          </cell>
          <cell r="B243" t="str">
            <v>5100.01</v>
          </cell>
          <cell r="C243" t="str">
            <v>100.40.60.001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 t="str">
            <v>+++</v>
          </cell>
          <cell r="L243">
            <v>0</v>
          </cell>
          <cell r="M243" t="str">
            <v>Benefits Retirement</v>
          </cell>
        </row>
        <row r="244">
          <cell r="A244" t="str">
            <v>100.40.60.001-5100.02</v>
          </cell>
          <cell r="B244" t="str">
            <v>5100.02</v>
          </cell>
          <cell r="C244" t="str">
            <v>100.40.60.001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 t="str">
            <v>+++</v>
          </cell>
          <cell r="L244">
            <v>0</v>
          </cell>
          <cell r="M244" t="str">
            <v>Benefits Health Insurance</v>
          </cell>
        </row>
        <row r="245">
          <cell r="A245" t="str">
            <v>100.40.60.001-5100.03</v>
          </cell>
          <cell r="B245" t="str">
            <v>5100.03</v>
          </cell>
          <cell r="C245" t="str">
            <v>100.40.60.001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 t="str">
            <v>+++</v>
          </cell>
          <cell r="L245">
            <v>0</v>
          </cell>
          <cell r="M245" t="str">
            <v>Benefits Dental Insurance</v>
          </cell>
        </row>
        <row r="246">
          <cell r="A246" t="str">
            <v>100.40.60.001-5100.04</v>
          </cell>
          <cell r="B246" t="str">
            <v>5100.04</v>
          </cell>
          <cell r="C246" t="str">
            <v>100.40.60.001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 t="str">
            <v>+++</v>
          </cell>
          <cell r="L246">
            <v>0</v>
          </cell>
          <cell r="M246" t="str">
            <v>Benefits Vision Insurance</v>
          </cell>
        </row>
        <row r="247">
          <cell r="A247" t="str">
            <v>100.40.60.001-5100.05</v>
          </cell>
          <cell r="B247" t="str">
            <v>5100.05</v>
          </cell>
          <cell r="C247" t="str">
            <v>100.40.60.001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 t="str">
            <v>+++</v>
          </cell>
          <cell r="L247">
            <v>0</v>
          </cell>
          <cell r="M247" t="str">
            <v>Benefits Life Insurance</v>
          </cell>
        </row>
        <row r="248">
          <cell r="A248" t="str">
            <v>100.40.60.001-5100.06</v>
          </cell>
          <cell r="B248" t="str">
            <v>5100.06</v>
          </cell>
          <cell r="C248" t="str">
            <v>100.40.60.001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 t="str">
            <v>+++</v>
          </cell>
          <cell r="L248">
            <v>0</v>
          </cell>
          <cell r="M248" t="str">
            <v>Benefits Worker's Comp</v>
          </cell>
        </row>
        <row r="249">
          <cell r="A249" t="str">
            <v>100.40.60.001-5100.07</v>
          </cell>
          <cell r="B249" t="str">
            <v>5100.07</v>
          </cell>
          <cell r="C249" t="str">
            <v>100.40.60.001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 t="str">
            <v>+++</v>
          </cell>
          <cell r="L249">
            <v>0</v>
          </cell>
          <cell r="M249" t="str">
            <v>Benefits Long Term Disability</v>
          </cell>
        </row>
        <row r="250">
          <cell r="A250" t="str">
            <v>100.40.60.001-5100.08</v>
          </cell>
          <cell r="B250" t="str">
            <v>5100.08</v>
          </cell>
          <cell r="C250" t="str">
            <v>100.40.60.001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 t="str">
            <v>+++</v>
          </cell>
          <cell r="L250">
            <v>0</v>
          </cell>
          <cell r="M250" t="str">
            <v>Benefits Deferred Compensation</v>
          </cell>
        </row>
        <row r="251">
          <cell r="A251" t="str">
            <v>100.40.60.001-5100.09</v>
          </cell>
          <cell r="B251" t="str">
            <v>5100.09</v>
          </cell>
          <cell r="C251" t="str">
            <v>100.40.60.001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 t="str">
            <v>+++</v>
          </cell>
          <cell r="L251">
            <v>0</v>
          </cell>
          <cell r="M251" t="str">
            <v>Benefits Unemployment Insurance</v>
          </cell>
        </row>
        <row r="252">
          <cell r="A252" t="str">
            <v>100.40.60.001-5100.10</v>
          </cell>
          <cell r="B252" t="str">
            <v>5100.10</v>
          </cell>
          <cell r="C252" t="str">
            <v>100.40.60.001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 t="str">
            <v>+++</v>
          </cell>
          <cell r="L252">
            <v>0</v>
          </cell>
          <cell r="M252" t="str">
            <v>Benefits Uniform Allowance</v>
          </cell>
        </row>
        <row r="253">
          <cell r="A253" t="str">
            <v>100.40.60.001-5100.11</v>
          </cell>
          <cell r="B253" t="str">
            <v>5100.11</v>
          </cell>
          <cell r="C253" t="str">
            <v>100.40.60.001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 t="str">
            <v>+++</v>
          </cell>
          <cell r="L253">
            <v>0</v>
          </cell>
          <cell r="M253" t="str">
            <v>Benefits Medicare</v>
          </cell>
        </row>
        <row r="254">
          <cell r="A254" t="str">
            <v>100.40.60.001-5100.12</v>
          </cell>
          <cell r="B254" t="str">
            <v>5100.12</v>
          </cell>
          <cell r="C254" t="str">
            <v>100.40.60.001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 t="str">
            <v>+++</v>
          </cell>
          <cell r="L254">
            <v>0</v>
          </cell>
          <cell r="M254" t="str">
            <v>Benefits Annual Physical Exam</v>
          </cell>
        </row>
        <row r="255">
          <cell r="A255" t="str">
            <v>100.40.60.001-5100.15</v>
          </cell>
          <cell r="B255" t="str">
            <v>5100.15</v>
          </cell>
          <cell r="C255" t="str">
            <v>100.40.60.001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 t="str">
            <v>+++</v>
          </cell>
          <cell r="L255">
            <v>0</v>
          </cell>
          <cell r="M255" t="str">
            <v>Benefits Cell Phone Allowance</v>
          </cell>
        </row>
        <row r="256">
          <cell r="A256" t="str">
            <v>100.40.60.001-6000.01</v>
          </cell>
          <cell r="B256" t="str">
            <v>6000.01</v>
          </cell>
          <cell r="C256" t="str">
            <v>100.40.60.001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 t="str">
            <v>+++</v>
          </cell>
          <cell r="L256">
            <v>0</v>
          </cell>
          <cell r="M256" t="str">
            <v>Professional Services General</v>
          </cell>
        </row>
        <row r="257">
          <cell r="A257" t="str">
            <v>100.40.60.001-6100.01</v>
          </cell>
          <cell r="B257" t="str">
            <v>6100.01</v>
          </cell>
          <cell r="C257" t="str">
            <v>100.40.60.001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 t="str">
            <v>+++</v>
          </cell>
          <cell r="L257">
            <v>0</v>
          </cell>
          <cell r="M257" t="str">
            <v>Utilities Electric</v>
          </cell>
        </row>
        <row r="258">
          <cell r="A258" t="str">
            <v>100.40.60.001-6100.02</v>
          </cell>
          <cell r="B258" t="str">
            <v>6100.02</v>
          </cell>
          <cell r="C258" t="str">
            <v>100.40.60.001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 t="str">
            <v>+++</v>
          </cell>
          <cell r="L258">
            <v>0</v>
          </cell>
          <cell r="M258" t="str">
            <v>Utilities Telephone</v>
          </cell>
        </row>
        <row r="259">
          <cell r="A259" t="str">
            <v>100.40.60.001-6200.01</v>
          </cell>
          <cell r="B259" t="str">
            <v>6200.01</v>
          </cell>
          <cell r="C259" t="str">
            <v>100.40.60.001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 t="str">
            <v>+++</v>
          </cell>
          <cell r="L259">
            <v>0</v>
          </cell>
          <cell r="M259" t="str">
            <v>Supplies Office</v>
          </cell>
        </row>
        <row r="260">
          <cell r="A260" t="str">
            <v>100.40.60.001-6200.02</v>
          </cell>
          <cell r="B260" t="str">
            <v>6200.02</v>
          </cell>
          <cell r="C260" t="str">
            <v>100.40.60.001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 t="str">
            <v>+++</v>
          </cell>
          <cell r="L260">
            <v>0</v>
          </cell>
          <cell r="M260" t="str">
            <v>Supplies Special Department</v>
          </cell>
        </row>
        <row r="261">
          <cell r="A261" t="str">
            <v>100.40.60.001-6200.03</v>
          </cell>
          <cell r="B261" t="str">
            <v>6200.03</v>
          </cell>
          <cell r="C261" t="str">
            <v>100.40.60.001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 t="str">
            <v>+++</v>
          </cell>
          <cell r="L261">
            <v>0</v>
          </cell>
          <cell r="M261" t="str">
            <v>Supplies Copier Maintenance &amp; Supplies</v>
          </cell>
        </row>
        <row r="262">
          <cell r="A262" t="str">
            <v>100.40.60.001-6200.05</v>
          </cell>
          <cell r="B262" t="str">
            <v>6200.05</v>
          </cell>
          <cell r="C262" t="str">
            <v>100.40.60.001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 t="str">
            <v>+++</v>
          </cell>
          <cell r="L262">
            <v>0</v>
          </cell>
          <cell r="M262" t="str">
            <v>Supplies Gasoline</v>
          </cell>
        </row>
        <row r="263">
          <cell r="A263" t="str">
            <v>100.40.60.001-6200.06</v>
          </cell>
          <cell r="B263" t="str">
            <v>6200.06</v>
          </cell>
          <cell r="C263" t="str">
            <v>100.40.60.001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 t="str">
            <v>+++</v>
          </cell>
          <cell r="L263">
            <v>0</v>
          </cell>
          <cell r="M263" t="str">
            <v>Supplies Propane</v>
          </cell>
        </row>
        <row r="264">
          <cell r="A264" t="str">
            <v>100.40.60.001-6200.08</v>
          </cell>
          <cell r="B264" t="str">
            <v>6200.08</v>
          </cell>
          <cell r="C264" t="str">
            <v>100.40.60.001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 t="str">
            <v>+++</v>
          </cell>
          <cell r="L264">
            <v>0</v>
          </cell>
          <cell r="M264" t="str">
            <v>Supplies Uniforms</v>
          </cell>
        </row>
        <row r="265">
          <cell r="A265" t="str">
            <v>100.40.60.001-6200.09</v>
          </cell>
          <cell r="B265" t="str">
            <v>6200.09</v>
          </cell>
          <cell r="C265" t="str">
            <v>100.40.60.001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 t="str">
            <v>+++</v>
          </cell>
          <cell r="L265">
            <v>0</v>
          </cell>
          <cell r="M265" t="str">
            <v>Supplies Data Processing</v>
          </cell>
        </row>
        <row r="266">
          <cell r="A266" t="str">
            <v>100.40.60.001-6200.10</v>
          </cell>
          <cell r="B266" t="str">
            <v>6200.10</v>
          </cell>
          <cell r="C266" t="str">
            <v>100.40.60.001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 t="str">
            <v>+++</v>
          </cell>
          <cell r="L266">
            <v>0</v>
          </cell>
          <cell r="M266" t="str">
            <v>Supplies Protective Clothing</v>
          </cell>
        </row>
        <row r="267">
          <cell r="A267" t="str">
            <v>100.40.60.001-6280.15</v>
          </cell>
          <cell r="B267" t="str">
            <v>6280.15</v>
          </cell>
          <cell r="C267" t="str">
            <v>100.40.60.001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 t="str">
            <v>+++</v>
          </cell>
          <cell r="L267">
            <v>0</v>
          </cell>
          <cell r="M267" t="str">
            <v>Supplies-Public Works Mechanics Tools</v>
          </cell>
        </row>
        <row r="268">
          <cell r="A268" t="str">
            <v>100.40.60.001-6280.19</v>
          </cell>
          <cell r="B268" t="str">
            <v>6280.19</v>
          </cell>
          <cell r="C268" t="str">
            <v>100.40.60.001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 t="str">
            <v>+++</v>
          </cell>
          <cell r="L268">
            <v>0</v>
          </cell>
          <cell r="M268" t="str">
            <v>Supplies-Public Works Specialty Maintenance Tools</v>
          </cell>
        </row>
        <row r="269">
          <cell r="A269" t="str">
            <v>100.40.60.001-6280.38</v>
          </cell>
          <cell r="B269" t="str">
            <v>6280.38</v>
          </cell>
          <cell r="C269" t="str">
            <v>100.40.60.001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 t="str">
            <v>+++</v>
          </cell>
          <cell r="L269">
            <v>0</v>
          </cell>
          <cell r="M269" t="str">
            <v>Supplies-Public Works Global Supplies</v>
          </cell>
        </row>
        <row r="270">
          <cell r="A270" t="str">
            <v>100.40.60.001-6300.01</v>
          </cell>
          <cell r="B270" t="str">
            <v>6300.01</v>
          </cell>
          <cell r="C270" t="str">
            <v>100.40.60.001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 t="str">
            <v>+++</v>
          </cell>
          <cell r="L270">
            <v>0</v>
          </cell>
          <cell r="M270" t="str">
            <v>Dues &amp; Subscriptions Memberships</v>
          </cell>
        </row>
        <row r="271">
          <cell r="A271" t="str">
            <v>100.40.60.001-6350.01</v>
          </cell>
          <cell r="B271" t="str">
            <v>6350.01</v>
          </cell>
          <cell r="C271" t="str">
            <v>100.40.60.001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 t="str">
            <v>+++</v>
          </cell>
          <cell r="L271">
            <v>0</v>
          </cell>
          <cell r="M271" t="str">
            <v>Maintenance Agreements &amp; Licenses License/Software Maintenance</v>
          </cell>
        </row>
        <row r="272">
          <cell r="A272" t="str">
            <v>100.40.60.001-6400.01</v>
          </cell>
          <cell r="B272" t="str">
            <v>6400.01</v>
          </cell>
          <cell r="C272" t="str">
            <v>100.40.60.001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 t="str">
            <v>+++</v>
          </cell>
          <cell r="L272">
            <v>0</v>
          </cell>
          <cell r="M272" t="str">
            <v>Repairs &amp; Maintenance Building</v>
          </cell>
        </row>
        <row r="273">
          <cell r="A273" t="str">
            <v>100.40.60.001-6400.02</v>
          </cell>
          <cell r="B273" t="str">
            <v>6400.02</v>
          </cell>
          <cell r="C273" t="str">
            <v>100.40.60.001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 t="str">
            <v>+++</v>
          </cell>
          <cell r="L273">
            <v>0</v>
          </cell>
          <cell r="M273" t="str">
            <v>Repairs &amp; Maintenance Minor Equipment/Other</v>
          </cell>
        </row>
        <row r="274">
          <cell r="A274" t="str">
            <v>100.40.60.001-6400.03</v>
          </cell>
          <cell r="B274" t="str">
            <v>6400.03</v>
          </cell>
          <cell r="C274" t="str">
            <v>100.40.60.001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 t="str">
            <v>+++</v>
          </cell>
          <cell r="L274">
            <v>0</v>
          </cell>
          <cell r="M274" t="str">
            <v>Repairs &amp; Maintenance Major Repair &amp; Contingency</v>
          </cell>
        </row>
        <row r="275">
          <cell r="A275" t="str">
            <v>100.40.60.001-6400.05</v>
          </cell>
          <cell r="B275" t="str">
            <v>6400.05</v>
          </cell>
          <cell r="C275" t="str">
            <v>100.40.60.001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 t="str">
            <v>+++</v>
          </cell>
          <cell r="L275">
            <v>0</v>
          </cell>
          <cell r="M275" t="str">
            <v>Repairs &amp; Maintenance Vehicle</v>
          </cell>
        </row>
        <row r="276">
          <cell r="A276" t="str">
            <v>100.40.60.001-6400.07</v>
          </cell>
          <cell r="B276" t="str">
            <v>6400.07</v>
          </cell>
          <cell r="C276" t="str">
            <v>100.40.60.001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 t="str">
            <v>+++</v>
          </cell>
          <cell r="L276">
            <v>0</v>
          </cell>
          <cell r="M276" t="str">
            <v>Repairs &amp; Maintenance Radio Communication</v>
          </cell>
        </row>
        <row r="277">
          <cell r="A277" t="str">
            <v>100.40.60.001-6500.04</v>
          </cell>
          <cell r="B277" t="str">
            <v>6500.04</v>
          </cell>
          <cell r="C277" t="str">
            <v>100.40.60.001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 t="str">
            <v>+++</v>
          </cell>
          <cell r="L277">
            <v>0</v>
          </cell>
          <cell r="M277" t="str">
            <v>Claims &amp; Insurance Insurance Premiums</v>
          </cell>
        </row>
        <row r="278">
          <cell r="A278" t="str">
            <v>100.40.60.001-6600.01</v>
          </cell>
          <cell r="B278" t="str">
            <v>6600.01</v>
          </cell>
          <cell r="C278" t="str">
            <v>100.40.60.001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 t="str">
            <v>+++</v>
          </cell>
          <cell r="L278">
            <v>0</v>
          </cell>
          <cell r="M278" t="str">
            <v>Administrative Expenses Meetings</v>
          </cell>
        </row>
        <row r="279">
          <cell r="A279" t="str">
            <v>100.40.60.001-6600.03</v>
          </cell>
          <cell r="B279" t="str">
            <v>6600.03</v>
          </cell>
          <cell r="C279" t="str">
            <v>100.40.60.001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 t="str">
            <v>+++</v>
          </cell>
          <cell r="L279">
            <v>0</v>
          </cell>
          <cell r="M279" t="str">
            <v>Administrative Expenses Mileage Reimbursement</v>
          </cell>
        </row>
        <row r="280">
          <cell r="A280" t="str">
            <v>100.40.60.001-6600.04</v>
          </cell>
          <cell r="B280" t="str">
            <v>6600.04</v>
          </cell>
          <cell r="C280" t="str">
            <v>100.40.60.001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 t="str">
            <v>+++</v>
          </cell>
          <cell r="L280">
            <v>0</v>
          </cell>
          <cell r="M280" t="str">
            <v>Administrative Expenses Training/Conferences</v>
          </cell>
        </row>
        <row r="281">
          <cell r="A281" t="str">
            <v>100.40.60.001-6600.07</v>
          </cell>
          <cell r="B281" t="str">
            <v>6600.07</v>
          </cell>
          <cell r="C281" t="str">
            <v>100.40.60.001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 t="str">
            <v>+++</v>
          </cell>
          <cell r="L281">
            <v>21.51</v>
          </cell>
          <cell r="M281" t="str">
            <v>Administrative Expenses Employee Recruitment</v>
          </cell>
        </row>
        <row r="282">
          <cell r="A282" t="str">
            <v>100.40.60.001-8000.12</v>
          </cell>
          <cell r="B282" t="str">
            <v>8000.12</v>
          </cell>
          <cell r="C282" t="str">
            <v>100.40.60.001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 t="str">
            <v>+++</v>
          </cell>
          <cell r="L282">
            <v>0</v>
          </cell>
          <cell r="M282" t="str">
            <v>Capital Improvements-General Government Building Improvements</v>
          </cell>
        </row>
        <row r="283">
          <cell r="A283" t="str">
            <v>100.40.60.520-5000.01</v>
          </cell>
          <cell r="B283" t="str">
            <v>5000.01</v>
          </cell>
          <cell r="C283" t="str">
            <v>100.40.60.520</v>
          </cell>
          <cell r="D283">
            <v>0</v>
          </cell>
          <cell r="E283">
            <v>0</v>
          </cell>
          <cell r="F283">
            <v>0</v>
          </cell>
          <cell r="G283">
            <v>6514.64</v>
          </cell>
          <cell r="H283">
            <v>0</v>
          </cell>
          <cell r="I283">
            <v>32930.379999999997</v>
          </cell>
          <cell r="J283">
            <v>-32930.379999999997</v>
          </cell>
          <cell r="K283" t="str">
            <v>+++</v>
          </cell>
          <cell r="L283">
            <v>149528.78</v>
          </cell>
          <cell r="M283" t="str">
            <v>Salaries Regular</v>
          </cell>
        </row>
        <row r="284">
          <cell r="A284" t="str">
            <v>100.40.60.520-5000.02</v>
          </cell>
          <cell r="B284" t="str">
            <v>5000.02</v>
          </cell>
          <cell r="C284" t="str">
            <v>100.40.60.520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 t="str">
            <v>+++</v>
          </cell>
          <cell r="L284">
            <v>0</v>
          </cell>
          <cell r="M284" t="str">
            <v>Salaries Part Time</v>
          </cell>
        </row>
        <row r="285">
          <cell r="A285" t="str">
            <v>100.40.60.520-5000.03</v>
          </cell>
          <cell r="B285" t="str">
            <v>5000.03</v>
          </cell>
          <cell r="C285" t="str">
            <v>100.40.60.520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2.52</v>
          </cell>
          <cell r="J285">
            <v>-2.52</v>
          </cell>
          <cell r="K285" t="str">
            <v>+++</v>
          </cell>
          <cell r="L285">
            <v>477.56</v>
          </cell>
          <cell r="M285" t="str">
            <v>Salaries Overtime</v>
          </cell>
        </row>
        <row r="286">
          <cell r="A286" t="str">
            <v>100.40.60.520-5000.04</v>
          </cell>
          <cell r="B286" t="str">
            <v>5000.04</v>
          </cell>
          <cell r="C286" t="str">
            <v>100.40.60.520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 t="str">
            <v>+++</v>
          </cell>
          <cell r="L286">
            <v>0</v>
          </cell>
          <cell r="M286" t="str">
            <v>Salaries Holiday Pay</v>
          </cell>
        </row>
        <row r="287">
          <cell r="A287" t="str">
            <v>100.40.60.520-5000.06</v>
          </cell>
          <cell r="B287" t="str">
            <v>5000.06</v>
          </cell>
          <cell r="C287" t="str">
            <v>100.40.60.520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 t="str">
            <v>+++</v>
          </cell>
          <cell r="L287">
            <v>0</v>
          </cell>
          <cell r="M287" t="str">
            <v>Salaries Out of Class</v>
          </cell>
        </row>
        <row r="288">
          <cell r="A288" t="str">
            <v>100.40.60.520-5000.07</v>
          </cell>
          <cell r="B288" t="str">
            <v>5000.07</v>
          </cell>
          <cell r="C288" t="str">
            <v>100.40.60.520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 t="str">
            <v>+++</v>
          </cell>
          <cell r="L288">
            <v>0</v>
          </cell>
          <cell r="M288" t="str">
            <v>Salaries Admin Leave Pay</v>
          </cell>
        </row>
        <row r="289">
          <cell r="A289" t="str">
            <v>100.40.60.520-5000.08</v>
          </cell>
          <cell r="B289" t="str">
            <v>5000.08</v>
          </cell>
          <cell r="C289" t="str">
            <v>100.40.60.520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 t="str">
            <v>+++</v>
          </cell>
          <cell r="L289">
            <v>1178.1099999999999</v>
          </cell>
          <cell r="M289" t="str">
            <v>Salaries Longevity Pay</v>
          </cell>
        </row>
        <row r="290">
          <cell r="A290" t="str">
            <v>100.40.60.520-5000.10</v>
          </cell>
          <cell r="B290" t="str">
            <v>5000.10</v>
          </cell>
          <cell r="C290" t="str">
            <v>100.40.60.520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 t="str">
            <v>+++</v>
          </cell>
          <cell r="L290">
            <v>0</v>
          </cell>
          <cell r="M290" t="str">
            <v>Salaries Furloughs</v>
          </cell>
        </row>
        <row r="291">
          <cell r="A291" t="str">
            <v>100.40.60.520-5000.11</v>
          </cell>
          <cell r="B291" t="str">
            <v>5000.11</v>
          </cell>
          <cell r="C291" t="str">
            <v>100.40.60.520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 t="str">
            <v>+++</v>
          </cell>
          <cell r="L291">
            <v>0</v>
          </cell>
          <cell r="M291" t="str">
            <v>Salaries Worker's Comp</v>
          </cell>
        </row>
        <row r="292">
          <cell r="A292" t="str">
            <v>100.40.60.520-5000.12</v>
          </cell>
          <cell r="B292" t="str">
            <v>5000.12</v>
          </cell>
          <cell r="C292" t="str">
            <v>100.40.60.520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 t="str">
            <v>+++</v>
          </cell>
          <cell r="L292">
            <v>0</v>
          </cell>
          <cell r="M292" t="str">
            <v>Salaries Compensated Absences</v>
          </cell>
        </row>
        <row r="293">
          <cell r="A293" t="str">
            <v>100.40.60.520-5000.99</v>
          </cell>
          <cell r="B293" t="str">
            <v>5000.99</v>
          </cell>
          <cell r="C293" t="str">
            <v>100.40.60.520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 t="str">
            <v>+++</v>
          </cell>
          <cell r="L293">
            <v>0</v>
          </cell>
          <cell r="M293" t="str">
            <v>Salaries New Personnel Requests</v>
          </cell>
        </row>
        <row r="294">
          <cell r="A294" t="str">
            <v>100.40.60.520-5100.00</v>
          </cell>
          <cell r="B294" t="str">
            <v>5100.00</v>
          </cell>
          <cell r="C294" t="str">
            <v>100.40.60.520</v>
          </cell>
          <cell r="D294">
            <v>0</v>
          </cell>
          <cell r="E294">
            <v>0</v>
          </cell>
          <cell r="F294">
            <v>0</v>
          </cell>
          <cell r="G294">
            <v>1361.81</v>
          </cell>
          <cell r="H294">
            <v>0</v>
          </cell>
          <cell r="I294">
            <v>6869.46</v>
          </cell>
          <cell r="J294">
            <v>-6869.46</v>
          </cell>
          <cell r="K294" t="str">
            <v>+++</v>
          </cell>
          <cell r="L294">
            <v>29369.15</v>
          </cell>
          <cell r="M294" t="str">
            <v>Benefits PERS Pool Liability</v>
          </cell>
        </row>
        <row r="295">
          <cell r="A295" t="str">
            <v>100.40.60.520-5100.01</v>
          </cell>
          <cell r="B295" t="str">
            <v>5100.01</v>
          </cell>
          <cell r="C295" t="str">
            <v>100.40.60.520</v>
          </cell>
          <cell r="D295">
            <v>0</v>
          </cell>
          <cell r="E295">
            <v>0</v>
          </cell>
          <cell r="F295">
            <v>0</v>
          </cell>
          <cell r="G295">
            <v>707.09</v>
          </cell>
          <cell r="H295">
            <v>0</v>
          </cell>
          <cell r="I295">
            <v>3538.56</v>
          </cell>
          <cell r="J295">
            <v>-3538.56</v>
          </cell>
          <cell r="K295" t="str">
            <v>+++</v>
          </cell>
          <cell r="L295">
            <v>14845.3</v>
          </cell>
          <cell r="M295" t="str">
            <v>Benefits Retirement</v>
          </cell>
        </row>
        <row r="296">
          <cell r="A296" t="str">
            <v>100.40.60.520-5100.02</v>
          </cell>
          <cell r="B296" t="str">
            <v>5100.02</v>
          </cell>
          <cell r="C296" t="str">
            <v>100.40.60.520</v>
          </cell>
          <cell r="D296">
            <v>0</v>
          </cell>
          <cell r="E296">
            <v>0</v>
          </cell>
          <cell r="F296">
            <v>0</v>
          </cell>
          <cell r="G296">
            <v>1563.05</v>
          </cell>
          <cell r="H296">
            <v>0</v>
          </cell>
          <cell r="I296">
            <v>7815.25</v>
          </cell>
          <cell r="J296">
            <v>-7815.25</v>
          </cell>
          <cell r="K296" t="str">
            <v>+++</v>
          </cell>
          <cell r="L296">
            <v>36735.08</v>
          </cell>
          <cell r="M296" t="str">
            <v>Benefits Health Insurance</v>
          </cell>
        </row>
        <row r="297">
          <cell r="A297" t="str">
            <v>100.40.60.520-5100.03</v>
          </cell>
          <cell r="B297" t="str">
            <v>5100.03</v>
          </cell>
          <cell r="C297" t="str">
            <v>100.40.60.520</v>
          </cell>
          <cell r="D297">
            <v>0</v>
          </cell>
          <cell r="E297">
            <v>0</v>
          </cell>
          <cell r="F297">
            <v>0</v>
          </cell>
          <cell r="G297">
            <v>139.43</v>
          </cell>
          <cell r="H297">
            <v>0</v>
          </cell>
          <cell r="I297">
            <v>697.15</v>
          </cell>
          <cell r="J297">
            <v>-697.15</v>
          </cell>
          <cell r="K297" t="str">
            <v>+++</v>
          </cell>
          <cell r="L297">
            <v>3305.74</v>
          </cell>
          <cell r="M297" t="str">
            <v>Benefits Dental Insurance</v>
          </cell>
        </row>
        <row r="298">
          <cell r="A298" t="str">
            <v>100.40.60.520-5100.04</v>
          </cell>
          <cell r="B298" t="str">
            <v>5100.04</v>
          </cell>
          <cell r="C298" t="str">
            <v>100.40.60.520</v>
          </cell>
          <cell r="D298">
            <v>0</v>
          </cell>
          <cell r="E298">
            <v>0</v>
          </cell>
          <cell r="F298">
            <v>0</v>
          </cell>
          <cell r="G298">
            <v>22.77</v>
          </cell>
          <cell r="H298">
            <v>0</v>
          </cell>
          <cell r="I298">
            <v>113.85</v>
          </cell>
          <cell r="J298">
            <v>-113.85</v>
          </cell>
          <cell r="K298" t="str">
            <v>+++</v>
          </cell>
          <cell r="L298">
            <v>526.53</v>
          </cell>
          <cell r="M298" t="str">
            <v>Benefits Vision Insurance</v>
          </cell>
        </row>
        <row r="299">
          <cell r="A299" t="str">
            <v>100.40.60.520-5100.05</v>
          </cell>
          <cell r="B299" t="str">
            <v>5100.05</v>
          </cell>
          <cell r="C299" t="str">
            <v>100.40.60.520</v>
          </cell>
          <cell r="D299">
            <v>0</v>
          </cell>
          <cell r="E299">
            <v>0</v>
          </cell>
          <cell r="F299">
            <v>0</v>
          </cell>
          <cell r="G299">
            <v>15.26</v>
          </cell>
          <cell r="H299">
            <v>0</v>
          </cell>
          <cell r="I299">
            <v>46.36</v>
          </cell>
          <cell r="J299">
            <v>-46.36</v>
          </cell>
          <cell r="K299" t="str">
            <v>+++</v>
          </cell>
          <cell r="L299">
            <v>193.4</v>
          </cell>
          <cell r="M299" t="str">
            <v>Benefits Life Insurance</v>
          </cell>
        </row>
        <row r="300">
          <cell r="A300" t="str">
            <v>100.40.60.520-5100.06</v>
          </cell>
          <cell r="B300" t="str">
            <v>5100.06</v>
          </cell>
          <cell r="C300" t="str">
            <v>100.40.60.520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 t="str">
            <v>+++</v>
          </cell>
          <cell r="L300">
            <v>0</v>
          </cell>
          <cell r="M300" t="str">
            <v>Benefits Worker's Comp</v>
          </cell>
        </row>
        <row r="301">
          <cell r="A301" t="str">
            <v>100.40.60.520-5100.07</v>
          </cell>
          <cell r="B301" t="str">
            <v>5100.07</v>
          </cell>
          <cell r="C301" t="str">
            <v>100.40.60.520</v>
          </cell>
          <cell r="D301">
            <v>0</v>
          </cell>
          <cell r="E301">
            <v>0</v>
          </cell>
          <cell r="F301">
            <v>0</v>
          </cell>
          <cell r="G301">
            <v>33.409999999999997</v>
          </cell>
          <cell r="H301">
            <v>0</v>
          </cell>
          <cell r="I301">
            <v>156.68</v>
          </cell>
          <cell r="J301">
            <v>-156.68</v>
          </cell>
          <cell r="K301" t="str">
            <v>+++</v>
          </cell>
          <cell r="L301">
            <v>802.05</v>
          </cell>
          <cell r="M301" t="str">
            <v>Benefits Long Term Disability</v>
          </cell>
        </row>
        <row r="302">
          <cell r="A302" t="str">
            <v>100.40.60.520-5100.08</v>
          </cell>
          <cell r="B302" t="str">
            <v>5100.08</v>
          </cell>
          <cell r="C302" t="str">
            <v>100.40.60.520</v>
          </cell>
          <cell r="D302">
            <v>0</v>
          </cell>
          <cell r="E302">
            <v>0</v>
          </cell>
          <cell r="F302">
            <v>0</v>
          </cell>
          <cell r="G302">
            <v>5511.27</v>
          </cell>
          <cell r="H302">
            <v>0</v>
          </cell>
          <cell r="I302">
            <v>6210.41</v>
          </cell>
          <cell r="J302">
            <v>-6210.41</v>
          </cell>
          <cell r="K302" t="str">
            <v>+++</v>
          </cell>
          <cell r="L302">
            <v>2849.91</v>
          </cell>
          <cell r="M302" t="str">
            <v>Benefits Deferred Compensation</v>
          </cell>
        </row>
        <row r="303">
          <cell r="A303" t="str">
            <v>100.40.60.520-5100.09</v>
          </cell>
          <cell r="B303" t="str">
            <v>5100.09</v>
          </cell>
          <cell r="C303" t="str">
            <v>100.40.60.520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 t="str">
            <v>+++</v>
          </cell>
          <cell r="L303">
            <v>0</v>
          </cell>
          <cell r="M303" t="str">
            <v>Benefits Unemployment Insurance</v>
          </cell>
        </row>
        <row r="304">
          <cell r="A304" t="str">
            <v>100.40.60.520-5100.10</v>
          </cell>
          <cell r="B304" t="str">
            <v>5100.10</v>
          </cell>
          <cell r="C304" t="str">
            <v>100.40.60.520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 t="str">
            <v>+++</v>
          </cell>
          <cell r="L304">
            <v>855</v>
          </cell>
          <cell r="M304" t="str">
            <v>Benefits Uniform Allowance</v>
          </cell>
        </row>
        <row r="305">
          <cell r="A305" t="str">
            <v>100.40.60.520-5100.11</v>
          </cell>
          <cell r="B305" t="str">
            <v>5100.11</v>
          </cell>
          <cell r="C305" t="str">
            <v>100.40.60.520</v>
          </cell>
          <cell r="D305">
            <v>0</v>
          </cell>
          <cell r="E305">
            <v>0</v>
          </cell>
          <cell r="F305">
            <v>0</v>
          </cell>
          <cell r="G305">
            <v>98.17</v>
          </cell>
          <cell r="H305">
            <v>0</v>
          </cell>
          <cell r="I305">
            <v>503.51</v>
          </cell>
          <cell r="J305">
            <v>-503.51</v>
          </cell>
          <cell r="K305" t="str">
            <v>+++</v>
          </cell>
          <cell r="L305">
            <v>2292.66</v>
          </cell>
          <cell r="M305" t="str">
            <v>Benefits Medicare</v>
          </cell>
        </row>
        <row r="306">
          <cell r="A306" t="str">
            <v>100.40.60.520-5100.12</v>
          </cell>
          <cell r="B306" t="str">
            <v>5100.12</v>
          </cell>
          <cell r="C306" t="str">
            <v>100.40.60.520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 t="str">
            <v>+++</v>
          </cell>
          <cell r="L306">
            <v>0</v>
          </cell>
          <cell r="M306" t="str">
            <v>Benefits Annual Physical Exam</v>
          </cell>
        </row>
        <row r="307">
          <cell r="A307" t="str">
            <v>100.40.60.520-5100.15</v>
          </cell>
          <cell r="B307" t="str">
            <v>5100.15</v>
          </cell>
          <cell r="C307" t="str">
            <v>100.40.60.520</v>
          </cell>
          <cell r="D307">
            <v>0</v>
          </cell>
          <cell r="E307">
            <v>0</v>
          </cell>
          <cell r="F307">
            <v>0</v>
          </cell>
          <cell r="G307">
            <v>5.63</v>
          </cell>
          <cell r="H307">
            <v>0</v>
          </cell>
          <cell r="I307">
            <v>28.15</v>
          </cell>
          <cell r="J307">
            <v>-28.15</v>
          </cell>
          <cell r="K307" t="str">
            <v>+++</v>
          </cell>
          <cell r="L307">
            <v>135.12</v>
          </cell>
          <cell r="M307" t="str">
            <v>Benefits Cell Phone Allowance</v>
          </cell>
        </row>
        <row r="308">
          <cell r="A308" t="str">
            <v>100.40.60.520-5100.17</v>
          </cell>
          <cell r="B308" t="str">
            <v>5100.17</v>
          </cell>
          <cell r="C308" t="str">
            <v>100.40.60.520</v>
          </cell>
          <cell r="D308">
            <v>23575</v>
          </cell>
          <cell r="E308">
            <v>0</v>
          </cell>
          <cell r="F308">
            <v>23575</v>
          </cell>
          <cell r="G308">
            <v>2122.6</v>
          </cell>
          <cell r="H308">
            <v>0</v>
          </cell>
          <cell r="I308">
            <v>6367.8</v>
          </cell>
          <cell r="J308">
            <v>17207.2</v>
          </cell>
          <cell r="K308">
            <v>0.27</v>
          </cell>
          <cell r="L308">
            <v>24515.84</v>
          </cell>
          <cell r="M308" t="str">
            <v>Benefits Other Post Employment Benefits</v>
          </cell>
        </row>
        <row r="309">
          <cell r="A309" t="str">
            <v>100.40.60.520-6000.09</v>
          </cell>
          <cell r="B309" t="str">
            <v>6000.09</v>
          </cell>
          <cell r="C309" t="str">
            <v>100.40.60.520</v>
          </cell>
          <cell r="D309">
            <v>1500</v>
          </cell>
          <cell r="E309">
            <v>0</v>
          </cell>
          <cell r="F309">
            <v>1500</v>
          </cell>
          <cell r="G309">
            <v>93.56</v>
          </cell>
          <cell r="H309">
            <v>0</v>
          </cell>
          <cell r="I309">
            <v>256.23</v>
          </cell>
          <cell r="J309">
            <v>1243.77</v>
          </cell>
          <cell r="K309">
            <v>0.17</v>
          </cell>
          <cell r="L309">
            <v>1628.84</v>
          </cell>
          <cell r="M309" t="str">
            <v>Professional Services Uniform</v>
          </cell>
        </row>
        <row r="310">
          <cell r="A310" t="str">
            <v>100.40.60.520-6100.01</v>
          </cell>
          <cell r="B310" t="str">
            <v>6100.01</v>
          </cell>
          <cell r="C310" t="str">
            <v>100.40.60.520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4271.54</v>
          </cell>
          <cell r="J310">
            <v>-4271.54</v>
          </cell>
          <cell r="K310" t="str">
            <v>+++</v>
          </cell>
          <cell r="L310">
            <v>19407.080000000002</v>
          </cell>
          <cell r="M310" t="str">
            <v>Utilities Electric</v>
          </cell>
        </row>
        <row r="311">
          <cell r="A311" t="str">
            <v>100.40.60.520-6100.02</v>
          </cell>
          <cell r="B311" t="str">
            <v>6100.02</v>
          </cell>
          <cell r="C311" t="str">
            <v>100.40.60.520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 t="str">
            <v>+++</v>
          </cell>
          <cell r="L311">
            <v>0</v>
          </cell>
          <cell r="M311" t="str">
            <v>Utilities Telephone</v>
          </cell>
        </row>
        <row r="312">
          <cell r="A312" t="str">
            <v>100.40.60.520-6200.01</v>
          </cell>
          <cell r="B312" t="str">
            <v>6200.01</v>
          </cell>
          <cell r="C312" t="str">
            <v>100.40.60.520</v>
          </cell>
          <cell r="D312">
            <v>800</v>
          </cell>
          <cell r="E312">
            <v>0</v>
          </cell>
          <cell r="F312">
            <v>800</v>
          </cell>
          <cell r="G312">
            <v>0</v>
          </cell>
          <cell r="H312">
            <v>0</v>
          </cell>
          <cell r="I312">
            <v>90.33</v>
          </cell>
          <cell r="J312">
            <v>709.67</v>
          </cell>
          <cell r="K312">
            <v>0.11</v>
          </cell>
          <cell r="L312">
            <v>984.75</v>
          </cell>
          <cell r="M312" t="str">
            <v>Supplies Office</v>
          </cell>
        </row>
        <row r="313">
          <cell r="A313" t="str">
            <v>100.40.60.520-6200.02</v>
          </cell>
          <cell r="B313" t="str">
            <v>6200.02</v>
          </cell>
          <cell r="C313" t="str">
            <v>100.40.60.520</v>
          </cell>
          <cell r="D313">
            <v>37500</v>
          </cell>
          <cell r="E313">
            <v>0</v>
          </cell>
          <cell r="F313">
            <v>37500</v>
          </cell>
          <cell r="G313">
            <v>72.48</v>
          </cell>
          <cell r="H313">
            <v>5545.94</v>
          </cell>
          <cell r="I313">
            <v>9635.68</v>
          </cell>
          <cell r="J313">
            <v>22318.38</v>
          </cell>
          <cell r="K313">
            <v>0.4</v>
          </cell>
          <cell r="L313">
            <v>28348.74</v>
          </cell>
          <cell r="M313" t="str">
            <v>Supplies Special Department</v>
          </cell>
        </row>
        <row r="314">
          <cell r="A314" t="str">
            <v>100.40.60.520-6200.03</v>
          </cell>
          <cell r="B314" t="str">
            <v>6200.03</v>
          </cell>
          <cell r="C314" t="str">
            <v>100.40.60.520</v>
          </cell>
          <cell r="D314">
            <v>700</v>
          </cell>
          <cell r="E314">
            <v>0</v>
          </cell>
          <cell r="F314">
            <v>700</v>
          </cell>
          <cell r="G314">
            <v>55.36</v>
          </cell>
          <cell r="H314">
            <v>0</v>
          </cell>
          <cell r="I314">
            <v>55.36</v>
          </cell>
          <cell r="J314">
            <v>644.64</v>
          </cell>
          <cell r="K314">
            <v>0.08</v>
          </cell>
          <cell r="L314">
            <v>788.5</v>
          </cell>
          <cell r="M314" t="str">
            <v>Supplies Copier Maintenance &amp; Supplies</v>
          </cell>
        </row>
        <row r="315">
          <cell r="A315" t="str">
            <v>100.40.60.520-6200.05</v>
          </cell>
          <cell r="B315" t="str">
            <v>6200.05</v>
          </cell>
          <cell r="C315" t="str">
            <v>100.40.60.520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 t="str">
            <v>+++</v>
          </cell>
          <cell r="L315">
            <v>2575.27</v>
          </cell>
          <cell r="M315" t="str">
            <v>Supplies Gasoline</v>
          </cell>
        </row>
        <row r="316">
          <cell r="A316" t="str">
            <v>100.40.60.520-6200.06</v>
          </cell>
          <cell r="B316" t="str">
            <v>6200.06</v>
          </cell>
          <cell r="C316" t="str">
            <v>100.40.60.520</v>
          </cell>
          <cell r="D316">
            <v>350</v>
          </cell>
          <cell r="E316">
            <v>0</v>
          </cell>
          <cell r="F316">
            <v>350</v>
          </cell>
          <cell r="G316">
            <v>0</v>
          </cell>
          <cell r="H316">
            <v>0</v>
          </cell>
          <cell r="I316">
            <v>86.15</v>
          </cell>
          <cell r="J316">
            <v>263.85000000000002</v>
          </cell>
          <cell r="K316">
            <v>0.25</v>
          </cell>
          <cell r="L316">
            <v>208.84</v>
          </cell>
          <cell r="M316" t="str">
            <v>Supplies Propane</v>
          </cell>
        </row>
        <row r="317">
          <cell r="A317" t="str">
            <v>100.40.60.520-6280.14</v>
          </cell>
          <cell r="B317" t="str">
            <v>6280.14</v>
          </cell>
          <cell r="C317" t="str">
            <v>100.40.60.520</v>
          </cell>
          <cell r="D317">
            <v>600</v>
          </cell>
          <cell r="E317">
            <v>0</v>
          </cell>
          <cell r="F317">
            <v>600</v>
          </cell>
          <cell r="G317">
            <v>0</v>
          </cell>
          <cell r="H317">
            <v>0</v>
          </cell>
          <cell r="I317">
            <v>0</v>
          </cell>
          <cell r="J317">
            <v>600</v>
          </cell>
          <cell r="K317">
            <v>0</v>
          </cell>
          <cell r="L317">
            <v>0</v>
          </cell>
          <cell r="M317" t="str">
            <v>Supplies-Public Works Protective Clothing</v>
          </cell>
        </row>
        <row r="318">
          <cell r="A318" t="str">
            <v>100.40.60.520-6280.38</v>
          </cell>
          <cell r="B318" t="str">
            <v>6280.38</v>
          </cell>
          <cell r="C318" t="str">
            <v>100.40.60.520</v>
          </cell>
          <cell r="D318">
            <v>25000</v>
          </cell>
          <cell r="E318">
            <v>0</v>
          </cell>
          <cell r="F318">
            <v>25000</v>
          </cell>
          <cell r="G318">
            <v>1832.28</v>
          </cell>
          <cell r="H318">
            <v>0</v>
          </cell>
          <cell r="I318">
            <v>3202.96</v>
          </cell>
          <cell r="J318">
            <v>21797.040000000001</v>
          </cell>
          <cell r="K318">
            <v>0.13</v>
          </cell>
          <cell r="L318">
            <v>25642.66</v>
          </cell>
          <cell r="M318" t="str">
            <v>Supplies-Public Works Global Supplies</v>
          </cell>
        </row>
        <row r="319">
          <cell r="A319" t="str">
            <v>100.40.60.520-6300.01</v>
          </cell>
          <cell r="B319" t="str">
            <v>6300.01</v>
          </cell>
          <cell r="C319" t="str">
            <v>100.40.60.520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 t="str">
            <v>+++</v>
          </cell>
          <cell r="L319">
            <v>0</v>
          </cell>
          <cell r="M319" t="str">
            <v>Dues &amp; Subscriptions Memberships</v>
          </cell>
        </row>
        <row r="320">
          <cell r="A320" t="str">
            <v>100.40.60.520-6300.03</v>
          </cell>
          <cell r="B320" t="str">
            <v>6300.03</v>
          </cell>
          <cell r="C320" t="str">
            <v>100.40.60.520</v>
          </cell>
          <cell r="D320">
            <v>200</v>
          </cell>
          <cell r="E320">
            <v>0</v>
          </cell>
          <cell r="F320">
            <v>200</v>
          </cell>
          <cell r="G320">
            <v>0</v>
          </cell>
          <cell r="H320">
            <v>0</v>
          </cell>
          <cell r="I320">
            <v>0</v>
          </cell>
          <cell r="J320">
            <v>200</v>
          </cell>
          <cell r="K320">
            <v>0</v>
          </cell>
          <cell r="L320">
            <v>0</v>
          </cell>
          <cell r="M320" t="str">
            <v>Dues &amp; Subscriptions Certifications</v>
          </cell>
        </row>
        <row r="321">
          <cell r="A321" t="str">
            <v>100.40.60.520-6350.01</v>
          </cell>
          <cell r="B321" t="str">
            <v>6350.01</v>
          </cell>
          <cell r="C321" t="str">
            <v>100.40.60.520</v>
          </cell>
          <cell r="D321">
            <v>14600</v>
          </cell>
          <cell r="E321">
            <v>0</v>
          </cell>
          <cell r="F321">
            <v>14600</v>
          </cell>
          <cell r="G321">
            <v>0</v>
          </cell>
          <cell r="H321">
            <v>0</v>
          </cell>
          <cell r="I321">
            <v>6308</v>
          </cell>
          <cell r="J321">
            <v>8292</v>
          </cell>
          <cell r="K321">
            <v>0.43</v>
          </cell>
          <cell r="L321">
            <v>8008.75</v>
          </cell>
          <cell r="M321" t="str">
            <v>Maintenance Agreements &amp; Licenses License/Software Maintenance</v>
          </cell>
        </row>
        <row r="322">
          <cell r="A322" t="str">
            <v>100.40.60.520-6350.03</v>
          </cell>
          <cell r="B322" t="str">
            <v>6350.03</v>
          </cell>
          <cell r="C322" t="str">
            <v>100.40.60.520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 t="str">
            <v>+++</v>
          </cell>
          <cell r="L322">
            <v>0</v>
          </cell>
          <cell r="M322" t="str">
            <v>Maintenance Agreements &amp; Licenses Maintenance Agreements</v>
          </cell>
        </row>
        <row r="323">
          <cell r="A323" t="str">
            <v>100.40.60.520-6375.07</v>
          </cell>
          <cell r="B323" t="str">
            <v>6375.07</v>
          </cell>
          <cell r="C323" t="str">
            <v>100.40.60.520</v>
          </cell>
          <cell r="D323">
            <v>4850</v>
          </cell>
          <cell r="E323">
            <v>0</v>
          </cell>
          <cell r="F323">
            <v>4850</v>
          </cell>
          <cell r="G323">
            <v>0</v>
          </cell>
          <cell r="H323">
            <v>0</v>
          </cell>
          <cell r="I323">
            <v>0</v>
          </cell>
          <cell r="J323">
            <v>4850</v>
          </cell>
          <cell r="K323">
            <v>0</v>
          </cell>
          <cell r="L323">
            <v>2639</v>
          </cell>
          <cell r="M323" t="str">
            <v>Operating Fees Permit</v>
          </cell>
        </row>
        <row r="324">
          <cell r="A324" t="str">
            <v>100.40.60.520-6400.02</v>
          </cell>
          <cell r="B324" t="str">
            <v>6400.02</v>
          </cell>
          <cell r="C324" t="str">
            <v>100.40.60.520</v>
          </cell>
          <cell r="D324">
            <v>5000</v>
          </cell>
          <cell r="E324">
            <v>0</v>
          </cell>
          <cell r="F324">
            <v>5000</v>
          </cell>
          <cell r="G324">
            <v>0</v>
          </cell>
          <cell r="H324">
            <v>0</v>
          </cell>
          <cell r="I324">
            <v>793.47</v>
          </cell>
          <cell r="J324">
            <v>4206.53</v>
          </cell>
          <cell r="K324">
            <v>0.16</v>
          </cell>
          <cell r="L324">
            <v>3471.61</v>
          </cell>
          <cell r="M324" t="str">
            <v>Repairs &amp; Maintenance Minor Equipment/Other</v>
          </cell>
        </row>
        <row r="325">
          <cell r="A325" t="str">
            <v>100.40.60.520-6400.04</v>
          </cell>
          <cell r="B325" t="str">
            <v>6400.04</v>
          </cell>
          <cell r="C325" t="str">
            <v>100.40.60.520</v>
          </cell>
          <cell r="D325">
            <v>3250</v>
          </cell>
          <cell r="E325">
            <v>0</v>
          </cell>
          <cell r="F325">
            <v>3250</v>
          </cell>
          <cell r="G325">
            <v>0</v>
          </cell>
          <cell r="H325">
            <v>0</v>
          </cell>
          <cell r="I325">
            <v>0</v>
          </cell>
          <cell r="J325">
            <v>3250</v>
          </cell>
          <cell r="K325">
            <v>0</v>
          </cell>
          <cell r="L325">
            <v>2448.86</v>
          </cell>
          <cell r="M325" t="str">
            <v>Repairs &amp; Maintenance Equipment Rental</v>
          </cell>
        </row>
        <row r="326">
          <cell r="A326" t="str">
            <v>100.40.60.520-6400.05</v>
          </cell>
          <cell r="B326" t="str">
            <v>6400.05</v>
          </cell>
          <cell r="C326" t="str">
            <v>100.40.60.520</v>
          </cell>
          <cell r="D326">
            <v>200000</v>
          </cell>
          <cell r="E326">
            <v>0</v>
          </cell>
          <cell r="F326">
            <v>200000</v>
          </cell>
          <cell r="G326">
            <v>4276.3100000000004</v>
          </cell>
          <cell r="H326">
            <v>0</v>
          </cell>
          <cell r="I326">
            <v>23218.3</v>
          </cell>
          <cell r="J326">
            <v>176781.7</v>
          </cell>
          <cell r="K326">
            <v>0.12</v>
          </cell>
          <cell r="L326">
            <v>135498.45000000001</v>
          </cell>
          <cell r="M326" t="str">
            <v>Repairs &amp; Maintenance Vehicle</v>
          </cell>
        </row>
        <row r="327">
          <cell r="A327" t="str">
            <v>100.40.60.520-6400.20</v>
          </cell>
          <cell r="B327" t="str">
            <v>6400.20</v>
          </cell>
          <cell r="C327" t="str">
            <v>100.40.60.520</v>
          </cell>
          <cell r="D327">
            <v>6800</v>
          </cell>
          <cell r="E327">
            <v>0</v>
          </cell>
          <cell r="F327">
            <v>6800</v>
          </cell>
          <cell r="G327">
            <v>0</v>
          </cell>
          <cell r="H327">
            <v>0</v>
          </cell>
          <cell r="I327">
            <v>1262.1500000000001</v>
          </cell>
          <cell r="J327">
            <v>5537.85</v>
          </cell>
          <cell r="K327">
            <v>0.19</v>
          </cell>
          <cell r="L327">
            <v>6585.07</v>
          </cell>
          <cell r="M327" t="str">
            <v>Repairs &amp; Maintenance Property Maintenance</v>
          </cell>
        </row>
        <row r="328">
          <cell r="A328" t="str">
            <v>100.40.60.520-6500.04</v>
          </cell>
          <cell r="B328" t="str">
            <v>6500.04</v>
          </cell>
          <cell r="C328" t="str">
            <v>100.40.60.520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 t="str">
            <v>+++</v>
          </cell>
          <cell r="L328">
            <v>0</v>
          </cell>
          <cell r="M328" t="str">
            <v>Claims &amp; Insurance Insurance Premiums</v>
          </cell>
        </row>
        <row r="329">
          <cell r="A329" t="str">
            <v>100.40.60.520-6600.01</v>
          </cell>
          <cell r="B329" t="str">
            <v>6600.01</v>
          </cell>
          <cell r="C329" t="str">
            <v>100.40.60.520</v>
          </cell>
          <cell r="D329">
            <v>200</v>
          </cell>
          <cell r="E329">
            <v>0</v>
          </cell>
          <cell r="F329">
            <v>200</v>
          </cell>
          <cell r="G329">
            <v>0</v>
          </cell>
          <cell r="H329">
            <v>0</v>
          </cell>
          <cell r="I329">
            <v>0</v>
          </cell>
          <cell r="J329">
            <v>200</v>
          </cell>
          <cell r="K329">
            <v>0</v>
          </cell>
          <cell r="L329">
            <v>0</v>
          </cell>
          <cell r="M329" t="str">
            <v>Administrative Expenses Meetings</v>
          </cell>
        </row>
        <row r="330">
          <cell r="A330" t="str">
            <v>100.40.60.520-6600.04</v>
          </cell>
          <cell r="B330" t="str">
            <v>6600.04</v>
          </cell>
          <cell r="C330" t="str">
            <v>100.40.60.520</v>
          </cell>
          <cell r="D330">
            <v>1000</v>
          </cell>
          <cell r="E330">
            <v>0</v>
          </cell>
          <cell r="F330">
            <v>1000</v>
          </cell>
          <cell r="G330">
            <v>0</v>
          </cell>
          <cell r="H330">
            <v>0</v>
          </cell>
          <cell r="I330">
            <v>0</v>
          </cell>
          <cell r="J330">
            <v>1000</v>
          </cell>
          <cell r="K330">
            <v>0</v>
          </cell>
          <cell r="L330">
            <v>523</v>
          </cell>
          <cell r="M330" t="str">
            <v>Administrative Expenses Training/Conferences</v>
          </cell>
        </row>
        <row r="331">
          <cell r="A331" t="str">
            <v>100.40.60.520-6600.07</v>
          </cell>
          <cell r="B331" t="str">
            <v>6600.07</v>
          </cell>
          <cell r="C331" t="str">
            <v>100.40.60.520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 t="str">
            <v>+++</v>
          </cell>
          <cell r="L331">
            <v>0</v>
          </cell>
          <cell r="M331" t="str">
            <v>Administrative Expenses Employee Recruitment</v>
          </cell>
        </row>
        <row r="332">
          <cell r="A332" t="str">
            <v>100.40.60.520-7000.03</v>
          </cell>
          <cell r="B332" t="str">
            <v>7000.03</v>
          </cell>
          <cell r="C332" t="str">
            <v>100.40.60.520</v>
          </cell>
          <cell r="D332">
            <v>3400</v>
          </cell>
          <cell r="E332">
            <v>0</v>
          </cell>
          <cell r="F332">
            <v>3400</v>
          </cell>
          <cell r="G332">
            <v>0</v>
          </cell>
          <cell r="H332">
            <v>0</v>
          </cell>
          <cell r="I332">
            <v>0</v>
          </cell>
          <cell r="J332">
            <v>3400</v>
          </cell>
          <cell r="K332">
            <v>0</v>
          </cell>
          <cell r="L332">
            <v>20253.61</v>
          </cell>
          <cell r="M332" t="str">
            <v>Capital Outlay Operations Equip-Minor</v>
          </cell>
        </row>
        <row r="333">
          <cell r="A333" t="str">
            <v>100.40.60.530-5000.01</v>
          </cell>
          <cell r="B333" t="str">
            <v>5000.01</v>
          </cell>
          <cell r="C333" t="str">
            <v>100.40.60.530</v>
          </cell>
          <cell r="D333">
            <v>0</v>
          </cell>
          <cell r="E333">
            <v>0</v>
          </cell>
          <cell r="F333">
            <v>0</v>
          </cell>
          <cell r="G333">
            <v>1500.44</v>
          </cell>
          <cell r="H333">
            <v>0</v>
          </cell>
          <cell r="I333">
            <v>7485.35</v>
          </cell>
          <cell r="J333">
            <v>-7485.35</v>
          </cell>
          <cell r="K333" t="str">
            <v>+++</v>
          </cell>
          <cell r="L333">
            <v>36183.980000000003</v>
          </cell>
          <cell r="M333" t="str">
            <v>Salaries Regular</v>
          </cell>
        </row>
        <row r="334">
          <cell r="A334" t="str">
            <v>100.40.60.530-5000.02</v>
          </cell>
          <cell r="B334" t="str">
            <v>5000.02</v>
          </cell>
          <cell r="C334" t="str">
            <v>100.40.60.530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 t="str">
            <v>+++</v>
          </cell>
          <cell r="L334">
            <v>0</v>
          </cell>
          <cell r="M334" t="str">
            <v>Salaries Part Time</v>
          </cell>
        </row>
        <row r="335">
          <cell r="A335" t="str">
            <v>100.40.60.530-5000.03</v>
          </cell>
          <cell r="B335" t="str">
            <v>5000.03</v>
          </cell>
          <cell r="C335" t="str">
            <v>100.40.60.530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 t="str">
            <v>+++</v>
          </cell>
          <cell r="L335">
            <v>434.66</v>
          </cell>
          <cell r="M335" t="str">
            <v>Salaries Overtime</v>
          </cell>
        </row>
        <row r="336">
          <cell r="A336" t="str">
            <v>100.40.60.530-5000.04</v>
          </cell>
          <cell r="B336" t="str">
            <v>5000.04</v>
          </cell>
          <cell r="C336" t="str">
            <v>100.40.60.530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 t="str">
            <v>+++</v>
          </cell>
          <cell r="L336">
            <v>0</v>
          </cell>
          <cell r="M336" t="str">
            <v>Salaries Holiday Pay</v>
          </cell>
        </row>
        <row r="337">
          <cell r="A337" t="str">
            <v>100.40.60.530-5000.06</v>
          </cell>
          <cell r="B337" t="str">
            <v>5000.06</v>
          </cell>
          <cell r="C337" t="str">
            <v>100.40.60.530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 t="str">
            <v>+++</v>
          </cell>
          <cell r="L337">
            <v>0</v>
          </cell>
          <cell r="M337" t="str">
            <v>Salaries Out of Class</v>
          </cell>
        </row>
        <row r="338">
          <cell r="A338" t="str">
            <v>100.40.60.530-5000.07</v>
          </cell>
          <cell r="B338" t="str">
            <v>5000.07</v>
          </cell>
          <cell r="C338" t="str">
            <v>100.40.60.530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 t="str">
            <v>+++</v>
          </cell>
          <cell r="L338">
            <v>0</v>
          </cell>
          <cell r="M338" t="str">
            <v>Salaries Admin Leave Pay</v>
          </cell>
        </row>
        <row r="339">
          <cell r="A339" t="str">
            <v>100.40.60.530-5000.08</v>
          </cell>
          <cell r="B339" t="str">
            <v>5000.08</v>
          </cell>
          <cell r="C339" t="str">
            <v>100.40.60.530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 t="str">
            <v>+++</v>
          </cell>
          <cell r="L339">
            <v>573.01</v>
          </cell>
          <cell r="M339" t="str">
            <v>Salaries Longevity Pay</v>
          </cell>
        </row>
        <row r="340">
          <cell r="A340" t="str">
            <v>100.40.60.530-5000.10</v>
          </cell>
          <cell r="B340" t="str">
            <v>5000.10</v>
          </cell>
          <cell r="C340" t="str">
            <v>100.40.60.530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 t="str">
            <v>+++</v>
          </cell>
          <cell r="L340">
            <v>0</v>
          </cell>
          <cell r="M340" t="str">
            <v>Salaries Furloughs</v>
          </cell>
        </row>
        <row r="341">
          <cell r="A341" t="str">
            <v>100.40.60.530-5000.11</v>
          </cell>
          <cell r="B341" t="str">
            <v>5000.11</v>
          </cell>
          <cell r="C341" t="str">
            <v>100.40.60.530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 t="str">
            <v>+++</v>
          </cell>
          <cell r="L341">
            <v>0</v>
          </cell>
          <cell r="M341" t="str">
            <v>Salaries Worker's Comp</v>
          </cell>
        </row>
        <row r="342">
          <cell r="A342" t="str">
            <v>100.40.60.530-5000.12</v>
          </cell>
          <cell r="B342" t="str">
            <v>5000.12</v>
          </cell>
          <cell r="C342" t="str">
            <v>100.40.60.530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 t="str">
            <v>+++</v>
          </cell>
          <cell r="L342">
            <v>0</v>
          </cell>
          <cell r="M342" t="str">
            <v>Salaries Compensated Absences</v>
          </cell>
        </row>
        <row r="343">
          <cell r="A343" t="str">
            <v>100.40.60.530-5000.99</v>
          </cell>
          <cell r="B343" t="str">
            <v>5000.99</v>
          </cell>
          <cell r="C343" t="str">
            <v>100.40.60.530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 t="str">
            <v>+++</v>
          </cell>
          <cell r="L343">
            <v>0</v>
          </cell>
          <cell r="M343" t="str">
            <v>Salaries New Personnel Requests</v>
          </cell>
        </row>
        <row r="344">
          <cell r="A344" t="str">
            <v>100.40.60.530-5100.00</v>
          </cell>
          <cell r="B344" t="str">
            <v>5100.00</v>
          </cell>
          <cell r="C344" t="str">
            <v>100.40.60.530</v>
          </cell>
          <cell r="D344">
            <v>0</v>
          </cell>
          <cell r="E344">
            <v>0</v>
          </cell>
          <cell r="F344">
            <v>0</v>
          </cell>
          <cell r="G344">
            <v>313.64999999999998</v>
          </cell>
          <cell r="H344">
            <v>0</v>
          </cell>
          <cell r="I344">
            <v>1564.75</v>
          </cell>
          <cell r="J344">
            <v>-1564.75</v>
          </cell>
          <cell r="K344" t="str">
            <v>+++</v>
          </cell>
          <cell r="L344">
            <v>7289</v>
          </cell>
          <cell r="M344" t="str">
            <v>Benefits PERS Pool Liability</v>
          </cell>
        </row>
        <row r="345">
          <cell r="A345" t="str">
            <v>100.40.60.530-5100.01</v>
          </cell>
          <cell r="B345" t="str">
            <v>5100.01</v>
          </cell>
          <cell r="C345" t="str">
            <v>100.40.60.530</v>
          </cell>
          <cell r="D345">
            <v>0</v>
          </cell>
          <cell r="E345">
            <v>0</v>
          </cell>
          <cell r="F345">
            <v>0</v>
          </cell>
          <cell r="G345">
            <v>176.32</v>
          </cell>
          <cell r="H345">
            <v>0</v>
          </cell>
          <cell r="I345">
            <v>879.62</v>
          </cell>
          <cell r="J345">
            <v>-879.62</v>
          </cell>
          <cell r="K345" t="str">
            <v>+++</v>
          </cell>
          <cell r="L345">
            <v>3989.53</v>
          </cell>
          <cell r="M345" t="str">
            <v>Benefits Retirement</v>
          </cell>
        </row>
        <row r="346">
          <cell r="A346" t="str">
            <v>100.40.60.530-5100.02</v>
          </cell>
          <cell r="B346" t="str">
            <v>5100.02</v>
          </cell>
          <cell r="C346" t="str">
            <v>100.40.60.530</v>
          </cell>
          <cell r="D346">
            <v>0</v>
          </cell>
          <cell r="E346">
            <v>0</v>
          </cell>
          <cell r="F346">
            <v>0</v>
          </cell>
          <cell r="G346">
            <v>475</v>
          </cell>
          <cell r="H346">
            <v>0</v>
          </cell>
          <cell r="I346">
            <v>2375</v>
          </cell>
          <cell r="J346">
            <v>-2375</v>
          </cell>
          <cell r="K346" t="str">
            <v>+++</v>
          </cell>
          <cell r="L346">
            <v>11331.25</v>
          </cell>
          <cell r="M346" t="str">
            <v>Benefits Health Insurance</v>
          </cell>
        </row>
        <row r="347">
          <cell r="A347" t="str">
            <v>100.40.60.530-5100.03</v>
          </cell>
          <cell r="B347" t="str">
            <v>5100.03</v>
          </cell>
          <cell r="C347" t="str">
            <v>100.40.60.530</v>
          </cell>
          <cell r="D347">
            <v>0</v>
          </cell>
          <cell r="E347">
            <v>0</v>
          </cell>
          <cell r="F347">
            <v>0</v>
          </cell>
          <cell r="G347">
            <v>30.45</v>
          </cell>
          <cell r="H347">
            <v>0</v>
          </cell>
          <cell r="I347">
            <v>152.25</v>
          </cell>
          <cell r="J347">
            <v>-152.25</v>
          </cell>
          <cell r="K347" t="str">
            <v>+++</v>
          </cell>
          <cell r="L347">
            <v>733.13</v>
          </cell>
          <cell r="M347" t="str">
            <v>Benefits Dental Insurance</v>
          </cell>
        </row>
        <row r="348">
          <cell r="A348" t="str">
            <v>100.40.60.530-5100.04</v>
          </cell>
          <cell r="B348" t="str">
            <v>5100.04</v>
          </cell>
          <cell r="C348" t="str">
            <v>100.40.60.530</v>
          </cell>
          <cell r="D348">
            <v>0</v>
          </cell>
          <cell r="E348">
            <v>0</v>
          </cell>
          <cell r="F348">
            <v>0</v>
          </cell>
          <cell r="G348">
            <v>4.97</v>
          </cell>
          <cell r="H348">
            <v>0</v>
          </cell>
          <cell r="I348">
            <v>24.85</v>
          </cell>
          <cell r="J348">
            <v>-24.85</v>
          </cell>
          <cell r="K348" t="str">
            <v>+++</v>
          </cell>
          <cell r="L348">
            <v>119.28</v>
          </cell>
          <cell r="M348" t="str">
            <v>Benefits Vision Insurance</v>
          </cell>
        </row>
        <row r="349">
          <cell r="A349" t="str">
            <v>100.40.60.530-5100.05</v>
          </cell>
          <cell r="B349" t="str">
            <v>5100.05</v>
          </cell>
          <cell r="C349" t="str">
            <v>100.40.60.530</v>
          </cell>
          <cell r="D349">
            <v>0</v>
          </cell>
          <cell r="E349">
            <v>0</v>
          </cell>
          <cell r="F349">
            <v>0</v>
          </cell>
          <cell r="G349">
            <v>5.98</v>
          </cell>
          <cell r="H349">
            <v>0</v>
          </cell>
          <cell r="I349">
            <v>18.52</v>
          </cell>
          <cell r="J349">
            <v>-18.52</v>
          </cell>
          <cell r="K349" t="str">
            <v>+++</v>
          </cell>
          <cell r="L349">
            <v>75.239999999999995</v>
          </cell>
          <cell r="M349" t="str">
            <v>Benefits Life Insurance</v>
          </cell>
        </row>
        <row r="350">
          <cell r="A350" t="str">
            <v>100.40.60.530-5100.06</v>
          </cell>
          <cell r="B350" t="str">
            <v>5100.06</v>
          </cell>
          <cell r="C350" t="str">
            <v>100.40.60.530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 t="str">
            <v>+++</v>
          </cell>
          <cell r="L350">
            <v>0</v>
          </cell>
          <cell r="M350" t="str">
            <v>Benefits Worker's Comp</v>
          </cell>
        </row>
        <row r="351">
          <cell r="A351" t="str">
            <v>100.40.60.530-5100.07</v>
          </cell>
          <cell r="B351" t="str">
            <v>5100.07</v>
          </cell>
          <cell r="C351" t="str">
            <v>100.40.60.530</v>
          </cell>
          <cell r="D351">
            <v>0</v>
          </cell>
          <cell r="E351">
            <v>0</v>
          </cell>
          <cell r="F351">
            <v>0</v>
          </cell>
          <cell r="G351">
            <v>8.35</v>
          </cell>
          <cell r="H351">
            <v>0</v>
          </cell>
          <cell r="I351">
            <v>37.770000000000003</v>
          </cell>
          <cell r="J351">
            <v>-37.770000000000003</v>
          </cell>
          <cell r="K351" t="str">
            <v>+++</v>
          </cell>
          <cell r="L351">
            <v>201.56</v>
          </cell>
          <cell r="M351" t="str">
            <v>Benefits Long Term Disability</v>
          </cell>
        </row>
        <row r="352">
          <cell r="A352" t="str">
            <v>100.40.60.530-5100.08</v>
          </cell>
          <cell r="B352" t="str">
            <v>5100.08</v>
          </cell>
          <cell r="C352" t="str">
            <v>100.40.60.530</v>
          </cell>
          <cell r="D352">
            <v>0</v>
          </cell>
          <cell r="E352">
            <v>0</v>
          </cell>
          <cell r="F352">
            <v>0</v>
          </cell>
          <cell r="G352">
            <v>75.02</v>
          </cell>
          <cell r="H352">
            <v>0</v>
          </cell>
          <cell r="I352">
            <v>374.27</v>
          </cell>
          <cell r="J352">
            <v>-374.27</v>
          </cell>
          <cell r="K352" t="str">
            <v>+++</v>
          </cell>
          <cell r="L352">
            <v>1733.88</v>
          </cell>
          <cell r="M352" t="str">
            <v>Benefits Deferred Compensation</v>
          </cell>
        </row>
        <row r="353">
          <cell r="A353" t="str">
            <v>100.40.60.530-5100.09</v>
          </cell>
          <cell r="B353" t="str">
            <v>5100.09</v>
          </cell>
          <cell r="C353" t="str">
            <v>100.40.60.530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 t="str">
            <v>+++</v>
          </cell>
          <cell r="L353">
            <v>0</v>
          </cell>
          <cell r="M353" t="str">
            <v>Benefits Unemployment Insurance</v>
          </cell>
        </row>
        <row r="354">
          <cell r="A354" t="str">
            <v>100.40.60.530-5100.10</v>
          </cell>
          <cell r="B354" t="str">
            <v>5100.10</v>
          </cell>
          <cell r="C354" t="str">
            <v>100.40.60.530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 t="str">
            <v>+++</v>
          </cell>
          <cell r="L354">
            <v>250</v>
          </cell>
          <cell r="M354" t="str">
            <v>Benefits Uniform Allowance</v>
          </cell>
        </row>
        <row r="355">
          <cell r="A355" t="str">
            <v>100.40.60.530-5100.11</v>
          </cell>
          <cell r="B355" t="str">
            <v>5100.11</v>
          </cell>
          <cell r="C355" t="str">
            <v>100.40.60.530</v>
          </cell>
          <cell r="D355">
            <v>0</v>
          </cell>
          <cell r="E355">
            <v>0</v>
          </cell>
          <cell r="F355">
            <v>0</v>
          </cell>
          <cell r="G355">
            <v>22.85</v>
          </cell>
          <cell r="H355">
            <v>0</v>
          </cell>
          <cell r="I355">
            <v>113.98</v>
          </cell>
          <cell r="J355">
            <v>-113.98</v>
          </cell>
          <cell r="K355" t="str">
            <v>+++</v>
          </cell>
          <cell r="L355">
            <v>569.73</v>
          </cell>
          <cell r="M355" t="str">
            <v>Benefits Medicare</v>
          </cell>
        </row>
        <row r="356">
          <cell r="A356" t="str">
            <v>100.40.60.530-5100.12</v>
          </cell>
          <cell r="B356" t="str">
            <v>5100.12</v>
          </cell>
          <cell r="C356" t="str">
            <v>100.40.60.530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 t="str">
            <v>+++</v>
          </cell>
          <cell r="L356">
            <v>0</v>
          </cell>
          <cell r="M356" t="str">
            <v>Benefits Annual Physical Exam</v>
          </cell>
        </row>
        <row r="357">
          <cell r="A357" t="str">
            <v>100.40.60.530-5100.15</v>
          </cell>
          <cell r="B357" t="str">
            <v>5100.15</v>
          </cell>
          <cell r="C357" t="str">
            <v>100.40.60.530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 t="str">
            <v>+++</v>
          </cell>
          <cell r="L357">
            <v>0</v>
          </cell>
          <cell r="M357" t="str">
            <v>Benefits Cell Phone Allowance</v>
          </cell>
        </row>
        <row r="358">
          <cell r="A358" t="str">
            <v>100.40.60.530-5100.17</v>
          </cell>
          <cell r="B358" t="str">
            <v>5100.17</v>
          </cell>
          <cell r="C358" t="str">
            <v>100.40.60.530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 t="str">
            <v>+++</v>
          </cell>
          <cell r="L358">
            <v>0</v>
          </cell>
          <cell r="M358" t="str">
            <v>Benefits Other Post Employment Benefits</v>
          </cell>
        </row>
        <row r="359">
          <cell r="A359" t="str">
            <v>100.40.60.530-6000.09</v>
          </cell>
          <cell r="B359" t="str">
            <v>6000.09</v>
          </cell>
          <cell r="C359" t="str">
            <v>100.40.60.530</v>
          </cell>
          <cell r="D359">
            <v>1500</v>
          </cell>
          <cell r="E359">
            <v>0</v>
          </cell>
          <cell r="F359">
            <v>1500</v>
          </cell>
          <cell r="G359">
            <v>109.36</v>
          </cell>
          <cell r="H359">
            <v>0</v>
          </cell>
          <cell r="I359">
            <v>272.08999999999997</v>
          </cell>
          <cell r="J359">
            <v>1227.9100000000001</v>
          </cell>
          <cell r="K359">
            <v>0.18</v>
          </cell>
          <cell r="L359">
            <v>1641.74</v>
          </cell>
          <cell r="M359" t="str">
            <v>Professional Services Uniform</v>
          </cell>
        </row>
        <row r="360">
          <cell r="A360" t="str">
            <v>100.40.60.530-6100.01</v>
          </cell>
          <cell r="B360" t="str">
            <v>6100.01</v>
          </cell>
          <cell r="C360" t="str">
            <v>100.40.60.530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4271.53</v>
          </cell>
          <cell r="J360">
            <v>-4271.53</v>
          </cell>
          <cell r="K360" t="str">
            <v>+++</v>
          </cell>
          <cell r="L360">
            <v>19407.009999999998</v>
          </cell>
          <cell r="M360" t="str">
            <v>Utilities Electric</v>
          </cell>
        </row>
        <row r="361">
          <cell r="A361" t="str">
            <v>100.40.60.530-6100.02</v>
          </cell>
          <cell r="B361" t="str">
            <v>6100.02</v>
          </cell>
          <cell r="C361" t="str">
            <v>100.40.60.530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 t="str">
            <v>+++</v>
          </cell>
          <cell r="L361">
            <v>82.69</v>
          </cell>
          <cell r="M361" t="str">
            <v>Utilities Telephone</v>
          </cell>
        </row>
        <row r="362">
          <cell r="A362" t="str">
            <v>100.40.60.530-6200.01</v>
          </cell>
          <cell r="B362" t="str">
            <v>6200.01</v>
          </cell>
          <cell r="C362" t="str">
            <v>100.40.60.530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 t="str">
            <v>+++</v>
          </cell>
          <cell r="L362">
            <v>0</v>
          </cell>
          <cell r="M362" t="str">
            <v>Supplies Office</v>
          </cell>
        </row>
        <row r="363">
          <cell r="A363" t="str">
            <v>100.40.60.530-6200.02</v>
          </cell>
          <cell r="B363" t="str">
            <v>6200.02</v>
          </cell>
          <cell r="C363" t="str">
            <v>100.40.60.530</v>
          </cell>
          <cell r="D363">
            <v>10000</v>
          </cell>
          <cell r="E363">
            <v>0</v>
          </cell>
          <cell r="F363">
            <v>10000</v>
          </cell>
          <cell r="G363">
            <v>56.74</v>
          </cell>
          <cell r="H363">
            <v>0</v>
          </cell>
          <cell r="I363">
            <v>1633.76</v>
          </cell>
          <cell r="J363">
            <v>8366.24</v>
          </cell>
          <cell r="K363">
            <v>0.16</v>
          </cell>
          <cell r="L363">
            <v>5204.71</v>
          </cell>
          <cell r="M363" t="str">
            <v>Supplies Special Department</v>
          </cell>
        </row>
        <row r="364">
          <cell r="A364" t="str">
            <v>100.40.60.530-6200.03</v>
          </cell>
          <cell r="B364" t="str">
            <v>6200.03</v>
          </cell>
          <cell r="C364" t="str">
            <v>100.40.60.530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 t="str">
            <v>+++</v>
          </cell>
          <cell r="L364">
            <v>0</v>
          </cell>
          <cell r="M364" t="str">
            <v>Supplies Copier Maintenance &amp; Supplies</v>
          </cell>
        </row>
        <row r="365">
          <cell r="A365" t="str">
            <v>100.40.60.530-6200.05</v>
          </cell>
          <cell r="B365" t="str">
            <v>6200.05</v>
          </cell>
          <cell r="C365" t="str">
            <v>100.40.60.530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 t="str">
            <v>+++</v>
          </cell>
          <cell r="L365">
            <v>1412.18</v>
          </cell>
          <cell r="M365" t="str">
            <v>Supplies Gasoline</v>
          </cell>
        </row>
        <row r="366">
          <cell r="A366" t="str">
            <v>100.40.60.530-6200.06</v>
          </cell>
          <cell r="B366" t="str">
            <v>6200.06</v>
          </cell>
          <cell r="C366" t="str">
            <v>100.40.60.530</v>
          </cell>
          <cell r="D366">
            <v>250</v>
          </cell>
          <cell r="E366">
            <v>0</v>
          </cell>
          <cell r="F366">
            <v>250</v>
          </cell>
          <cell r="G366">
            <v>0</v>
          </cell>
          <cell r="H366">
            <v>0</v>
          </cell>
          <cell r="I366">
            <v>0</v>
          </cell>
          <cell r="J366">
            <v>250</v>
          </cell>
          <cell r="K366">
            <v>0</v>
          </cell>
          <cell r="L366">
            <v>41.1</v>
          </cell>
          <cell r="M366" t="str">
            <v>Supplies Propane</v>
          </cell>
        </row>
        <row r="367">
          <cell r="A367" t="str">
            <v>100.40.60.530-6280.14</v>
          </cell>
          <cell r="B367" t="str">
            <v>6280.14</v>
          </cell>
          <cell r="C367" t="str">
            <v>100.40.60.530</v>
          </cell>
          <cell r="D367">
            <v>500</v>
          </cell>
          <cell r="E367">
            <v>0</v>
          </cell>
          <cell r="F367">
            <v>500</v>
          </cell>
          <cell r="G367">
            <v>0</v>
          </cell>
          <cell r="H367">
            <v>0</v>
          </cell>
          <cell r="I367">
            <v>0</v>
          </cell>
          <cell r="J367">
            <v>500</v>
          </cell>
          <cell r="K367">
            <v>0</v>
          </cell>
          <cell r="L367">
            <v>0</v>
          </cell>
          <cell r="M367" t="str">
            <v>Supplies-Public Works Protective Clothing</v>
          </cell>
        </row>
        <row r="368">
          <cell r="A368" t="str">
            <v>100.40.60.530-6280.38</v>
          </cell>
          <cell r="B368" t="str">
            <v>6280.38</v>
          </cell>
          <cell r="C368" t="str">
            <v>100.40.60.530</v>
          </cell>
          <cell r="D368">
            <v>10000</v>
          </cell>
          <cell r="E368">
            <v>0</v>
          </cell>
          <cell r="F368">
            <v>10000</v>
          </cell>
          <cell r="G368">
            <v>0</v>
          </cell>
          <cell r="H368">
            <v>0</v>
          </cell>
          <cell r="I368">
            <v>543.20000000000005</v>
          </cell>
          <cell r="J368">
            <v>9456.7999999999993</v>
          </cell>
          <cell r="K368">
            <v>0.05</v>
          </cell>
          <cell r="L368">
            <v>10095.530000000001</v>
          </cell>
          <cell r="M368" t="str">
            <v>Supplies-Public Works Global Supplies</v>
          </cell>
        </row>
        <row r="369">
          <cell r="A369" t="str">
            <v>100.40.60.530-6300.01</v>
          </cell>
          <cell r="B369" t="str">
            <v>6300.01</v>
          </cell>
          <cell r="C369" t="str">
            <v>100.40.60.530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 t="str">
            <v>+++</v>
          </cell>
          <cell r="L369">
            <v>0</v>
          </cell>
          <cell r="M369" t="str">
            <v>Dues &amp; Subscriptions Memberships</v>
          </cell>
        </row>
        <row r="370">
          <cell r="A370" t="str">
            <v>100.40.60.530-6300.03</v>
          </cell>
          <cell r="B370" t="str">
            <v>6300.03</v>
          </cell>
          <cell r="C370" t="str">
            <v>100.40.60.530</v>
          </cell>
          <cell r="D370">
            <v>100</v>
          </cell>
          <cell r="E370">
            <v>0</v>
          </cell>
          <cell r="F370">
            <v>100</v>
          </cell>
          <cell r="G370">
            <v>0</v>
          </cell>
          <cell r="H370">
            <v>0</v>
          </cell>
          <cell r="I370">
            <v>0</v>
          </cell>
          <cell r="J370">
            <v>100</v>
          </cell>
          <cell r="K370">
            <v>0</v>
          </cell>
          <cell r="L370">
            <v>0</v>
          </cell>
          <cell r="M370" t="str">
            <v>Dues &amp; Subscriptions Certifications</v>
          </cell>
        </row>
        <row r="371">
          <cell r="A371" t="str">
            <v>100.40.60.530-6350.01</v>
          </cell>
          <cell r="B371" t="str">
            <v>6350.01</v>
          </cell>
          <cell r="C371" t="str">
            <v>100.40.60.530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 t="str">
            <v>+++</v>
          </cell>
          <cell r="L371">
            <v>0</v>
          </cell>
          <cell r="M371" t="str">
            <v>Maintenance Agreements &amp; Licenses License/Software Maintenance</v>
          </cell>
        </row>
        <row r="372">
          <cell r="A372" t="str">
            <v>100.40.60.530-6350.03</v>
          </cell>
          <cell r="B372" t="str">
            <v>6350.03</v>
          </cell>
          <cell r="C372" t="str">
            <v>100.40.60.530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 t="str">
            <v>+++</v>
          </cell>
          <cell r="L372">
            <v>0</v>
          </cell>
          <cell r="M372" t="str">
            <v>Maintenance Agreements &amp; Licenses Maintenance Agreements</v>
          </cell>
        </row>
        <row r="373">
          <cell r="A373" t="str">
            <v>100.40.60.530-6400.02</v>
          </cell>
          <cell r="B373" t="str">
            <v>6400.02</v>
          </cell>
          <cell r="C373" t="str">
            <v>100.40.60.530</v>
          </cell>
          <cell r="D373">
            <v>4500</v>
          </cell>
          <cell r="E373">
            <v>0</v>
          </cell>
          <cell r="F373">
            <v>4500</v>
          </cell>
          <cell r="G373">
            <v>0</v>
          </cell>
          <cell r="H373">
            <v>0</v>
          </cell>
          <cell r="I373">
            <v>0</v>
          </cell>
          <cell r="J373">
            <v>4500</v>
          </cell>
          <cell r="K373">
            <v>0</v>
          </cell>
          <cell r="L373">
            <v>1308.04</v>
          </cell>
          <cell r="M373" t="str">
            <v>Repairs &amp; Maintenance Minor Equipment/Other</v>
          </cell>
        </row>
        <row r="374">
          <cell r="A374" t="str">
            <v>100.40.60.530-6400.04</v>
          </cell>
          <cell r="B374" t="str">
            <v>6400.04</v>
          </cell>
          <cell r="C374" t="str">
            <v>100.40.60.530</v>
          </cell>
          <cell r="D374">
            <v>3500</v>
          </cell>
          <cell r="E374">
            <v>0</v>
          </cell>
          <cell r="F374">
            <v>3500</v>
          </cell>
          <cell r="G374">
            <v>0</v>
          </cell>
          <cell r="H374">
            <v>0</v>
          </cell>
          <cell r="I374">
            <v>0</v>
          </cell>
          <cell r="J374">
            <v>3500</v>
          </cell>
          <cell r="K374">
            <v>0</v>
          </cell>
          <cell r="L374">
            <v>1283.8399999999999</v>
          </cell>
          <cell r="M374" t="str">
            <v>Repairs &amp; Maintenance Equipment Rental</v>
          </cell>
        </row>
        <row r="375">
          <cell r="A375" t="str">
            <v>100.40.60.530-6400.05</v>
          </cell>
          <cell r="B375" t="str">
            <v>6400.05</v>
          </cell>
          <cell r="C375" t="str">
            <v>100.40.60.530</v>
          </cell>
          <cell r="D375">
            <v>90000</v>
          </cell>
          <cell r="E375">
            <v>0</v>
          </cell>
          <cell r="F375">
            <v>90000</v>
          </cell>
          <cell r="G375">
            <v>574.36</v>
          </cell>
          <cell r="H375">
            <v>0</v>
          </cell>
          <cell r="I375">
            <v>2333.29</v>
          </cell>
          <cell r="J375">
            <v>87666.71</v>
          </cell>
          <cell r="K375">
            <v>0.03</v>
          </cell>
          <cell r="L375">
            <v>78208.13</v>
          </cell>
          <cell r="M375" t="str">
            <v>Repairs &amp; Maintenance Vehicle</v>
          </cell>
        </row>
        <row r="376">
          <cell r="A376" t="str">
            <v>100.40.60.530-6500.04</v>
          </cell>
          <cell r="B376" t="str">
            <v>6500.04</v>
          </cell>
          <cell r="C376" t="str">
            <v>100.40.60.530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 t="str">
            <v>+++</v>
          </cell>
          <cell r="L376">
            <v>0</v>
          </cell>
          <cell r="M376" t="str">
            <v>Claims &amp; Insurance Insurance Premiums</v>
          </cell>
        </row>
        <row r="377">
          <cell r="A377" t="str">
            <v>100.40.60.530-6600.01</v>
          </cell>
          <cell r="B377" t="str">
            <v>6600.01</v>
          </cell>
          <cell r="C377" t="str">
            <v>100.40.60.530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 t="str">
            <v>+++</v>
          </cell>
          <cell r="L377">
            <v>0</v>
          </cell>
          <cell r="M377" t="str">
            <v>Administrative Expenses Meetings</v>
          </cell>
        </row>
        <row r="378">
          <cell r="A378" t="str">
            <v>100.40.60.530-6600.04</v>
          </cell>
          <cell r="B378" t="str">
            <v>6600.04</v>
          </cell>
          <cell r="C378" t="str">
            <v>100.40.60.530</v>
          </cell>
          <cell r="D378">
            <v>1000</v>
          </cell>
          <cell r="E378">
            <v>0</v>
          </cell>
          <cell r="F378">
            <v>1000</v>
          </cell>
          <cell r="G378">
            <v>0</v>
          </cell>
          <cell r="H378">
            <v>0</v>
          </cell>
          <cell r="I378">
            <v>0</v>
          </cell>
          <cell r="J378">
            <v>1000</v>
          </cell>
          <cell r="K378">
            <v>0</v>
          </cell>
          <cell r="L378">
            <v>150</v>
          </cell>
          <cell r="M378" t="str">
            <v>Administrative Expenses Training/Conferences</v>
          </cell>
        </row>
        <row r="379">
          <cell r="A379" t="str">
            <v>100.40.60.530-6600.07</v>
          </cell>
          <cell r="B379" t="str">
            <v>6600.07</v>
          </cell>
          <cell r="C379" t="str">
            <v>100.40.60.530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 t="str">
            <v>+++</v>
          </cell>
          <cell r="L379">
            <v>0</v>
          </cell>
          <cell r="M379" t="str">
            <v>Administrative Expenses Employee Recruitment</v>
          </cell>
        </row>
        <row r="380">
          <cell r="A380" t="str">
            <v>100.40.65.005-8900.01</v>
          </cell>
          <cell r="B380" t="str">
            <v>8900.01</v>
          </cell>
          <cell r="C380" t="str">
            <v>100.40.65.005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 t="str">
            <v>+++</v>
          </cell>
          <cell r="L380">
            <v>0</v>
          </cell>
          <cell r="M380" t="str">
            <v>Debt Service-Principal Principal</v>
          </cell>
        </row>
        <row r="381">
          <cell r="A381" t="str">
            <v>100.40.65.005-8910.01</v>
          </cell>
          <cell r="B381" t="str">
            <v>8910.01</v>
          </cell>
          <cell r="C381" t="str">
            <v>100.40.65.005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 t="str">
            <v>+++</v>
          </cell>
          <cell r="L381">
            <v>0</v>
          </cell>
          <cell r="M381" t="str">
            <v>Debt Service-Interest Interest</v>
          </cell>
        </row>
        <row r="382">
          <cell r="A382" t="str">
            <v>100.40.65.015-5000.01</v>
          </cell>
          <cell r="B382" t="str">
            <v>5000.01</v>
          </cell>
          <cell r="C382" t="str">
            <v>100.40.65.015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 t="str">
            <v>+++</v>
          </cell>
          <cell r="L382">
            <v>0</v>
          </cell>
          <cell r="M382" t="str">
            <v>Salaries Regular</v>
          </cell>
        </row>
        <row r="383">
          <cell r="A383" t="str">
            <v>100.40.65.015-5000.02</v>
          </cell>
          <cell r="B383" t="str">
            <v>5000.02</v>
          </cell>
          <cell r="C383" t="str">
            <v>100.40.65.015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 t="str">
            <v>+++</v>
          </cell>
          <cell r="L383">
            <v>0</v>
          </cell>
          <cell r="M383" t="str">
            <v>Salaries Part Time</v>
          </cell>
        </row>
        <row r="384">
          <cell r="A384" t="str">
            <v>100.40.65.015-5000.03</v>
          </cell>
          <cell r="B384" t="str">
            <v>5000.03</v>
          </cell>
          <cell r="C384" t="str">
            <v>100.40.65.015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 t="str">
            <v>+++</v>
          </cell>
          <cell r="L384">
            <v>0</v>
          </cell>
          <cell r="M384" t="str">
            <v>Salaries Overtime</v>
          </cell>
        </row>
        <row r="385">
          <cell r="A385" t="str">
            <v>100.40.65.015-5000.04</v>
          </cell>
          <cell r="B385" t="str">
            <v>5000.04</v>
          </cell>
          <cell r="C385" t="str">
            <v>100.40.65.015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 t="str">
            <v>+++</v>
          </cell>
          <cell r="L385">
            <v>0</v>
          </cell>
          <cell r="M385" t="str">
            <v>Salaries Holiday Pay</v>
          </cell>
        </row>
        <row r="386">
          <cell r="A386" t="str">
            <v>100.40.65.015-5000.06</v>
          </cell>
          <cell r="B386" t="str">
            <v>5000.06</v>
          </cell>
          <cell r="C386" t="str">
            <v>100.40.65.015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 t="str">
            <v>+++</v>
          </cell>
          <cell r="L386">
            <v>0</v>
          </cell>
          <cell r="M386" t="str">
            <v>Salaries Out of Class</v>
          </cell>
        </row>
        <row r="387">
          <cell r="A387" t="str">
            <v>100.40.65.015-5000.07</v>
          </cell>
          <cell r="B387" t="str">
            <v>5000.07</v>
          </cell>
          <cell r="C387" t="str">
            <v>100.40.65.015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 t="str">
            <v>+++</v>
          </cell>
          <cell r="L387">
            <v>0</v>
          </cell>
          <cell r="M387" t="str">
            <v>Salaries Admin Leave Pay</v>
          </cell>
        </row>
        <row r="388">
          <cell r="A388" t="str">
            <v>100.40.65.015-5000.08</v>
          </cell>
          <cell r="B388" t="str">
            <v>5000.08</v>
          </cell>
          <cell r="C388" t="str">
            <v>100.40.65.015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 t="str">
            <v>+++</v>
          </cell>
          <cell r="L388">
            <v>0</v>
          </cell>
          <cell r="M388" t="str">
            <v>Salaries Longevity Pay</v>
          </cell>
        </row>
        <row r="389">
          <cell r="A389" t="str">
            <v>100.40.65.015-5000.10</v>
          </cell>
          <cell r="B389" t="str">
            <v>5000.10</v>
          </cell>
          <cell r="C389" t="str">
            <v>100.40.65.015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 t="str">
            <v>+++</v>
          </cell>
          <cell r="L389">
            <v>0</v>
          </cell>
          <cell r="M389" t="str">
            <v>Salaries Furloughs</v>
          </cell>
        </row>
        <row r="390">
          <cell r="A390" t="str">
            <v>100.40.65.015-5000.11</v>
          </cell>
          <cell r="B390" t="str">
            <v>5000.11</v>
          </cell>
          <cell r="C390" t="str">
            <v>100.40.65.015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 t="str">
            <v>+++</v>
          </cell>
          <cell r="L390">
            <v>0</v>
          </cell>
          <cell r="M390" t="str">
            <v>Salaries Worker's Comp</v>
          </cell>
        </row>
        <row r="391">
          <cell r="A391" t="str">
            <v>100.40.65.015-5000.12</v>
          </cell>
          <cell r="B391" t="str">
            <v>5000.12</v>
          </cell>
          <cell r="C391" t="str">
            <v>100.40.65.015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 t="str">
            <v>+++</v>
          </cell>
          <cell r="L391">
            <v>0</v>
          </cell>
          <cell r="M391" t="str">
            <v>Salaries Compensated Absences</v>
          </cell>
        </row>
        <row r="392">
          <cell r="A392" t="str">
            <v>100.40.65.015-5000.99</v>
          </cell>
          <cell r="B392" t="str">
            <v>5000.99</v>
          </cell>
          <cell r="C392" t="str">
            <v>100.40.65.015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 t="str">
            <v>+++</v>
          </cell>
          <cell r="L392">
            <v>0</v>
          </cell>
          <cell r="M392" t="str">
            <v>Salaries New Personnel Requests</v>
          </cell>
        </row>
        <row r="393">
          <cell r="A393" t="str">
            <v>100.40.65.015-5100.00</v>
          </cell>
          <cell r="B393" t="str">
            <v>5100.00</v>
          </cell>
          <cell r="C393" t="str">
            <v>100.40.65.015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 t="str">
            <v>+++</v>
          </cell>
          <cell r="L393">
            <v>0</v>
          </cell>
          <cell r="M393" t="str">
            <v>Benefits PERS Pool Liability</v>
          </cell>
        </row>
        <row r="394">
          <cell r="A394" t="str">
            <v>100.40.65.015-5100.01</v>
          </cell>
          <cell r="B394" t="str">
            <v>5100.01</v>
          </cell>
          <cell r="C394" t="str">
            <v>100.40.65.015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 t="str">
            <v>+++</v>
          </cell>
          <cell r="L394">
            <v>0</v>
          </cell>
          <cell r="M394" t="str">
            <v>Benefits Retirement</v>
          </cell>
        </row>
        <row r="395">
          <cell r="A395" t="str">
            <v>100.40.65.015-5100.02</v>
          </cell>
          <cell r="B395" t="str">
            <v>5100.02</v>
          </cell>
          <cell r="C395" t="str">
            <v>100.40.65.015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 t="str">
            <v>+++</v>
          </cell>
          <cell r="L395">
            <v>0</v>
          </cell>
          <cell r="M395" t="str">
            <v>Benefits Health Insurance</v>
          </cell>
        </row>
        <row r="396">
          <cell r="A396" t="str">
            <v>100.40.65.015-5100.03</v>
          </cell>
          <cell r="B396" t="str">
            <v>5100.03</v>
          </cell>
          <cell r="C396" t="str">
            <v>100.40.65.015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 t="str">
            <v>+++</v>
          </cell>
          <cell r="L396">
            <v>0</v>
          </cell>
          <cell r="M396" t="str">
            <v>Benefits Dental Insurance</v>
          </cell>
        </row>
        <row r="397">
          <cell r="A397" t="str">
            <v>100.40.65.015-5100.04</v>
          </cell>
          <cell r="B397" t="str">
            <v>5100.04</v>
          </cell>
          <cell r="C397" t="str">
            <v>100.40.65.015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 t="str">
            <v>+++</v>
          </cell>
          <cell r="L397">
            <v>0</v>
          </cell>
          <cell r="M397" t="str">
            <v>Benefits Vision Insurance</v>
          </cell>
        </row>
        <row r="398">
          <cell r="A398" t="str">
            <v>100.40.65.015-5100.05</v>
          </cell>
          <cell r="B398" t="str">
            <v>5100.05</v>
          </cell>
          <cell r="C398" t="str">
            <v>100.40.65.015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 t="str">
            <v>+++</v>
          </cell>
          <cell r="L398">
            <v>0</v>
          </cell>
          <cell r="M398" t="str">
            <v>Benefits Life Insurance</v>
          </cell>
        </row>
        <row r="399">
          <cell r="A399" t="str">
            <v>100.40.65.015-5100.06</v>
          </cell>
          <cell r="B399" t="str">
            <v>5100.06</v>
          </cell>
          <cell r="C399" t="str">
            <v>100.40.65.015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 t="str">
            <v>+++</v>
          </cell>
          <cell r="L399">
            <v>0</v>
          </cell>
          <cell r="M399" t="str">
            <v>Benefits Worker's Comp</v>
          </cell>
        </row>
        <row r="400">
          <cell r="A400" t="str">
            <v>100.40.65.015-5100.07</v>
          </cell>
          <cell r="B400" t="str">
            <v>5100.07</v>
          </cell>
          <cell r="C400" t="str">
            <v>100.40.65.015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 t="str">
            <v>+++</v>
          </cell>
          <cell r="L400">
            <v>0</v>
          </cell>
          <cell r="M400" t="str">
            <v>Benefits Long Term Disability</v>
          </cell>
        </row>
        <row r="401">
          <cell r="A401" t="str">
            <v>100.40.65.015-5100.08</v>
          </cell>
          <cell r="B401" t="str">
            <v>5100.08</v>
          </cell>
          <cell r="C401" t="str">
            <v>100.40.65.015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 t="str">
            <v>+++</v>
          </cell>
          <cell r="L401">
            <v>0</v>
          </cell>
          <cell r="M401" t="str">
            <v>Benefits Deferred Compensation</v>
          </cell>
        </row>
        <row r="402">
          <cell r="A402" t="str">
            <v>100.40.65.015-5100.09</v>
          </cell>
          <cell r="B402" t="str">
            <v>5100.09</v>
          </cell>
          <cell r="C402" t="str">
            <v>100.40.65.015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 t="str">
            <v>+++</v>
          </cell>
          <cell r="L402">
            <v>0</v>
          </cell>
          <cell r="M402" t="str">
            <v>Benefits Unemployment Insurance</v>
          </cell>
        </row>
        <row r="403">
          <cell r="A403" t="str">
            <v>100.40.65.015-5100.10</v>
          </cell>
          <cell r="B403" t="str">
            <v>5100.10</v>
          </cell>
          <cell r="C403" t="str">
            <v>100.40.65.015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 t="str">
            <v>+++</v>
          </cell>
          <cell r="L403">
            <v>0</v>
          </cell>
          <cell r="M403" t="str">
            <v>Benefits Uniform Allowance</v>
          </cell>
        </row>
        <row r="404">
          <cell r="A404" t="str">
            <v>100.40.65.015-5100.11</v>
          </cell>
          <cell r="B404" t="str">
            <v>5100.11</v>
          </cell>
          <cell r="C404" t="str">
            <v>100.40.65.015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 t="str">
            <v>+++</v>
          </cell>
          <cell r="L404">
            <v>0</v>
          </cell>
          <cell r="M404" t="str">
            <v>Benefits Medicare</v>
          </cell>
        </row>
        <row r="405">
          <cell r="A405" t="str">
            <v>100.40.65.015-5100.12</v>
          </cell>
          <cell r="B405" t="str">
            <v>5100.12</v>
          </cell>
          <cell r="C405" t="str">
            <v>100.40.65.015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 t="str">
            <v>+++</v>
          </cell>
          <cell r="L405">
            <v>0</v>
          </cell>
          <cell r="M405" t="str">
            <v>Benefits Annual Physical Exam</v>
          </cell>
        </row>
        <row r="406">
          <cell r="A406" t="str">
            <v>100.40.65.015-5100.15</v>
          </cell>
          <cell r="B406" t="str">
            <v>5100.15</v>
          </cell>
          <cell r="C406" t="str">
            <v>100.40.65.015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 t="str">
            <v>+++</v>
          </cell>
          <cell r="L406">
            <v>0</v>
          </cell>
          <cell r="M406" t="str">
            <v>Benefits Cell Phone Allowance</v>
          </cell>
        </row>
        <row r="407">
          <cell r="A407" t="str">
            <v>100.40.65.015-5100.17</v>
          </cell>
          <cell r="B407" t="str">
            <v>5100.17</v>
          </cell>
          <cell r="C407" t="str">
            <v>100.40.65.015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 t="str">
            <v>+++</v>
          </cell>
          <cell r="L407">
            <v>0</v>
          </cell>
          <cell r="M407" t="str">
            <v>Benefits Other Post Employment Benefits</v>
          </cell>
        </row>
        <row r="408">
          <cell r="A408" t="str">
            <v>100.40.65.015-6000.01</v>
          </cell>
          <cell r="B408" t="str">
            <v>6000.01</v>
          </cell>
          <cell r="C408" t="str">
            <v>100.40.65.015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 t="str">
            <v>+++</v>
          </cell>
          <cell r="L408">
            <v>0</v>
          </cell>
          <cell r="M408" t="str">
            <v>Professional Services General</v>
          </cell>
        </row>
        <row r="409">
          <cell r="A409" t="str">
            <v>100.40.65.015-6000.10</v>
          </cell>
          <cell r="B409" t="str">
            <v>6000.10</v>
          </cell>
          <cell r="C409" t="str">
            <v>100.40.65.015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 t="str">
            <v>+++</v>
          </cell>
          <cell r="L409">
            <v>0</v>
          </cell>
          <cell r="M409" t="str">
            <v>Professional Services Consultant</v>
          </cell>
        </row>
        <row r="410">
          <cell r="A410" t="str">
            <v>100.40.65.015-6100.01</v>
          </cell>
          <cell r="B410" t="str">
            <v>6100.01</v>
          </cell>
          <cell r="C410" t="str">
            <v>100.40.65.015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 t="str">
            <v>+++</v>
          </cell>
          <cell r="L410">
            <v>0</v>
          </cell>
          <cell r="M410" t="str">
            <v>Utilities Electric</v>
          </cell>
        </row>
        <row r="411">
          <cell r="A411" t="str">
            <v>100.40.65.015-6100.02</v>
          </cell>
          <cell r="B411" t="str">
            <v>6100.02</v>
          </cell>
          <cell r="C411" t="str">
            <v>100.40.65.015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 t="str">
            <v>+++</v>
          </cell>
          <cell r="L411">
            <v>0</v>
          </cell>
          <cell r="M411" t="str">
            <v>Utilities Telephone</v>
          </cell>
        </row>
        <row r="412">
          <cell r="A412" t="str">
            <v>100.40.65.015-6200.02</v>
          </cell>
          <cell r="B412" t="str">
            <v>6200.02</v>
          </cell>
          <cell r="C412" t="str">
            <v>100.40.65.015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 t="str">
            <v>+++</v>
          </cell>
          <cell r="L412">
            <v>0</v>
          </cell>
          <cell r="M412" t="str">
            <v>Supplies Special Department</v>
          </cell>
        </row>
        <row r="413">
          <cell r="A413" t="str">
            <v>100.40.65.015-6200.09</v>
          </cell>
          <cell r="B413" t="str">
            <v>6200.09</v>
          </cell>
          <cell r="C413" t="str">
            <v>100.40.65.015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 t="str">
            <v>+++</v>
          </cell>
          <cell r="L413">
            <v>0</v>
          </cell>
          <cell r="M413" t="str">
            <v>Supplies Data Processing</v>
          </cell>
        </row>
        <row r="414">
          <cell r="A414" t="str">
            <v>100.40.65.015-6280.08</v>
          </cell>
          <cell r="B414" t="str">
            <v>6280.08</v>
          </cell>
          <cell r="C414" t="str">
            <v>100.40.65.015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 t="str">
            <v>+++</v>
          </cell>
          <cell r="L414">
            <v>0</v>
          </cell>
          <cell r="M414" t="str">
            <v>Supplies-Public Works Pump</v>
          </cell>
        </row>
        <row r="415">
          <cell r="A415" t="str">
            <v>100.40.65.015-6280.09</v>
          </cell>
          <cell r="B415" t="str">
            <v>6280.09</v>
          </cell>
          <cell r="C415" t="str">
            <v>100.40.65.015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 t="str">
            <v>+++</v>
          </cell>
          <cell r="L415">
            <v>0</v>
          </cell>
          <cell r="M415" t="str">
            <v>Supplies-Public Works Storm Drain System</v>
          </cell>
        </row>
        <row r="416">
          <cell r="A416" t="str">
            <v>100.40.65.015-6280.10</v>
          </cell>
          <cell r="B416" t="str">
            <v>6280.10</v>
          </cell>
          <cell r="C416" t="str">
            <v>100.40.65.015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 t="str">
            <v>+++</v>
          </cell>
          <cell r="L416">
            <v>0</v>
          </cell>
          <cell r="M416" t="str">
            <v>Supplies-Public Works Storm Drain Basin</v>
          </cell>
        </row>
        <row r="417">
          <cell r="A417" t="str">
            <v>100.40.65.015-6280.15</v>
          </cell>
          <cell r="B417" t="str">
            <v>6280.15</v>
          </cell>
          <cell r="C417" t="str">
            <v>100.40.65.015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 t="str">
            <v>+++</v>
          </cell>
          <cell r="L417">
            <v>0</v>
          </cell>
          <cell r="M417" t="str">
            <v>Supplies-Public Works Mechanics Tools</v>
          </cell>
        </row>
        <row r="418">
          <cell r="A418" t="str">
            <v>100.40.65.015-6300.01</v>
          </cell>
          <cell r="B418" t="str">
            <v>6300.01</v>
          </cell>
          <cell r="C418" t="str">
            <v>100.40.65.015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 t="str">
            <v>+++</v>
          </cell>
          <cell r="L418">
            <v>0</v>
          </cell>
          <cell r="M418" t="str">
            <v>Dues &amp; Subscriptions Memberships</v>
          </cell>
        </row>
        <row r="419">
          <cell r="A419" t="str">
            <v>100.40.65.015-6350.01</v>
          </cell>
          <cell r="B419" t="str">
            <v>6350.01</v>
          </cell>
          <cell r="C419" t="str">
            <v>100.40.65.015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 t="str">
            <v>+++</v>
          </cell>
          <cell r="L419">
            <v>0</v>
          </cell>
          <cell r="M419" t="str">
            <v>Maintenance Agreements &amp; Licenses License/Software Maintenance</v>
          </cell>
        </row>
        <row r="420">
          <cell r="A420" t="str">
            <v>100.40.65.015-6375.01</v>
          </cell>
          <cell r="B420" t="str">
            <v>6375.01</v>
          </cell>
          <cell r="C420" t="str">
            <v>100.40.65.015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 t="str">
            <v>+++</v>
          </cell>
          <cell r="L420">
            <v>0</v>
          </cell>
          <cell r="M420" t="str">
            <v>Operating Fees NPDES Permit Renewal</v>
          </cell>
        </row>
        <row r="421">
          <cell r="A421" t="str">
            <v>100.40.65.015-6400.01</v>
          </cell>
          <cell r="B421" t="str">
            <v>6400.01</v>
          </cell>
          <cell r="C421" t="str">
            <v>100.40.65.015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 t="str">
            <v>+++</v>
          </cell>
          <cell r="L421">
            <v>0</v>
          </cell>
          <cell r="M421" t="str">
            <v>Repairs &amp; Maintenance Building</v>
          </cell>
        </row>
        <row r="422">
          <cell r="A422" t="str">
            <v>100.40.65.015-6400.03</v>
          </cell>
          <cell r="B422" t="str">
            <v>6400.03</v>
          </cell>
          <cell r="C422" t="str">
            <v>100.40.65.015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 t="str">
            <v>+++</v>
          </cell>
          <cell r="L422">
            <v>0</v>
          </cell>
          <cell r="M422" t="str">
            <v>Repairs &amp; Maintenance Major Repair &amp; Contingency</v>
          </cell>
        </row>
        <row r="423">
          <cell r="A423" t="str">
            <v>100.40.65.015-6400.04</v>
          </cell>
          <cell r="B423" t="str">
            <v>6400.04</v>
          </cell>
          <cell r="C423" t="str">
            <v>100.40.65.015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 t="str">
            <v>+++</v>
          </cell>
          <cell r="L423">
            <v>0</v>
          </cell>
          <cell r="M423" t="str">
            <v>Repairs &amp; Maintenance Equipment Rental</v>
          </cell>
        </row>
        <row r="424">
          <cell r="A424" t="str">
            <v>100.40.65.015-6400.05</v>
          </cell>
          <cell r="B424" t="str">
            <v>6400.05</v>
          </cell>
          <cell r="C424" t="str">
            <v>100.40.65.015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 t="str">
            <v>+++</v>
          </cell>
          <cell r="L424">
            <v>0</v>
          </cell>
          <cell r="M424" t="str">
            <v>Repairs &amp; Maintenance Vehicle</v>
          </cell>
        </row>
        <row r="425">
          <cell r="A425" t="str">
            <v>100.40.65.015-6400.12</v>
          </cell>
          <cell r="B425" t="str">
            <v>6400.12</v>
          </cell>
          <cell r="C425" t="str">
            <v>100.40.65.015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 t="str">
            <v>+++</v>
          </cell>
          <cell r="L425">
            <v>0</v>
          </cell>
          <cell r="M425" t="str">
            <v>Repairs &amp; Maintenance Pump</v>
          </cell>
        </row>
        <row r="426">
          <cell r="A426" t="str">
            <v>100.40.65.015-6400.13</v>
          </cell>
          <cell r="B426" t="str">
            <v>6400.13</v>
          </cell>
          <cell r="C426" t="str">
            <v>100.40.65.015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 t="str">
            <v>+++</v>
          </cell>
          <cell r="L426">
            <v>0</v>
          </cell>
          <cell r="M426" t="str">
            <v>Repairs &amp; Maintenance Storm Drain</v>
          </cell>
        </row>
        <row r="427">
          <cell r="A427" t="str">
            <v>100.40.65.015-6500.04</v>
          </cell>
          <cell r="B427" t="str">
            <v>6500.04</v>
          </cell>
          <cell r="C427" t="str">
            <v>100.40.65.015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 t="str">
            <v>+++</v>
          </cell>
          <cell r="L427">
            <v>0</v>
          </cell>
          <cell r="M427" t="str">
            <v>Claims &amp; Insurance Insurance Premiums</v>
          </cell>
        </row>
        <row r="428">
          <cell r="A428" t="str">
            <v>100.40.65.015-6600.01</v>
          </cell>
          <cell r="B428" t="str">
            <v>6600.01</v>
          </cell>
          <cell r="C428" t="str">
            <v>100.40.65.015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 t="str">
            <v>+++</v>
          </cell>
          <cell r="L428">
            <v>0</v>
          </cell>
          <cell r="M428" t="str">
            <v>Administrative Expenses Meetings</v>
          </cell>
        </row>
        <row r="429">
          <cell r="A429" t="str">
            <v>100.40.65.015-6600.03</v>
          </cell>
          <cell r="B429" t="str">
            <v>6600.03</v>
          </cell>
          <cell r="C429" t="str">
            <v>100.40.65.015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 t="str">
            <v>+++</v>
          </cell>
          <cell r="L429">
            <v>0</v>
          </cell>
          <cell r="M429" t="str">
            <v>Administrative Expenses Mileage Reimbursement</v>
          </cell>
        </row>
        <row r="430">
          <cell r="A430" t="str">
            <v>100.40.65.015-6600.04</v>
          </cell>
          <cell r="B430" t="str">
            <v>6600.04</v>
          </cell>
          <cell r="C430" t="str">
            <v>100.40.65.015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 t="str">
            <v>+++</v>
          </cell>
          <cell r="L430">
            <v>0</v>
          </cell>
          <cell r="M430" t="str">
            <v>Administrative Expenses Training/Conferences</v>
          </cell>
        </row>
        <row r="431">
          <cell r="A431" t="str">
            <v>100.40.65.015-6600.05</v>
          </cell>
          <cell r="B431" t="str">
            <v>6600.05</v>
          </cell>
          <cell r="C431" t="str">
            <v>100.40.65.015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 t="str">
            <v>+++</v>
          </cell>
          <cell r="L431">
            <v>0</v>
          </cell>
          <cell r="M431" t="str">
            <v>Administrative Expenses Public/Legal Advertisement</v>
          </cell>
        </row>
        <row r="432">
          <cell r="A432" t="str">
            <v>100.40.65.015-6600.07</v>
          </cell>
          <cell r="B432" t="str">
            <v>6600.07</v>
          </cell>
          <cell r="C432" t="str">
            <v>100.40.65.015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 t="str">
            <v>+++</v>
          </cell>
          <cell r="L432">
            <v>0</v>
          </cell>
          <cell r="M432" t="str">
            <v>Administrative Expenses Employee Recruitment</v>
          </cell>
        </row>
        <row r="433">
          <cell r="A433" t="str">
            <v>100.40.65.015-6600.23</v>
          </cell>
          <cell r="B433" t="str">
            <v>6600.23</v>
          </cell>
          <cell r="C433" t="str">
            <v>100.40.65.015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 t="str">
            <v>+++</v>
          </cell>
          <cell r="L433">
            <v>0</v>
          </cell>
          <cell r="M433" t="str">
            <v>Administrative Expenses Public Education</v>
          </cell>
        </row>
        <row r="434">
          <cell r="A434" t="str">
            <v>100.40.65.015-7000.03</v>
          </cell>
          <cell r="B434" t="str">
            <v>7000.03</v>
          </cell>
          <cell r="C434" t="str">
            <v>100.40.65.015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 t="str">
            <v>+++</v>
          </cell>
          <cell r="L434">
            <v>0</v>
          </cell>
          <cell r="M434" t="str">
            <v>Capital Outlay Operations Equip-Minor</v>
          </cell>
        </row>
        <row r="435">
          <cell r="A435" t="str">
            <v>100.40.65.015-7000.99</v>
          </cell>
          <cell r="B435" t="str">
            <v>7000.99</v>
          </cell>
          <cell r="C435" t="str">
            <v>100.40.65.015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 t="str">
            <v>+++</v>
          </cell>
          <cell r="L435">
            <v>0</v>
          </cell>
          <cell r="M435" t="str">
            <v>Capital Outlay General</v>
          </cell>
        </row>
        <row r="436">
          <cell r="A436" t="str">
            <v>100.40.65.015-8200.07</v>
          </cell>
          <cell r="B436" t="str">
            <v>8200.07</v>
          </cell>
          <cell r="C436" t="str">
            <v>100.40.65.015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 t="str">
            <v>+++</v>
          </cell>
          <cell r="L436">
            <v>0</v>
          </cell>
          <cell r="M436" t="str">
            <v>Capital Improvements-Storm Drain Inlet Upgrades</v>
          </cell>
        </row>
        <row r="437">
          <cell r="A437" t="str">
            <v>100.40.65.015-8200.08</v>
          </cell>
          <cell r="B437" t="str">
            <v>8200.08</v>
          </cell>
          <cell r="C437" t="str">
            <v>100.40.65.015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 t="str">
            <v>+++</v>
          </cell>
          <cell r="L437">
            <v>0</v>
          </cell>
          <cell r="M437" t="str">
            <v>Capital Improvements-Storm Drain Station Upgrades/Improvements</v>
          </cell>
        </row>
        <row r="438">
          <cell r="A438" t="str">
            <v>100.40.65.540-5000.01</v>
          </cell>
          <cell r="B438" t="str">
            <v>5000.01</v>
          </cell>
          <cell r="C438" t="str">
            <v>100.40.65.540</v>
          </cell>
          <cell r="D438">
            <v>78409</v>
          </cell>
          <cell r="E438">
            <v>0</v>
          </cell>
          <cell r="F438">
            <v>78409</v>
          </cell>
          <cell r="G438">
            <v>1175.45</v>
          </cell>
          <cell r="H438">
            <v>0</v>
          </cell>
          <cell r="I438">
            <v>5758.12</v>
          </cell>
          <cell r="J438">
            <v>72650.880000000005</v>
          </cell>
          <cell r="K438">
            <v>7.0000000000000007E-2</v>
          </cell>
          <cell r="L438">
            <v>51806.55</v>
          </cell>
          <cell r="M438" t="str">
            <v>Salaries Regular</v>
          </cell>
        </row>
        <row r="439">
          <cell r="A439" t="str">
            <v>100.40.65.540-5000.02</v>
          </cell>
          <cell r="B439" t="str">
            <v>5000.02</v>
          </cell>
          <cell r="C439" t="str">
            <v>100.40.65.540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 t="str">
            <v>+++</v>
          </cell>
          <cell r="L439">
            <v>0</v>
          </cell>
          <cell r="M439" t="str">
            <v>Salaries Part Time</v>
          </cell>
        </row>
        <row r="440">
          <cell r="A440" t="str">
            <v>100.40.65.540-5000.03</v>
          </cell>
          <cell r="B440" t="str">
            <v>5000.03</v>
          </cell>
          <cell r="C440" t="str">
            <v>100.40.65.540</v>
          </cell>
          <cell r="D440">
            <v>1545</v>
          </cell>
          <cell r="E440">
            <v>0</v>
          </cell>
          <cell r="F440">
            <v>1545</v>
          </cell>
          <cell r="G440">
            <v>0</v>
          </cell>
          <cell r="H440">
            <v>0</v>
          </cell>
          <cell r="I440">
            <v>131.09</v>
          </cell>
          <cell r="J440">
            <v>1413.91</v>
          </cell>
          <cell r="K440">
            <v>0.08</v>
          </cell>
          <cell r="L440">
            <v>654.54999999999995</v>
          </cell>
          <cell r="M440" t="str">
            <v>Salaries Overtime</v>
          </cell>
        </row>
        <row r="441">
          <cell r="A441" t="str">
            <v>100.40.65.540-5000.04</v>
          </cell>
          <cell r="B441" t="str">
            <v>5000.04</v>
          </cell>
          <cell r="C441" t="str">
            <v>100.40.65.540</v>
          </cell>
          <cell r="D441">
            <v>500</v>
          </cell>
          <cell r="E441">
            <v>0</v>
          </cell>
          <cell r="F441">
            <v>500</v>
          </cell>
          <cell r="G441">
            <v>0</v>
          </cell>
          <cell r="H441">
            <v>0</v>
          </cell>
          <cell r="I441">
            <v>0</v>
          </cell>
          <cell r="J441">
            <v>500</v>
          </cell>
          <cell r="K441">
            <v>0</v>
          </cell>
          <cell r="L441">
            <v>0</v>
          </cell>
          <cell r="M441" t="str">
            <v>Salaries Holiday Pay</v>
          </cell>
        </row>
        <row r="442">
          <cell r="A442" t="str">
            <v>100.40.65.540-5000.06</v>
          </cell>
          <cell r="B442" t="str">
            <v>5000.06</v>
          </cell>
          <cell r="C442" t="str">
            <v>100.40.65.540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 t="str">
            <v>+++</v>
          </cell>
          <cell r="L442">
            <v>0</v>
          </cell>
          <cell r="M442" t="str">
            <v>Salaries Out of Class</v>
          </cell>
        </row>
        <row r="443">
          <cell r="A443" t="str">
            <v>100.40.65.540-5000.07</v>
          </cell>
          <cell r="B443" t="str">
            <v>5000.07</v>
          </cell>
          <cell r="C443" t="str">
            <v>100.40.65.540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 t="str">
            <v>+++</v>
          </cell>
          <cell r="L443">
            <v>0</v>
          </cell>
          <cell r="M443" t="str">
            <v>Salaries Admin Leave Pay</v>
          </cell>
        </row>
        <row r="444">
          <cell r="A444" t="str">
            <v>100.40.65.540-5000.08</v>
          </cell>
          <cell r="B444" t="str">
            <v>5000.08</v>
          </cell>
          <cell r="C444" t="str">
            <v>100.40.65.540</v>
          </cell>
          <cell r="D444">
            <v>474</v>
          </cell>
          <cell r="E444">
            <v>0</v>
          </cell>
          <cell r="F444">
            <v>474</v>
          </cell>
          <cell r="G444">
            <v>0</v>
          </cell>
          <cell r="H444">
            <v>0</v>
          </cell>
          <cell r="I444">
            <v>179.71</v>
          </cell>
          <cell r="J444">
            <v>294.29000000000002</v>
          </cell>
          <cell r="K444">
            <v>0.38</v>
          </cell>
          <cell r="L444">
            <v>293.64999999999998</v>
          </cell>
          <cell r="M444" t="str">
            <v>Salaries Longevity Pay</v>
          </cell>
        </row>
        <row r="445">
          <cell r="A445" t="str">
            <v>100.40.65.540-5000.10</v>
          </cell>
          <cell r="B445" t="str">
            <v>5000.10</v>
          </cell>
          <cell r="C445" t="str">
            <v>100.40.65.540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 t="str">
            <v>+++</v>
          </cell>
          <cell r="L445">
            <v>0</v>
          </cell>
          <cell r="M445" t="str">
            <v>Salaries Furloughs</v>
          </cell>
        </row>
        <row r="446">
          <cell r="A446" t="str">
            <v>100.40.65.540-5000.11</v>
          </cell>
          <cell r="B446" t="str">
            <v>5000.11</v>
          </cell>
          <cell r="C446" t="str">
            <v>100.40.65.540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 t="str">
            <v>+++</v>
          </cell>
          <cell r="L446">
            <v>0</v>
          </cell>
          <cell r="M446" t="str">
            <v>Salaries Worker's Comp</v>
          </cell>
        </row>
        <row r="447">
          <cell r="A447" t="str">
            <v>100.40.65.540-5000.99</v>
          </cell>
          <cell r="B447" t="str">
            <v>5000.99</v>
          </cell>
          <cell r="C447" t="str">
            <v>100.40.65.540</v>
          </cell>
          <cell r="D447">
            <v>46105</v>
          </cell>
          <cell r="E447">
            <v>0</v>
          </cell>
          <cell r="F447">
            <v>46105</v>
          </cell>
          <cell r="G447">
            <v>0</v>
          </cell>
          <cell r="H447">
            <v>0</v>
          </cell>
          <cell r="I447">
            <v>0</v>
          </cell>
          <cell r="J447">
            <v>46105</v>
          </cell>
          <cell r="K447">
            <v>0</v>
          </cell>
          <cell r="L447">
            <v>0</v>
          </cell>
          <cell r="M447" t="str">
            <v>Salaries New Personnel Requests</v>
          </cell>
        </row>
        <row r="448">
          <cell r="A448" t="str">
            <v>100.40.65.540-5100.00</v>
          </cell>
          <cell r="B448" t="str">
            <v>5100.00</v>
          </cell>
          <cell r="C448" t="str">
            <v>100.40.65.540</v>
          </cell>
          <cell r="D448">
            <v>14545</v>
          </cell>
          <cell r="E448">
            <v>0</v>
          </cell>
          <cell r="F448">
            <v>14545</v>
          </cell>
          <cell r="G448">
            <v>240.75</v>
          </cell>
          <cell r="H448">
            <v>0</v>
          </cell>
          <cell r="I448">
            <v>1200.72</v>
          </cell>
          <cell r="J448">
            <v>13344.28</v>
          </cell>
          <cell r="K448">
            <v>0.08</v>
          </cell>
          <cell r="L448">
            <v>9348.36</v>
          </cell>
          <cell r="M448" t="str">
            <v>Benefits PERS Pool Liability</v>
          </cell>
        </row>
        <row r="449">
          <cell r="A449" t="str">
            <v>100.40.65.540-5100.01</v>
          </cell>
          <cell r="B449" t="str">
            <v>5100.01</v>
          </cell>
          <cell r="C449" t="str">
            <v>100.40.65.540</v>
          </cell>
          <cell r="D449">
            <v>8550</v>
          </cell>
          <cell r="E449">
            <v>0</v>
          </cell>
          <cell r="F449">
            <v>8550</v>
          </cell>
          <cell r="G449">
            <v>135.33000000000001</v>
          </cell>
          <cell r="H449">
            <v>0</v>
          </cell>
          <cell r="I449">
            <v>674.97</v>
          </cell>
          <cell r="J449">
            <v>7875.03</v>
          </cell>
          <cell r="K449">
            <v>0.08</v>
          </cell>
          <cell r="L449">
            <v>5128.8100000000004</v>
          </cell>
          <cell r="M449" t="str">
            <v>Benefits Retirement</v>
          </cell>
        </row>
        <row r="450">
          <cell r="A450" t="str">
            <v>100.40.65.540-5100.02</v>
          </cell>
          <cell r="B450" t="str">
            <v>5100.02</v>
          </cell>
          <cell r="C450" t="str">
            <v>100.40.65.540</v>
          </cell>
          <cell r="D450">
            <v>18185</v>
          </cell>
          <cell r="E450">
            <v>0</v>
          </cell>
          <cell r="F450">
            <v>18185</v>
          </cell>
          <cell r="G450">
            <v>157.72</v>
          </cell>
          <cell r="H450">
            <v>0</v>
          </cell>
          <cell r="I450">
            <v>585.67999999999995</v>
          </cell>
          <cell r="J450">
            <v>17599.32</v>
          </cell>
          <cell r="K450">
            <v>0.03</v>
          </cell>
          <cell r="L450">
            <v>7885.16</v>
          </cell>
          <cell r="M450" t="str">
            <v>Benefits Health Insurance</v>
          </cell>
        </row>
        <row r="451">
          <cell r="A451" t="str">
            <v>100.40.65.540-5100.03</v>
          </cell>
          <cell r="B451" t="str">
            <v>5100.03</v>
          </cell>
          <cell r="C451" t="str">
            <v>100.40.65.540</v>
          </cell>
          <cell r="D451">
            <v>1735</v>
          </cell>
          <cell r="E451">
            <v>0</v>
          </cell>
          <cell r="F451">
            <v>1735</v>
          </cell>
          <cell r="G451">
            <v>18.54</v>
          </cell>
          <cell r="H451">
            <v>0</v>
          </cell>
          <cell r="I451">
            <v>86.62</v>
          </cell>
          <cell r="J451">
            <v>1648.38</v>
          </cell>
          <cell r="K451">
            <v>0.05</v>
          </cell>
          <cell r="L451">
            <v>729.97</v>
          </cell>
          <cell r="M451" t="str">
            <v>Benefits Dental Insurance</v>
          </cell>
        </row>
        <row r="452">
          <cell r="A452" t="str">
            <v>100.40.65.540-5100.04</v>
          </cell>
          <cell r="B452" t="str">
            <v>5100.04</v>
          </cell>
          <cell r="C452" t="str">
            <v>100.40.65.540</v>
          </cell>
          <cell r="D452">
            <v>285</v>
          </cell>
          <cell r="E452">
            <v>0</v>
          </cell>
          <cell r="F452">
            <v>285</v>
          </cell>
          <cell r="G452">
            <v>3.19</v>
          </cell>
          <cell r="H452">
            <v>0</v>
          </cell>
          <cell r="I452">
            <v>14.95</v>
          </cell>
          <cell r="J452">
            <v>270.05</v>
          </cell>
          <cell r="K452">
            <v>0.05</v>
          </cell>
          <cell r="L452">
            <v>119.76</v>
          </cell>
          <cell r="M452" t="str">
            <v>Benefits Vision Insurance</v>
          </cell>
        </row>
        <row r="453">
          <cell r="A453" t="str">
            <v>100.40.65.540-5100.05</v>
          </cell>
          <cell r="B453" t="str">
            <v>5100.05</v>
          </cell>
          <cell r="C453" t="str">
            <v>100.40.65.540</v>
          </cell>
          <cell r="D453">
            <v>90</v>
          </cell>
          <cell r="E453">
            <v>0</v>
          </cell>
          <cell r="F453">
            <v>90</v>
          </cell>
          <cell r="G453">
            <v>2.25</v>
          </cell>
          <cell r="H453">
            <v>0</v>
          </cell>
          <cell r="I453">
            <v>8.02</v>
          </cell>
          <cell r="J453">
            <v>81.98</v>
          </cell>
          <cell r="K453">
            <v>0.09</v>
          </cell>
          <cell r="L453">
            <v>55.78</v>
          </cell>
          <cell r="M453" t="str">
            <v>Benefits Life Insurance</v>
          </cell>
        </row>
        <row r="454">
          <cell r="A454" t="str">
            <v>100.40.65.540-5100.06</v>
          </cell>
          <cell r="B454" t="str">
            <v>5100.06</v>
          </cell>
          <cell r="C454" t="str">
            <v>100.40.65.540</v>
          </cell>
          <cell r="D454">
            <v>2660</v>
          </cell>
          <cell r="E454">
            <v>0</v>
          </cell>
          <cell r="F454">
            <v>2660</v>
          </cell>
          <cell r="G454">
            <v>0</v>
          </cell>
          <cell r="H454">
            <v>0</v>
          </cell>
          <cell r="I454">
            <v>0</v>
          </cell>
          <cell r="J454">
            <v>2660</v>
          </cell>
          <cell r="K454">
            <v>0</v>
          </cell>
          <cell r="L454">
            <v>886.68</v>
          </cell>
          <cell r="M454" t="str">
            <v>Benefits Worker's Comp</v>
          </cell>
        </row>
        <row r="455">
          <cell r="A455" t="str">
            <v>100.40.65.540-5100.07</v>
          </cell>
          <cell r="B455" t="str">
            <v>5100.07</v>
          </cell>
          <cell r="C455" t="str">
            <v>100.40.65.540</v>
          </cell>
          <cell r="D455">
            <v>450</v>
          </cell>
          <cell r="E455">
            <v>0</v>
          </cell>
          <cell r="F455">
            <v>450</v>
          </cell>
          <cell r="G455">
            <v>5.79</v>
          </cell>
          <cell r="H455">
            <v>0</v>
          </cell>
          <cell r="I455">
            <v>26.55</v>
          </cell>
          <cell r="J455">
            <v>423.45</v>
          </cell>
          <cell r="K455">
            <v>0.06</v>
          </cell>
          <cell r="L455">
            <v>233.28</v>
          </cell>
          <cell r="M455" t="str">
            <v>Benefits Long Term Disability</v>
          </cell>
        </row>
        <row r="456">
          <cell r="A456" t="str">
            <v>100.40.65.540-5100.08</v>
          </cell>
          <cell r="B456" t="str">
            <v>5100.08</v>
          </cell>
          <cell r="C456" t="str">
            <v>100.40.65.540</v>
          </cell>
          <cell r="D456">
            <v>3480</v>
          </cell>
          <cell r="E456">
            <v>0</v>
          </cell>
          <cell r="F456">
            <v>3480</v>
          </cell>
          <cell r="G456">
            <v>57.59</v>
          </cell>
          <cell r="H456">
            <v>0</v>
          </cell>
          <cell r="I456">
            <v>278.23</v>
          </cell>
          <cell r="J456">
            <v>3201.77</v>
          </cell>
          <cell r="K456">
            <v>0.08</v>
          </cell>
          <cell r="L456">
            <v>2255.5100000000002</v>
          </cell>
          <cell r="M456" t="str">
            <v>Benefits Deferred Compensation</v>
          </cell>
        </row>
        <row r="457">
          <cell r="A457" t="str">
            <v>100.40.65.540-5100.09</v>
          </cell>
          <cell r="B457" t="str">
            <v>5100.09</v>
          </cell>
          <cell r="C457" t="str">
            <v>100.40.65.540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1472.25</v>
          </cell>
          <cell r="J457">
            <v>-1472.25</v>
          </cell>
          <cell r="K457" t="str">
            <v>+++</v>
          </cell>
          <cell r="L457">
            <v>4802.25</v>
          </cell>
          <cell r="M457" t="str">
            <v>Benefits Unemployment Insurance</v>
          </cell>
        </row>
        <row r="458">
          <cell r="A458" t="str">
            <v>100.40.65.540-5100.10</v>
          </cell>
          <cell r="B458" t="str">
            <v>5100.10</v>
          </cell>
          <cell r="C458" t="str">
            <v>100.40.65.540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 t="str">
            <v>+++</v>
          </cell>
          <cell r="L458">
            <v>212.5</v>
          </cell>
          <cell r="M458" t="str">
            <v>Benefits Uniform Allowance</v>
          </cell>
        </row>
        <row r="459">
          <cell r="A459" t="str">
            <v>100.40.65.540-5100.11</v>
          </cell>
          <cell r="B459" t="str">
            <v>5100.11</v>
          </cell>
          <cell r="C459" t="str">
            <v>100.40.65.540</v>
          </cell>
          <cell r="D459">
            <v>1220</v>
          </cell>
          <cell r="E459">
            <v>0</v>
          </cell>
          <cell r="F459">
            <v>1220</v>
          </cell>
          <cell r="G459">
            <v>17.88</v>
          </cell>
          <cell r="H459">
            <v>0</v>
          </cell>
          <cell r="I459">
            <v>92.03</v>
          </cell>
          <cell r="J459">
            <v>1127.97</v>
          </cell>
          <cell r="K459">
            <v>0.08</v>
          </cell>
          <cell r="L459">
            <v>800.43</v>
          </cell>
          <cell r="M459" t="str">
            <v>Benefits Medicare</v>
          </cell>
        </row>
        <row r="460">
          <cell r="A460" t="str">
            <v>100.40.65.540-5100.12</v>
          </cell>
          <cell r="B460" t="str">
            <v>5100.12</v>
          </cell>
          <cell r="C460" t="str">
            <v>100.40.65.540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 t="str">
            <v>+++</v>
          </cell>
          <cell r="L460">
            <v>0</v>
          </cell>
          <cell r="M460" t="str">
            <v>Benefits Annual Physical Exam</v>
          </cell>
        </row>
        <row r="461">
          <cell r="A461" t="str">
            <v>100.40.65.540-5100.17</v>
          </cell>
          <cell r="B461" t="str">
            <v>5100.17</v>
          </cell>
          <cell r="C461" t="str">
            <v>100.40.65.540</v>
          </cell>
          <cell r="D461">
            <v>8675</v>
          </cell>
          <cell r="E461">
            <v>0</v>
          </cell>
          <cell r="F461">
            <v>8675</v>
          </cell>
          <cell r="G461">
            <v>510.8</v>
          </cell>
          <cell r="H461">
            <v>0</v>
          </cell>
          <cell r="I461">
            <v>1532.4</v>
          </cell>
          <cell r="J461">
            <v>7142.6</v>
          </cell>
          <cell r="K461">
            <v>0.18</v>
          </cell>
          <cell r="L461">
            <v>6171.1</v>
          </cell>
          <cell r="M461" t="str">
            <v>Benefits Other Post Employment Benefits</v>
          </cell>
        </row>
        <row r="462">
          <cell r="A462" t="str">
            <v>100.40.65.540-6000.01</v>
          </cell>
          <cell r="B462" t="str">
            <v>6000.01</v>
          </cell>
          <cell r="C462" t="str">
            <v>100.40.65.540</v>
          </cell>
          <cell r="D462">
            <v>5000</v>
          </cell>
          <cell r="E462">
            <v>0</v>
          </cell>
          <cell r="F462">
            <v>5000</v>
          </cell>
          <cell r="G462">
            <v>0</v>
          </cell>
          <cell r="H462">
            <v>0</v>
          </cell>
          <cell r="I462">
            <v>0</v>
          </cell>
          <cell r="J462">
            <v>5000</v>
          </cell>
          <cell r="K462">
            <v>0</v>
          </cell>
          <cell r="L462">
            <v>0</v>
          </cell>
          <cell r="M462" t="str">
            <v>Professional Services General</v>
          </cell>
        </row>
        <row r="463">
          <cell r="A463" t="str">
            <v>100.40.65.540-6000.12</v>
          </cell>
          <cell r="B463" t="str">
            <v>6000.12</v>
          </cell>
          <cell r="C463" t="str">
            <v>100.40.65.540</v>
          </cell>
          <cell r="D463">
            <v>5000</v>
          </cell>
          <cell r="E463">
            <v>0</v>
          </cell>
          <cell r="F463">
            <v>5000</v>
          </cell>
          <cell r="G463">
            <v>0</v>
          </cell>
          <cell r="H463">
            <v>0</v>
          </cell>
          <cell r="I463">
            <v>0</v>
          </cell>
          <cell r="J463">
            <v>5000</v>
          </cell>
          <cell r="K463">
            <v>0</v>
          </cell>
          <cell r="L463">
            <v>0</v>
          </cell>
          <cell r="M463" t="str">
            <v>Professional Services Contract Services</v>
          </cell>
        </row>
        <row r="464">
          <cell r="A464" t="str">
            <v>100.40.65.540-6100.01</v>
          </cell>
          <cell r="B464" t="str">
            <v>6100.01</v>
          </cell>
          <cell r="C464" t="str">
            <v>100.40.65.540</v>
          </cell>
          <cell r="D464">
            <v>71000</v>
          </cell>
          <cell r="E464">
            <v>0</v>
          </cell>
          <cell r="F464">
            <v>71000</v>
          </cell>
          <cell r="G464">
            <v>0</v>
          </cell>
          <cell r="H464">
            <v>0</v>
          </cell>
          <cell r="I464">
            <v>17388.509999999998</v>
          </cell>
          <cell r="J464">
            <v>53611.49</v>
          </cell>
          <cell r="K464">
            <v>0.24</v>
          </cell>
          <cell r="L464">
            <v>90308.35</v>
          </cell>
          <cell r="M464" t="str">
            <v>Utilities Electric</v>
          </cell>
        </row>
        <row r="465">
          <cell r="A465" t="str">
            <v>100.40.65.540-6200.09</v>
          </cell>
          <cell r="B465" t="str">
            <v>6200.09</v>
          </cell>
          <cell r="C465" t="str">
            <v>100.40.65.540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 t="str">
            <v>+++</v>
          </cell>
          <cell r="L465">
            <v>0</v>
          </cell>
          <cell r="M465" t="str">
            <v>Supplies Data Processing</v>
          </cell>
        </row>
        <row r="466">
          <cell r="A466" t="str">
            <v>100.40.65.540-6280.08</v>
          </cell>
          <cell r="B466" t="str">
            <v>6280.08</v>
          </cell>
          <cell r="C466" t="str">
            <v>100.40.65.540</v>
          </cell>
          <cell r="D466">
            <v>12500</v>
          </cell>
          <cell r="E466">
            <v>0</v>
          </cell>
          <cell r="F466">
            <v>12500</v>
          </cell>
          <cell r="G466">
            <v>0</v>
          </cell>
          <cell r="H466">
            <v>0</v>
          </cell>
          <cell r="I466">
            <v>0</v>
          </cell>
          <cell r="J466">
            <v>12500</v>
          </cell>
          <cell r="K466">
            <v>0</v>
          </cell>
          <cell r="L466">
            <v>0</v>
          </cell>
          <cell r="M466" t="str">
            <v>Supplies-Public Works Pump</v>
          </cell>
        </row>
        <row r="467">
          <cell r="A467" t="str">
            <v>100.40.65.540-6280.09</v>
          </cell>
          <cell r="B467" t="str">
            <v>6280.09</v>
          </cell>
          <cell r="C467" t="str">
            <v>100.40.65.540</v>
          </cell>
          <cell r="D467">
            <v>5000</v>
          </cell>
          <cell r="E467">
            <v>0</v>
          </cell>
          <cell r="F467">
            <v>5000</v>
          </cell>
          <cell r="G467">
            <v>0</v>
          </cell>
          <cell r="H467">
            <v>0</v>
          </cell>
          <cell r="I467">
            <v>0</v>
          </cell>
          <cell r="J467">
            <v>5000</v>
          </cell>
          <cell r="K467">
            <v>0</v>
          </cell>
          <cell r="L467">
            <v>1538.96</v>
          </cell>
          <cell r="M467" t="str">
            <v>Supplies-Public Works Storm Drain System</v>
          </cell>
        </row>
        <row r="468">
          <cell r="A468" t="str">
            <v>100.40.65.540-6280.10</v>
          </cell>
          <cell r="B468" t="str">
            <v>6280.10</v>
          </cell>
          <cell r="C468" t="str">
            <v>100.40.65.540</v>
          </cell>
          <cell r="D468">
            <v>5000</v>
          </cell>
          <cell r="E468">
            <v>0</v>
          </cell>
          <cell r="F468">
            <v>5000</v>
          </cell>
          <cell r="G468">
            <v>0</v>
          </cell>
          <cell r="H468">
            <v>0</v>
          </cell>
          <cell r="I468">
            <v>0</v>
          </cell>
          <cell r="J468">
            <v>5000</v>
          </cell>
          <cell r="K468">
            <v>0</v>
          </cell>
          <cell r="L468">
            <v>0</v>
          </cell>
          <cell r="M468" t="str">
            <v>Supplies-Public Works Storm Drain Basin</v>
          </cell>
        </row>
        <row r="469">
          <cell r="A469" t="str">
            <v>100.40.65.540-6280.15</v>
          </cell>
          <cell r="B469" t="str">
            <v>6280.15</v>
          </cell>
          <cell r="C469" t="str">
            <v>100.40.65.540</v>
          </cell>
          <cell r="D469">
            <v>500</v>
          </cell>
          <cell r="E469">
            <v>0</v>
          </cell>
          <cell r="F469">
            <v>500</v>
          </cell>
          <cell r="G469">
            <v>0</v>
          </cell>
          <cell r="H469">
            <v>0</v>
          </cell>
          <cell r="I469">
            <v>0</v>
          </cell>
          <cell r="J469">
            <v>500</v>
          </cell>
          <cell r="K469">
            <v>0</v>
          </cell>
          <cell r="L469">
            <v>235.2</v>
          </cell>
          <cell r="M469" t="str">
            <v>Supplies-Public Works Mechanics Tools</v>
          </cell>
        </row>
        <row r="470">
          <cell r="A470" t="str">
            <v>100.40.65.540-6350.04</v>
          </cell>
          <cell r="B470" t="str">
            <v>6350.04</v>
          </cell>
          <cell r="C470" t="str">
            <v>100.40.65.540</v>
          </cell>
          <cell r="D470">
            <v>40000</v>
          </cell>
          <cell r="E470">
            <v>0</v>
          </cell>
          <cell r="F470">
            <v>40000</v>
          </cell>
          <cell r="G470">
            <v>0</v>
          </cell>
          <cell r="H470">
            <v>0</v>
          </cell>
          <cell r="I470">
            <v>0</v>
          </cell>
          <cell r="J470">
            <v>40000</v>
          </cell>
          <cell r="K470">
            <v>0</v>
          </cell>
          <cell r="L470">
            <v>40000</v>
          </cell>
          <cell r="M470" t="str">
            <v>Maintenance Agreements &amp; Licenses SCADA</v>
          </cell>
        </row>
        <row r="471">
          <cell r="A471" t="str">
            <v>100.40.65.540-6400.01</v>
          </cell>
          <cell r="B471" t="str">
            <v>6400.01</v>
          </cell>
          <cell r="C471" t="str">
            <v>100.40.65.540</v>
          </cell>
          <cell r="D471">
            <v>6000</v>
          </cell>
          <cell r="E471">
            <v>0</v>
          </cell>
          <cell r="F471">
            <v>6000</v>
          </cell>
          <cell r="G471">
            <v>0</v>
          </cell>
          <cell r="H471">
            <v>0</v>
          </cell>
          <cell r="I471">
            <v>0</v>
          </cell>
          <cell r="J471">
            <v>6000</v>
          </cell>
          <cell r="K471">
            <v>0</v>
          </cell>
          <cell r="L471">
            <v>152.37</v>
          </cell>
          <cell r="M471" t="str">
            <v>Repairs &amp; Maintenance Building</v>
          </cell>
        </row>
        <row r="472">
          <cell r="A472" t="str">
            <v>100.40.65.540-6400.02</v>
          </cell>
          <cell r="B472" t="str">
            <v>6400.02</v>
          </cell>
          <cell r="C472" t="str">
            <v>100.40.65.540</v>
          </cell>
          <cell r="D472">
            <v>5000</v>
          </cell>
          <cell r="E472">
            <v>0</v>
          </cell>
          <cell r="F472">
            <v>5000</v>
          </cell>
          <cell r="G472">
            <v>0</v>
          </cell>
          <cell r="H472">
            <v>0</v>
          </cell>
          <cell r="I472">
            <v>959.37</v>
          </cell>
          <cell r="J472">
            <v>4040.63</v>
          </cell>
          <cell r="K472">
            <v>0.19</v>
          </cell>
          <cell r="L472">
            <v>101.18</v>
          </cell>
          <cell r="M472" t="str">
            <v>Repairs &amp; Maintenance Minor Equipment/Other</v>
          </cell>
        </row>
        <row r="473">
          <cell r="A473" t="str">
            <v>100.40.65.540-6400.04</v>
          </cell>
          <cell r="B473" t="str">
            <v>6400.04</v>
          </cell>
          <cell r="C473" t="str">
            <v>100.40.65.540</v>
          </cell>
          <cell r="D473">
            <v>10000</v>
          </cell>
          <cell r="E473">
            <v>0</v>
          </cell>
          <cell r="F473">
            <v>10000</v>
          </cell>
          <cell r="G473">
            <v>0</v>
          </cell>
          <cell r="H473">
            <v>0</v>
          </cell>
          <cell r="I473">
            <v>0</v>
          </cell>
          <cell r="J473">
            <v>10000</v>
          </cell>
          <cell r="K473">
            <v>0</v>
          </cell>
          <cell r="L473">
            <v>0</v>
          </cell>
          <cell r="M473" t="str">
            <v>Repairs &amp; Maintenance Equipment Rental</v>
          </cell>
        </row>
        <row r="474">
          <cell r="A474" t="str">
            <v>100.40.65.540-6400.12</v>
          </cell>
          <cell r="B474" t="str">
            <v>6400.12</v>
          </cell>
          <cell r="C474" t="str">
            <v>100.40.65.540</v>
          </cell>
          <cell r="D474">
            <v>50000</v>
          </cell>
          <cell r="E474">
            <v>6614</v>
          </cell>
          <cell r="F474">
            <v>56614</v>
          </cell>
          <cell r="G474">
            <v>0</v>
          </cell>
          <cell r="H474">
            <v>0</v>
          </cell>
          <cell r="I474">
            <v>6613.43</v>
          </cell>
          <cell r="J474">
            <v>50000.57</v>
          </cell>
          <cell r="K474">
            <v>0.12</v>
          </cell>
          <cell r="L474">
            <v>0</v>
          </cell>
          <cell r="M474" t="str">
            <v>Repairs &amp; Maintenance Pump</v>
          </cell>
        </row>
        <row r="475">
          <cell r="A475" t="str">
            <v>100.40.65.540-6400.13</v>
          </cell>
          <cell r="B475" t="str">
            <v>6400.13</v>
          </cell>
          <cell r="C475" t="str">
            <v>100.40.65.540</v>
          </cell>
          <cell r="D475">
            <v>5000</v>
          </cell>
          <cell r="E475">
            <v>0</v>
          </cell>
          <cell r="F475">
            <v>5000</v>
          </cell>
          <cell r="G475">
            <v>0</v>
          </cell>
          <cell r="H475">
            <v>0</v>
          </cell>
          <cell r="I475">
            <v>0</v>
          </cell>
          <cell r="J475">
            <v>5000</v>
          </cell>
          <cell r="K475">
            <v>0</v>
          </cell>
          <cell r="L475">
            <v>0</v>
          </cell>
          <cell r="M475" t="str">
            <v>Repairs &amp; Maintenance Storm Drain</v>
          </cell>
        </row>
        <row r="476">
          <cell r="A476" t="str">
            <v>100.40.65.540-6500.04</v>
          </cell>
          <cell r="B476" t="str">
            <v>6500.04</v>
          </cell>
          <cell r="C476" t="str">
            <v>100.40.65.540</v>
          </cell>
          <cell r="D476">
            <v>5060</v>
          </cell>
          <cell r="E476">
            <v>0</v>
          </cell>
          <cell r="F476">
            <v>5060</v>
          </cell>
          <cell r="G476">
            <v>0</v>
          </cell>
          <cell r="H476">
            <v>0</v>
          </cell>
          <cell r="I476">
            <v>0</v>
          </cell>
          <cell r="J476">
            <v>5060</v>
          </cell>
          <cell r="K476">
            <v>0</v>
          </cell>
          <cell r="L476">
            <v>2108.35</v>
          </cell>
          <cell r="M476" t="str">
            <v>Claims &amp; Insurance Insurance Premiums</v>
          </cell>
        </row>
        <row r="477">
          <cell r="A477" t="str">
            <v>100.40.65.540-6600.07</v>
          </cell>
          <cell r="B477" t="str">
            <v>6600.07</v>
          </cell>
          <cell r="C477" t="str">
            <v>100.40.65.540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 t="str">
            <v>+++</v>
          </cell>
          <cell r="L477">
            <v>0</v>
          </cell>
          <cell r="M477" t="str">
            <v>Administrative Expenses Employee Recruitment</v>
          </cell>
        </row>
        <row r="478">
          <cell r="A478" t="str">
            <v>100.40.65.560-5000.01</v>
          </cell>
          <cell r="B478" t="str">
            <v>5000.01</v>
          </cell>
          <cell r="C478" t="str">
            <v>100.40.65.560</v>
          </cell>
          <cell r="D478">
            <v>20404</v>
          </cell>
          <cell r="E478">
            <v>0</v>
          </cell>
          <cell r="F478">
            <v>20404</v>
          </cell>
          <cell r="G478">
            <v>0</v>
          </cell>
          <cell r="H478">
            <v>0</v>
          </cell>
          <cell r="I478">
            <v>2546.4699999999998</v>
          </cell>
          <cell r="J478">
            <v>17857.53</v>
          </cell>
          <cell r="K478">
            <v>0.12</v>
          </cell>
          <cell r="L478">
            <v>16729.5</v>
          </cell>
          <cell r="M478" t="str">
            <v>Salaries Regular</v>
          </cell>
        </row>
        <row r="479">
          <cell r="A479" t="str">
            <v>100.40.65.560-5000.02</v>
          </cell>
          <cell r="B479" t="str">
            <v>5000.02</v>
          </cell>
          <cell r="C479" t="str">
            <v>100.40.65.560</v>
          </cell>
          <cell r="D479">
            <v>29000</v>
          </cell>
          <cell r="E479">
            <v>0</v>
          </cell>
          <cell r="F479">
            <v>29000</v>
          </cell>
          <cell r="G479">
            <v>0</v>
          </cell>
          <cell r="H479">
            <v>0</v>
          </cell>
          <cell r="I479">
            <v>0</v>
          </cell>
          <cell r="J479">
            <v>29000</v>
          </cell>
          <cell r="K479">
            <v>0</v>
          </cell>
          <cell r="L479">
            <v>0</v>
          </cell>
          <cell r="M479" t="str">
            <v>Salaries Part Time</v>
          </cell>
        </row>
        <row r="480">
          <cell r="A480" t="str">
            <v>100.40.65.560-5000.03</v>
          </cell>
          <cell r="B480" t="str">
            <v>5000.03</v>
          </cell>
          <cell r="C480" t="str">
            <v>100.40.65.560</v>
          </cell>
          <cell r="D480">
            <v>103</v>
          </cell>
          <cell r="E480">
            <v>0</v>
          </cell>
          <cell r="F480">
            <v>103</v>
          </cell>
          <cell r="G480">
            <v>0</v>
          </cell>
          <cell r="H480">
            <v>0</v>
          </cell>
          <cell r="I480">
            <v>4.8099999999999996</v>
          </cell>
          <cell r="J480">
            <v>98.19</v>
          </cell>
          <cell r="K480">
            <v>0.05</v>
          </cell>
          <cell r="L480">
            <v>0</v>
          </cell>
          <cell r="M480" t="str">
            <v>Salaries Overtime</v>
          </cell>
        </row>
        <row r="481">
          <cell r="A481" t="str">
            <v>100.40.65.560-5000.04</v>
          </cell>
          <cell r="B481" t="str">
            <v>5000.04</v>
          </cell>
          <cell r="C481" t="str">
            <v>100.40.65.560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 t="str">
            <v>+++</v>
          </cell>
          <cell r="L481">
            <v>0</v>
          </cell>
          <cell r="M481" t="str">
            <v>Salaries Holiday Pay</v>
          </cell>
        </row>
        <row r="482">
          <cell r="A482" t="str">
            <v>100.40.65.560-5000.06</v>
          </cell>
          <cell r="B482" t="str">
            <v>5000.06</v>
          </cell>
          <cell r="C482" t="str">
            <v>100.40.65.560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 t="str">
            <v>+++</v>
          </cell>
          <cell r="L482">
            <v>0</v>
          </cell>
          <cell r="M482" t="str">
            <v>Salaries Out of Class</v>
          </cell>
        </row>
        <row r="483">
          <cell r="A483" t="str">
            <v>100.40.65.560-5000.07</v>
          </cell>
          <cell r="B483" t="str">
            <v>5000.07</v>
          </cell>
          <cell r="C483" t="str">
            <v>100.40.65.560</v>
          </cell>
          <cell r="D483">
            <v>176</v>
          </cell>
          <cell r="E483">
            <v>0</v>
          </cell>
          <cell r="F483">
            <v>176</v>
          </cell>
          <cell r="G483">
            <v>0</v>
          </cell>
          <cell r="H483">
            <v>0</v>
          </cell>
          <cell r="I483">
            <v>0</v>
          </cell>
          <cell r="J483">
            <v>176</v>
          </cell>
          <cell r="K483">
            <v>0</v>
          </cell>
          <cell r="L483">
            <v>260.14</v>
          </cell>
          <cell r="M483" t="str">
            <v>Salaries Admin Leave Pay</v>
          </cell>
        </row>
        <row r="484">
          <cell r="A484" t="str">
            <v>100.40.65.560-5000.08</v>
          </cell>
          <cell r="B484" t="str">
            <v>5000.08</v>
          </cell>
          <cell r="C484" t="str">
            <v>100.40.65.560</v>
          </cell>
          <cell r="D484">
            <v>124</v>
          </cell>
          <cell r="E484">
            <v>0</v>
          </cell>
          <cell r="F484">
            <v>124</v>
          </cell>
          <cell r="G484">
            <v>0</v>
          </cell>
          <cell r="H484">
            <v>0</v>
          </cell>
          <cell r="I484">
            <v>0</v>
          </cell>
          <cell r="J484">
            <v>124</v>
          </cell>
          <cell r="K484">
            <v>0</v>
          </cell>
          <cell r="L484">
            <v>0</v>
          </cell>
          <cell r="M484" t="str">
            <v>Salaries Longevity Pay</v>
          </cell>
        </row>
        <row r="485">
          <cell r="A485" t="str">
            <v>100.40.65.560-5000.10</v>
          </cell>
          <cell r="B485" t="str">
            <v>5000.10</v>
          </cell>
          <cell r="C485" t="str">
            <v>100.40.65.560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 t="str">
            <v>+++</v>
          </cell>
          <cell r="L485">
            <v>0</v>
          </cell>
          <cell r="M485" t="str">
            <v>Salaries Furloughs</v>
          </cell>
        </row>
        <row r="486">
          <cell r="A486" t="str">
            <v>100.40.65.560-5000.11</v>
          </cell>
          <cell r="B486" t="str">
            <v>5000.11</v>
          </cell>
          <cell r="C486" t="str">
            <v>100.40.65.560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 t="str">
            <v>+++</v>
          </cell>
          <cell r="L486">
            <v>0</v>
          </cell>
          <cell r="M486" t="str">
            <v>Salaries Worker's Comp</v>
          </cell>
        </row>
        <row r="487">
          <cell r="A487" t="str">
            <v>100.40.65.560-5000.99</v>
          </cell>
          <cell r="B487" t="str">
            <v>5000.99</v>
          </cell>
          <cell r="C487" t="str">
            <v>100.40.65.560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 t="str">
            <v>+++</v>
          </cell>
          <cell r="L487">
            <v>0</v>
          </cell>
          <cell r="M487" t="str">
            <v>Salaries New Personnel Requests</v>
          </cell>
        </row>
        <row r="488">
          <cell r="A488" t="str">
            <v>100.40.65.560-5100.00</v>
          </cell>
          <cell r="B488" t="str">
            <v>5100.00</v>
          </cell>
          <cell r="C488" t="str">
            <v>100.40.65.560</v>
          </cell>
          <cell r="D488">
            <v>3875</v>
          </cell>
          <cell r="E488">
            <v>0</v>
          </cell>
          <cell r="F488">
            <v>3875</v>
          </cell>
          <cell r="G488">
            <v>0</v>
          </cell>
          <cell r="H488">
            <v>0</v>
          </cell>
          <cell r="I488">
            <v>191.92</v>
          </cell>
          <cell r="J488">
            <v>3683.08</v>
          </cell>
          <cell r="K488">
            <v>0.05</v>
          </cell>
          <cell r="L488">
            <v>2092.1999999999998</v>
          </cell>
          <cell r="M488" t="str">
            <v>Benefits PERS Pool Liability</v>
          </cell>
        </row>
        <row r="489">
          <cell r="A489" t="str">
            <v>100.40.65.560-5100.01</v>
          </cell>
          <cell r="B489" t="str">
            <v>5100.01</v>
          </cell>
          <cell r="C489" t="str">
            <v>100.40.65.560</v>
          </cell>
          <cell r="D489">
            <v>1625</v>
          </cell>
          <cell r="E489">
            <v>0</v>
          </cell>
          <cell r="F489">
            <v>1625</v>
          </cell>
          <cell r="G489">
            <v>0</v>
          </cell>
          <cell r="H489">
            <v>0</v>
          </cell>
          <cell r="I489">
            <v>107.89</v>
          </cell>
          <cell r="J489">
            <v>1517.11</v>
          </cell>
          <cell r="K489">
            <v>7.0000000000000007E-2</v>
          </cell>
          <cell r="L489">
            <v>1147.71</v>
          </cell>
          <cell r="M489" t="str">
            <v>Benefits Retirement</v>
          </cell>
        </row>
        <row r="490">
          <cell r="A490" t="str">
            <v>100.40.65.560-5100.02</v>
          </cell>
          <cell r="B490" t="str">
            <v>5100.02</v>
          </cell>
          <cell r="C490" t="str">
            <v>100.40.65.560</v>
          </cell>
          <cell r="D490">
            <v>3440</v>
          </cell>
          <cell r="E490">
            <v>0</v>
          </cell>
          <cell r="F490">
            <v>3440</v>
          </cell>
          <cell r="G490">
            <v>0</v>
          </cell>
          <cell r="H490">
            <v>0</v>
          </cell>
          <cell r="I490">
            <v>168.76</v>
          </cell>
          <cell r="J490">
            <v>3271.24</v>
          </cell>
          <cell r="K490">
            <v>0.05</v>
          </cell>
          <cell r="L490">
            <v>1329.56</v>
          </cell>
          <cell r="M490" t="str">
            <v>Benefits Health Insurance</v>
          </cell>
        </row>
        <row r="491">
          <cell r="A491" t="str">
            <v>100.40.65.560-5100.03</v>
          </cell>
          <cell r="B491" t="str">
            <v>5100.03</v>
          </cell>
          <cell r="C491" t="str">
            <v>100.40.65.560</v>
          </cell>
          <cell r="D491">
            <v>395</v>
          </cell>
          <cell r="E491">
            <v>0</v>
          </cell>
          <cell r="F491">
            <v>395</v>
          </cell>
          <cell r="G491">
            <v>0</v>
          </cell>
          <cell r="H491">
            <v>0</v>
          </cell>
          <cell r="I491">
            <v>-9.14</v>
          </cell>
          <cell r="J491">
            <v>404.14</v>
          </cell>
          <cell r="K491">
            <v>-0.02</v>
          </cell>
          <cell r="L491">
            <v>228.24</v>
          </cell>
          <cell r="M491" t="str">
            <v>Benefits Dental Insurance</v>
          </cell>
        </row>
        <row r="492">
          <cell r="A492" t="str">
            <v>100.40.65.560-5100.04</v>
          </cell>
          <cell r="B492" t="str">
            <v>5100.04</v>
          </cell>
          <cell r="C492" t="str">
            <v>100.40.65.560</v>
          </cell>
          <cell r="D492">
            <v>60</v>
          </cell>
          <cell r="E492">
            <v>0</v>
          </cell>
          <cell r="F492">
            <v>60</v>
          </cell>
          <cell r="G492">
            <v>0</v>
          </cell>
          <cell r="H492">
            <v>0</v>
          </cell>
          <cell r="I492">
            <v>-1.49</v>
          </cell>
          <cell r="J492">
            <v>61.49</v>
          </cell>
          <cell r="K492">
            <v>-0.02</v>
          </cell>
          <cell r="L492">
            <v>35.76</v>
          </cell>
          <cell r="M492" t="str">
            <v>Benefits Vision Insurance</v>
          </cell>
        </row>
        <row r="493">
          <cell r="A493" t="str">
            <v>100.40.65.560-5100.05</v>
          </cell>
          <cell r="B493" t="str">
            <v>5100.05</v>
          </cell>
          <cell r="C493" t="str">
            <v>100.40.65.560</v>
          </cell>
          <cell r="D493">
            <v>40</v>
          </cell>
          <cell r="E493">
            <v>0</v>
          </cell>
          <cell r="F493">
            <v>40</v>
          </cell>
          <cell r="G493">
            <v>0</v>
          </cell>
          <cell r="H493">
            <v>0</v>
          </cell>
          <cell r="I493">
            <v>0.26</v>
          </cell>
          <cell r="J493">
            <v>39.74</v>
          </cell>
          <cell r="K493">
            <v>0.01</v>
          </cell>
          <cell r="L493">
            <v>3.12</v>
          </cell>
          <cell r="M493" t="str">
            <v>Benefits Life Insurance</v>
          </cell>
        </row>
        <row r="494">
          <cell r="A494" t="str">
            <v>100.40.65.560-5100.06</v>
          </cell>
          <cell r="B494" t="str">
            <v>5100.06</v>
          </cell>
          <cell r="C494" t="str">
            <v>100.40.65.560</v>
          </cell>
          <cell r="D494">
            <v>1210</v>
          </cell>
          <cell r="E494">
            <v>0</v>
          </cell>
          <cell r="F494">
            <v>1210</v>
          </cell>
          <cell r="G494">
            <v>0</v>
          </cell>
          <cell r="H494">
            <v>0</v>
          </cell>
          <cell r="I494">
            <v>0</v>
          </cell>
          <cell r="J494">
            <v>1210</v>
          </cell>
          <cell r="K494">
            <v>0</v>
          </cell>
          <cell r="L494">
            <v>403.32</v>
          </cell>
          <cell r="M494" t="str">
            <v>Benefits Worker's Comp</v>
          </cell>
        </row>
        <row r="495">
          <cell r="A495" t="str">
            <v>100.40.65.560-5100.07</v>
          </cell>
          <cell r="B495" t="str">
            <v>5100.07</v>
          </cell>
          <cell r="C495" t="str">
            <v>100.40.65.560</v>
          </cell>
          <cell r="D495">
            <v>120</v>
          </cell>
          <cell r="E495">
            <v>0</v>
          </cell>
          <cell r="F495">
            <v>120</v>
          </cell>
          <cell r="G495">
            <v>0</v>
          </cell>
          <cell r="H495">
            <v>0</v>
          </cell>
          <cell r="I495">
            <v>2.56</v>
          </cell>
          <cell r="J495">
            <v>117.44</v>
          </cell>
          <cell r="K495">
            <v>0.02</v>
          </cell>
          <cell r="L495">
            <v>36.659999999999997</v>
          </cell>
          <cell r="M495" t="str">
            <v>Benefits Long Term Disability</v>
          </cell>
        </row>
        <row r="496">
          <cell r="A496" t="str">
            <v>100.40.65.560-5100.08</v>
          </cell>
          <cell r="B496" t="str">
            <v>5100.08</v>
          </cell>
          <cell r="C496" t="str">
            <v>100.40.65.560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18.440000000000001</v>
          </cell>
          <cell r="J496">
            <v>-18.440000000000001</v>
          </cell>
          <cell r="K496" t="str">
            <v>+++</v>
          </cell>
          <cell r="L496">
            <v>0</v>
          </cell>
          <cell r="M496" t="str">
            <v>Benefits Deferred Compensation</v>
          </cell>
        </row>
        <row r="497">
          <cell r="A497" t="str">
            <v>100.40.65.560-5100.09</v>
          </cell>
          <cell r="B497" t="str">
            <v>5100.09</v>
          </cell>
          <cell r="C497" t="str">
            <v>100.40.65.560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 t="str">
            <v>+++</v>
          </cell>
          <cell r="L497">
            <v>0</v>
          </cell>
          <cell r="M497" t="str">
            <v>Benefits Unemployment Insurance</v>
          </cell>
        </row>
        <row r="498">
          <cell r="A498" t="str">
            <v>100.40.65.560-5100.10</v>
          </cell>
          <cell r="B498" t="str">
            <v>5100.10</v>
          </cell>
          <cell r="C498" t="str">
            <v>100.40.65.560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 t="str">
            <v>+++</v>
          </cell>
          <cell r="L498">
            <v>0</v>
          </cell>
          <cell r="M498" t="str">
            <v>Benefits Uniform Allowance</v>
          </cell>
        </row>
        <row r="499">
          <cell r="A499" t="str">
            <v>100.40.65.560-5100.11</v>
          </cell>
          <cell r="B499" t="str">
            <v>5100.11</v>
          </cell>
          <cell r="C499" t="str">
            <v>100.40.65.560</v>
          </cell>
          <cell r="D499">
            <v>740</v>
          </cell>
          <cell r="E499">
            <v>0</v>
          </cell>
          <cell r="F499">
            <v>740</v>
          </cell>
          <cell r="G499">
            <v>0</v>
          </cell>
          <cell r="H499">
            <v>0</v>
          </cell>
          <cell r="I499">
            <v>37.049999999999997</v>
          </cell>
          <cell r="J499">
            <v>702.95</v>
          </cell>
          <cell r="K499">
            <v>0.05</v>
          </cell>
          <cell r="L499">
            <v>247.03</v>
          </cell>
          <cell r="M499" t="str">
            <v>Benefits Medicare</v>
          </cell>
        </row>
        <row r="500">
          <cell r="A500" t="str">
            <v>100.40.65.560-5100.12</v>
          </cell>
          <cell r="B500" t="str">
            <v>5100.12</v>
          </cell>
          <cell r="C500" t="str">
            <v>100.40.65.560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 t="str">
            <v>+++</v>
          </cell>
          <cell r="L500">
            <v>0</v>
          </cell>
          <cell r="M500" t="str">
            <v>Benefits Annual Physical Exam</v>
          </cell>
        </row>
        <row r="501">
          <cell r="A501" t="str">
            <v>100.40.65.560-5100.15</v>
          </cell>
          <cell r="B501" t="str">
            <v>5100.15</v>
          </cell>
          <cell r="C501" t="str">
            <v>100.40.65.560</v>
          </cell>
          <cell r="D501">
            <v>50</v>
          </cell>
          <cell r="E501">
            <v>0</v>
          </cell>
          <cell r="F501">
            <v>50</v>
          </cell>
          <cell r="G501">
            <v>0</v>
          </cell>
          <cell r="H501">
            <v>0</v>
          </cell>
          <cell r="I501">
            <v>3.76</v>
          </cell>
          <cell r="J501">
            <v>46.24</v>
          </cell>
          <cell r="K501">
            <v>0.08</v>
          </cell>
          <cell r="L501">
            <v>45.12</v>
          </cell>
          <cell r="M501" t="str">
            <v>Benefits Cell Phone Allowance</v>
          </cell>
        </row>
        <row r="502">
          <cell r="A502" t="str">
            <v>100.40.65.560-5100.17</v>
          </cell>
          <cell r="B502" t="str">
            <v>5100.17</v>
          </cell>
          <cell r="C502" t="str">
            <v>100.40.65.560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 t="str">
            <v>+++</v>
          </cell>
          <cell r="L502">
            <v>0</v>
          </cell>
          <cell r="M502" t="str">
            <v>Benefits Other Post Employment Benefits</v>
          </cell>
        </row>
        <row r="503">
          <cell r="A503" t="str">
            <v>100.40.65.560-6000.01</v>
          </cell>
          <cell r="B503" t="str">
            <v>6000.01</v>
          </cell>
          <cell r="C503" t="str">
            <v>100.40.65.560</v>
          </cell>
          <cell r="D503">
            <v>5000</v>
          </cell>
          <cell r="E503">
            <v>0</v>
          </cell>
          <cell r="F503">
            <v>5000</v>
          </cell>
          <cell r="G503">
            <v>0</v>
          </cell>
          <cell r="H503">
            <v>0</v>
          </cell>
          <cell r="I503">
            <v>0</v>
          </cell>
          <cell r="J503">
            <v>5000</v>
          </cell>
          <cell r="K503">
            <v>0</v>
          </cell>
          <cell r="L503">
            <v>0</v>
          </cell>
          <cell r="M503" t="str">
            <v>Professional Services General</v>
          </cell>
        </row>
        <row r="504">
          <cell r="A504" t="str">
            <v>100.40.65.560-6000.13</v>
          </cell>
          <cell r="B504" t="str">
            <v>6000.13</v>
          </cell>
          <cell r="C504" t="str">
            <v>100.40.65.560</v>
          </cell>
          <cell r="D504">
            <v>67476</v>
          </cell>
          <cell r="E504">
            <v>0</v>
          </cell>
          <cell r="F504">
            <v>67476</v>
          </cell>
          <cell r="G504">
            <v>0</v>
          </cell>
          <cell r="H504">
            <v>0</v>
          </cell>
          <cell r="I504">
            <v>0</v>
          </cell>
          <cell r="J504">
            <v>67476</v>
          </cell>
          <cell r="K504">
            <v>0</v>
          </cell>
          <cell r="L504">
            <v>12245.25</v>
          </cell>
          <cell r="M504" t="str">
            <v>Professional Services Compliance Monitoring</v>
          </cell>
        </row>
        <row r="505">
          <cell r="A505" t="str">
            <v>100.40.65.560-6200.02</v>
          </cell>
          <cell r="B505" t="str">
            <v>6200.02</v>
          </cell>
          <cell r="C505" t="str">
            <v>100.40.65.560</v>
          </cell>
          <cell r="D505">
            <v>38500</v>
          </cell>
          <cell r="E505">
            <v>0</v>
          </cell>
          <cell r="F505">
            <v>38500</v>
          </cell>
          <cell r="G505">
            <v>0</v>
          </cell>
          <cell r="H505">
            <v>0</v>
          </cell>
          <cell r="I505">
            <v>0</v>
          </cell>
          <cell r="J505">
            <v>38500</v>
          </cell>
          <cell r="K505">
            <v>0</v>
          </cell>
          <cell r="L505">
            <v>144.56</v>
          </cell>
          <cell r="M505" t="str">
            <v>Supplies Special Department</v>
          </cell>
        </row>
        <row r="506">
          <cell r="A506" t="str">
            <v>100.40.65.560-6280.39</v>
          </cell>
          <cell r="B506" t="str">
            <v>6280.39</v>
          </cell>
          <cell r="C506" t="str">
            <v>100.40.65.560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 t="str">
            <v>+++</v>
          </cell>
          <cell r="L506">
            <v>0</v>
          </cell>
          <cell r="M506" t="str">
            <v>Supplies-Public Works Industrial Waste Pretreatment</v>
          </cell>
        </row>
        <row r="507">
          <cell r="A507" t="str">
            <v>100.40.65.560-6375.01</v>
          </cell>
          <cell r="B507" t="str">
            <v>6375.01</v>
          </cell>
          <cell r="C507" t="str">
            <v>100.40.65.560</v>
          </cell>
          <cell r="D507">
            <v>45000</v>
          </cell>
          <cell r="E507">
            <v>0</v>
          </cell>
          <cell r="F507">
            <v>45000</v>
          </cell>
          <cell r="G507">
            <v>0</v>
          </cell>
          <cell r="H507">
            <v>0</v>
          </cell>
          <cell r="I507">
            <v>0</v>
          </cell>
          <cell r="J507">
            <v>45000</v>
          </cell>
          <cell r="K507">
            <v>0</v>
          </cell>
          <cell r="L507">
            <v>28461</v>
          </cell>
          <cell r="M507" t="str">
            <v>Operating Fees NPDES Permit Renewal</v>
          </cell>
        </row>
        <row r="508">
          <cell r="A508" t="str">
            <v>100.40.65.560-6375.02</v>
          </cell>
          <cell r="B508" t="str">
            <v>6375.02</v>
          </cell>
          <cell r="C508" t="str">
            <v>100.40.65.560</v>
          </cell>
          <cell r="D508">
            <v>25000</v>
          </cell>
          <cell r="E508">
            <v>0</v>
          </cell>
          <cell r="F508">
            <v>25000</v>
          </cell>
          <cell r="G508">
            <v>0</v>
          </cell>
          <cell r="H508">
            <v>0</v>
          </cell>
          <cell r="I508">
            <v>0</v>
          </cell>
          <cell r="J508">
            <v>25000</v>
          </cell>
          <cell r="K508">
            <v>0</v>
          </cell>
          <cell r="L508">
            <v>20622.47</v>
          </cell>
          <cell r="M508" t="str">
            <v>Operating Fees NPDES Permit Compliance</v>
          </cell>
        </row>
        <row r="509">
          <cell r="A509" t="str">
            <v>100.40.65.560-6600.04</v>
          </cell>
          <cell r="B509" t="str">
            <v>6600.04</v>
          </cell>
          <cell r="C509" t="str">
            <v>100.40.65.560</v>
          </cell>
          <cell r="D509">
            <v>6000</v>
          </cell>
          <cell r="E509">
            <v>0</v>
          </cell>
          <cell r="F509">
            <v>6000</v>
          </cell>
          <cell r="G509">
            <v>0</v>
          </cell>
          <cell r="H509">
            <v>0</v>
          </cell>
          <cell r="I509">
            <v>0</v>
          </cell>
          <cell r="J509">
            <v>6000</v>
          </cell>
          <cell r="K509">
            <v>0</v>
          </cell>
          <cell r="L509">
            <v>3652.59</v>
          </cell>
          <cell r="M509" t="str">
            <v>Administrative Expenses Training/Conferences</v>
          </cell>
        </row>
        <row r="510">
          <cell r="A510" t="str">
            <v>100.40.65.560-6600.05</v>
          </cell>
          <cell r="B510" t="str">
            <v>6600.05</v>
          </cell>
          <cell r="C510" t="str">
            <v>100.40.65.560</v>
          </cell>
          <cell r="D510">
            <v>500</v>
          </cell>
          <cell r="E510">
            <v>0</v>
          </cell>
          <cell r="F510">
            <v>500</v>
          </cell>
          <cell r="G510">
            <v>0</v>
          </cell>
          <cell r="H510">
            <v>0</v>
          </cell>
          <cell r="I510">
            <v>0</v>
          </cell>
          <cell r="J510">
            <v>500</v>
          </cell>
          <cell r="K510">
            <v>0</v>
          </cell>
          <cell r="L510">
            <v>0</v>
          </cell>
          <cell r="M510" t="str">
            <v>Administrative Expenses Public/Legal Advertisement</v>
          </cell>
        </row>
        <row r="511">
          <cell r="A511" t="str">
            <v>100.40.65.560-6600.23</v>
          </cell>
          <cell r="B511" t="str">
            <v>6600.23</v>
          </cell>
          <cell r="C511" t="str">
            <v>100.40.65.560</v>
          </cell>
          <cell r="D511">
            <v>4000</v>
          </cell>
          <cell r="E511">
            <v>0</v>
          </cell>
          <cell r="F511">
            <v>4000</v>
          </cell>
          <cell r="G511">
            <v>0</v>
          </cell>
          <cell r="H511">
            <v>0</v>
          </cell>
          <cell r="I511">
            <v>0</v>
          </cell>
          <cell r="J511">
            <v>4000</v>
          </cell>
          <cell r="K511">
            <v>0</v>
          </cell>
          <cell r="L511">
            <v>4004.77</v>
          </cell>
          <cell r="M511" t="str">
            <v>Administrative Expenses Public Education</v>
          </cell>
        </row>
        <row r="512">
          <cell r="A512" t="str">
            <v>100.40.70.015-5000.99</v>
          </cell>
          <cell r="B512" t="str">
            <v>5000.99</v>
          </cell>
          <cell r="C512" t="str">
            <v>100.40.70.015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 t="str">
            <v>+++</v>
          </cell>
          <cell r="L512">
            <v>0</v>
          </cell>
          <cell r="M512" t="str">
            <v>Salaries New Personnel Requests</v>
          </cell>
        </row>
        <row r="513">
          <cell r="A513" t="str">
            <v>100.40.70.015-5100.00</v>
          </cell>
          <cell r="B513" t="str">
            <v>5100.00</v>
          </cell>
          <cell r="C513" t="str">
            <v>100.40.70.015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 t="str">
            <v>+++</v>
          </cell>
          <cell r="L513">
            <v>0</v>
          </cell>
          <cell r="M513" t="str">
            <v>Benefits PERS Pool Liability</v>
          </cell>
        </row>
        <row r="514">
          <cell r="A514" t="str">
            <v>100.40.70.570-5000.01</v>
          </cell>
          <cell r="B514" t="str">
            <v>5000.01</v>
          </cell>
          <cell r="C514" t="str">
            <v>100.40.70.570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 t="str">
            <v>+++</v>
          </cell>
          <cell r="L514">
            <v>321.82</v>
          </cell>
          <cell r="M514" t="str">
            <v>Salaries Regular</v>
          </cell>
        </row>
        <row r="515">
          <cell r="A515" t="str">
            <v>100.40.70.570-5000.02</v>
          </cell>
          <cell r="B515" t="str">
            <v>5000.02</v>
          </cell>
          <cell r="C515" t="str">
            <v>100.40.70.570</v>
          </cell>
          <cell r="D515">
            <v>71970</v>
          </cell>
          <cell r="E515">
            <v>0</v>
          </cell>
          <cell r="F515">
            <v>71970</v>
          </cell>
          <cell r="G515">
            <v>0</v>
          </cell>
          <cell r="H515">
            <v>0</v>
          </cell>
          <cell r="I515">
            <v>0</v>
          </cell>
          <cell r="J515">
            <v>71970</v>
          </cell>
          <cell r="K515">
            <v>0</v>
          </cell>
          <cell r="L515">
            <v>31458.240000000002</v>
          </cell>
          <cell r="M515" t="str">
            <v>Salaries Part Time</v>
          </cell>
        </row>
        <row r="516">
          <cell r="A516" t="str">
            <v>100.40.70.570-5000.03</v>
          </cell>
          <cell r="B516" t="str">
            <v>5000.03</v>
          </cell>
          <cell r="C516" t="str">
            <v>100.40.70.570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 t="str">
            <v>+++</v>
          </cell>
          <cell r="L516">
            <v>0</v>
          </cell>
          <cell r="M516" t="str">
            <v>Salaries Overtime</v>
          </cell>
        </row>
        <row r="517">
          <cell r="A517" t="str">
            <v>100.40.70.570-5000.04</v>
          </cell>
          <cell r="B517" t="str">
            <v>5000.04</v>
          </cell>
          <cell r="C517" t="str">
            <v>100.40.70.570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 t="str">
            <v>+++</v>
          </cell>
          <cell r="L517">
            <v>0</v>
          </cell>
          <cell r="M517" t="str">
            <v>Salaries Holiday Pay</v>
          </cell>
        </row>
        <row r="518">
          <cell r="A518" t="str">
            <v>100.40.70.570-5000.06</v>
          </cell>
          <cell r="B518" t="str">
            <v>5000.06</v>
          </cell>
          <cell r="C518" t="str">
            <v>100.40.70.570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 t="str">
            <v>+++</v>
          </cell>
          <cell r="L518">
            <v>0</v>
          </cell>
          <cell r="M518" t="str">
            <v>Salaries Out of Class</v>
          </cell>
        </row>
        <row r="519">
          <cell r="A519" t="str">
            <v>100.40.70.570-5000.07</v>
          </cell>
          <cell r="B519" t="str">
            <v>5000.07</v>
          </cell>
          <cell r="C519" t="str">
            <v>100.40.70.570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 t="str">
            <v>+++</v>
          </cell>
          <cell r="L519">
            <v>0</v>
          </cell>
          <cell r="M519" t="str">
            <v>Salaries Admin Leave Pay</v>
          </cell>
        </row>
        <row r="520">
          <cell r="A520" t="str">
            <v>100.40.70.570-5000.08</v>
          </cell>
          <cell r="B520" t="str">
            <v>5000.08</v>
          </cell>
          <cell r="C520" t="str">
            <v>100.40.70.570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 t="str">
            <v>+++</v>
          </cell>
          <cell r="L520">
            <v>0</v>
          </cell>
          <cell r="M520" t="str">
            <v>Salaries Longevity Pay</v>
          </cell>
        </row>
        <row r="521">
          <cell r="A521" t="str">
            <v>100.40.70.570-5000.10</v>
          </cell>
          <cell r="B521" t="str">
            <v>5000.10</v>
          </cell>
          <cell r="C521" t="str">
            <v>100.40.70.570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 t="str">
            <v>+++</v>
          </cell>
          <cell r="L521">
            <v>0</v>
          </cell>
          <cell r="M521" t="str">
            <v>Salaries Furloughs</v>
          </cell>
        </row>
        <row r="522">
          <cell r="A522" t="str">
            <v>100.40.70.570-5000.11</v>
          </cell>
          <cell r="B522" t="str">
            <v>5000.11</v>
          </cell>
          <cell r="C522" t="str">
            <v>100.40.70.570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 t="str">
            <v>+++</v>
          </cell>
          <cell r="L522">
            <v>0</v>
          </cell>
          <cell r="M522" t="str">
            <v>Salaries Worker's Comp</v>
          </cell>
        </row>
        <row r="523">
          <cell r="A523" t="str">
            <v>100.40.70.570-5000.12</v>
          </cell>
          <cell r="B523" t="str">
            <v>5000.12</v>
          </cell>
          <cell r="C523" t="str">
            <v>100.40.70.570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 t="str">
            <v>+++</v>
          </cell>
          <cell r="L523">
            <v>0</v>
          </cell>
          <cell r="M523" t="str">
            <v>Salaries Compensated Absences</v>
          </cell>
        </row>
        <row r="524">
          <cell r="A524" t="str">
            <v>100.40.70.570-5000.99</v>
          </cell>
          <cell r="B524" t="str">
            <v>5000.99</v>
          </cell>
          <cell r="C524" t="str">
            <v>100.40.70.570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 t="str">
            <v>+++</v>
          </cell>
          <cell r="L524">
            <v>0</v>
          </cell>
          <cell r="M524" t="str">
            <v>Salaries New Personnel Requests</v>
          </cell>
        </row>
        <row r="525">
          <cell r="A525" t="str">
            <v>100.40.70.570-5100.00</v>
          </cell>
          <cell r="B525" t="str">
            <v>5100.00</v>
          </cell>
          <cell r="C525" t="str">
            <v>100.40.70.570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 t="str">
            <v>+++</v>
          </cell>
          <cell r="L525">
            <v>66.28</v>
          </cell>
          <cell r="M525" t="str">
            <v>Benefits PERS Pool Liability</v>
          </cell>
        </row>
        <row r="526">
          <cell r="A526" t="str">
            <v>100.40.70.570-5100.01</v>
          </cell>
          <cell r="B526" t="str">
            <v>5100.01</v>
          </cell>
          <cell r="C526" t="str">
            <v>100.40.70.570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 t="str">
            <v>+++</v>
          </cell>
          <cell r="L526">
            <v>36.36</v>
          </cell>
          <cell r="M526" t="str">
            <v>Benefits Retirement</v>
          </cell>
        </row>
        <row r="527">
          <cell r="A527" t="str">
            <v>100.40.70.570-5100.02</v>
          </cell>
          <cell r="B527" t="str">
            <v>5100.02</v>
          </cell>
          <cell r="C527" t="str">
            <v>100.40.70.570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 t="str">
            <v>+++</v>
          </cell>
          <cell r="L527">
            <v>0</v>
          </cell>
          <cell r="M527" t="str">
            <v>Benefits Health Insurance</v>
          </cell>
        </row>
        <row r="528">
          <cell r="A528" t="str">
            <v>100.40.70.570-5100.03</v>
          </cell>
          <cell r="B528" t="str">
            <v>5100.03</v>
          </cell>
          <cell r="C528" t="str">
            <v>100.40.70.570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 t="str">
            <v>+++</v>
          </cell>
          <cell r="L528">
            <v>0</v>
          </cell>
          <cell r="M528" t="str">
            <v>Benefits Dental Insurance</v>
          </cell>
        </row>
        <row r="529">
          <cell r="A529" t="str">
            <v>100.40.70.570-5100.04</v>
          </cell>
          <cell r="B529" t="str">
            <v>5100.04</v>
          </cell>
          <cell r="C529" t="str">
            <v>100.40.70.570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 t="str">
            <v>+++</v>
          </cell>
          <cell r="L529">
            <v>0</v>
          </cell>
          <cell r="M529" t="str">
            <v>Benefits Vision Insurance</v>
          </cell>
        </row>
        <row r="530">
          <cell r="A530" t="str">
            <v>100.40.70.570-5100.05</v>
          </cell>
          <cell r="B530" t="str">
            <v>5100.05</v>
          </cell>
          <cell r="C530" t="str">
            <v>100.40.70.570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 t="str">
            <v>+++</v>
          </cell>
          <cell r="L530">
            <v>0</v>
          </cell>
          <cell r="M530" t="str">
            <v>Benefits Life Insurance</v>
          </cell>
        </row>
        <row r="531">
          <cell r="A531" t="str">
            <v>100.40.70.570-5100.06</v>
          </cell>
          <cell r="B531" t="str">
            <v>5100.06</v>
          </cell>
          <cell r="C531" t="str">
            <v>100.40.70.570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 t="str">
            <v>+++</v>
          </cell>
          <cell r="L531">
            <v>0</v>
          </cell>
          <cell r="M531" t="str">
            <v>Benefits Worker's Comp</v>
          </cell>
        </row>
        <row r="532">
          <cell r="A532" t="str">
            <v>100.40.70.570-5100.07</v>
          </cell>
          <cell r="B532" t="str">
            <v>5100.07</v>
          </cell>
          <cell r="C532" t="str">
            <v>100.40.70.570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 t="str">
            <v>+++</v>
          </cell>
          <cell r="L532">
            <v>0</v>
          </cell>
          <cell r="M532" t="str">
            <v>Benefits Long Term Disability</v>
          </cell>
        </row>
        <row r="533">
          <cell r="A533" t="str">
            <v>100.40.70.570-5100.08</v>
          </cell>
          <cell r="B533" t="str">
            <v>5100.08</v>
          </cell>
          <cell r="C533" t="str">
            <v>100.40.70.570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 t="str">
            <v>+++</v>
          </cell>
          <cell r="L533">
            <v>16.09</v>
          </cell>
          <cell r="M533" t="str">
            <v>Benefits Deferred Compensation</v>
          </cell>
        </row>
        <row r="534">
          <cell r="A534" t="str">
            <v>100.40.70.570-5100.09</v>
          </cell>
          <cell r="B534" t="str">
            <v>5100.09</v>
          </cell>
          <cell r="C534" t="str">
            <v>100.40.70.570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2364</v>
          </cell>
          <cell r="J534">
            <v>-2364</v>
          </cell>
          <cell r="K534" t="str">
            <v>+++</v>
          </cell>
          <cell r="L534">
            <v>0</v>
          </cell>
          <cell r="M534" t="str">
            <v>Benefits Unemployment Insurance</v>
          </cell>
        </row>
        <row r="535">
          <cell r="A535" t="str">
            <v>100.40.70.570-5100.10</v>
          </cell>
          <cell r="B535" t="str">
            <v>5100.10</v>
          </cell>
          <cell r="C535" t="str">
            <v>100.40.70.570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 t="str">
            <v>+++</v>
          </cell>
          <cell r="L535">
            <v>250</v>
          </cell>
          <cell r="M535" t="str">
            <v>Benefits Uniform Allowance</v>
          </cell>
        </row>
        <row r="536">
          <cell r="A536" t="str">
            <v>100.40.70.570-5100.11</v>
          </cell>
          <cell r="B536" t="str">
            <v>5100.11</v>
          </cell>
          <cell r="C536" t="str">
            <v>100.40.70.570</v>
          </cell>
          <cell r="D536">
            <v>1050</v>
          </cell>
          <cell r="E536">
            <v>0</v>
          </cell>
          <cell r="F536">
            <v>1050</v>
          </cell>
          <cell r="G536">
            <v>0</v>
          </cell>
          <cell r="H536">
            <v>0</v>
          </cell>
          <cell r="I536">
            <v>0</v>
          </cell>
          <cell r="J536">
            <v>1050</v>
          </cell>
          <cell r="K536">
            <v>0</v>
          </cell>
          <cell r="L536">
            <v>464.67</v>
          </cell>
          <cell r="M536" t="str">
            <v>Benefits Medicare</v>
          </cell>
        </row>
        <row r="537">
          <cell r="A537" t="str">
            <v>100.40.70.570-5100.12</v>
          </cell>
          <cell r="B537" t="str">
            <v>5100.12</v>
          </cell>
          <cell r="C537" t="str">
            <v>100.40.70.570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 t="str">
            <v>+++</v>
          </cell>
          <cell r="L537">
            <v>0</v>
          </cell>
          <cell r="M537" t="str">
            <v>Benefits Annual Physical Exam</v>
          </cell>
        </row>
        <row r="538">
          <cell r="A538" t="str">
            <v>100.40.70.570-6000.01</v>
          </cell>
          <cell r="B538" t="str">
            <v>6000.01</v>
          </cell>
          <cell r="C538" t="str">
            <v>100.40.70.570</v>
          </cell>
          <cell r="D538">
            <v>25000</v>
          </cell>
          <cell r="E538">
            <v>0</v>
          </cell>
          <cell r="F538">
            <v>25000</v>
          </cell>
          <cell r="G538">
            <v>3609.37</v>
          </cell>
          <cell r="H538">
            <v>0</v>
          </cell>
          <cell r="I538">
            <v>3609.37</v>
          </cell>
          <cell r="J538">
            <v>21390.63</v>
          </cell>
          <cell r="K538">
            <v>0.14000000000000001</v>
          </cell>
          <cell r="L538">
            <v>51133.39</v>
          </cell>
          <cell r="M538" t="str">
            <v>Professional Services General</v>
          </cell>
        </row>
        <row r="539">
          <cell r="A539" t="str">
            <v>100.40.70.570-6100.01</v>
          </cell>
          <cell r="B539" t="str">
            <v>6100.01</v>
          </cell>
          <cell r="C539" t="str">
            <v>100.40.70.570</v>
          </cell>
          <cell r="D539">
            <v>9000</v>
          </cell>
          <cell r="E539">
            <v>0</v>
          </cell>
          <cell r="F539">
            <v>9000</v>
          </cell>
          <cell r="G539">
            <v>0</v>
          </cell>
          <cell r="H539">
            <v>0</v>
          </cell>
          <cell r="I539">
            <v>883.81</v>
          </cell>
          <cell r="J539">
            <v>8116.19</v>
          </cell>
          <cell r="K539">
            <v>0.1</v>
          </cell>
          <cell r="L539">
            <v>8185.08</v>
          </cell>
          <cell r="M539" t="str">
            <v>Utilities Electric</v>
          </cell>
        </row>
        <row r="540">
          <cell r="A540" t="str">
            <v>100.40.70.570-6100.02</v>
          </cell>
          <cell r="B540" t="str">
            <v>6100.02</v>
          </cell>
          <cell r="C540" t="str">
            <v>100.40.70.570</v>
          </cell>
          <cell r="D540">
            <v>2400</v>
          </cell>
          <cell r="E540">
            <v>0</v>
          </cell>
          <cell r="F540">
            <v>2400</v>
          </cell>
          <cell r="G540">
            <v>0</v>
          </cell>
          <cell r="H540">
            <v>0</v>
          </cell>
          <cell r="I540">
            <v>216.82</v>
          </cell>
          <cell r="J540">
            <v>2183.1799999999998</v>
          </cell>
          <cell r="K540">
            <v>0.09</v>
          </cell>
          <cell r="L540">
            <v>1798.19</v>
          </cell>
          <cell r="M540" t="str">
            <v>Utilities Telephone</v>
          </cell>
        </row>
        <row r="541">
          <cell r="A541" t="str">
            <v>100.40.70.570-6200.01</v>
          </cell>
          <cell r="B541" t="str">
            <v>6200.01</v>
          </cell>
          <cell r="C541" t="str">
            <v>100.40.70.570</v>
          </cell>
          <cell r="D541">
            <v>200</v>
          </cell>
          <cell r="E541">
            <v>0</v>
          </cell>
          <cell r="F541">
            <v>200</v>
          </cell>
          <cell r="G541">
            <v>0</v>
          </cell>
          <cell r="H541">
            <v>0</v>
          </cell>
          <cell r="I541">
            <v>0</v>
          </cell>
          <cell r="J541">
            <v>200</v>
          </cell>
          <cell r="K541">
            <v>0</v>
          </cell>
          <cell r="L541">
            <v>132.1</v>
          </cell>
          <cell r="M541" t="str">
            <v>Supplies Office</v>
          </cell>
        </row>
        <row r="542">
          <cell r="A542" t="str">
            <v>100.40.70.570-6200.02</v>
          </cell>
          <cell r="B542" t="str">
            <v>6200.02</v>
          </cell>
          <cell r="C542" t="str">
            <v>100.40.70.570</v>
          </cell>
          <cell r="D542">
            <v>0</v>
          </cell>
          <cell r="E542">
            <v>0</v>
          </cell>
          <cell r="F542">
            <v>0</v>
          </cell>
          <cell r="G542">
            <v>71.2</v>
          </cell>
          <cell r="H542">
            <v>0</v>
          </cell>
          <cell r="I542">
            <v>71.2</v>
          </cell>
          <cell r="J542">
            <v>-71.2</v>
          </cell>
          <cell r="K542" t="str">
            <v>+++</v>
          </cell>
          <cell r="L542">
            <v>3550.5</v>
          </cell>
          <cell r="M542" t="str">
            <v>Supplies Special Department</v>
          </cell>
        </row>
        <row r="543">
          <cell r="A543" t="str">
            <v>100.40.70.570-6280.14</v>
          </cell>
          <cell r="B543" t="str">
            <v>6280.14</v>
          </cell>
          <cell r="C543" t="str">
            <v>100.40.70.570</v>
          </cell>
          <cell r="D543">
            <v>1800</v>
          </cell>
          <cell r="E543">
            <v>0</v>
          </cell>
          <cell r="F543">
            <v>1800</v>
          </cell>
          <cell r="G543">
            <v>0</v>
          </cell>
          <cell r="H543">
            <v>0</v>
          </cell>
          <cell r="I543">
            <v>88.27</v>
          </cell>
          <cell r="J543">
            <v>1711.73</v>
          </cell>
          <cell r="K543">
            <v>0.05</v>
          </cell>
          <cell r="L543">
            <v>1405.51</v>
          </cell>
          <cell r="M543" t="str">
            <v>Supplies-Public Works Protective Clothing</v>
          </cell>
        </row>
        <row r="544">
          <cell r="A544" t="str">
            <v>100.40.70.570-6300.01</v>
          </cell>
          <cell r="B544" t="str">
            <v>6300.01</v>
          </cell>
          <cell r="C544" t="str">
            <v>100.40.70.570</v>
          </cell>
          <cell r="D544">
            <v>1150</v>
          </cell>
          <cell r="E544">
            <v>0</v>
          </cell>
          <cell r="F544">
            <v>1150</v>
          </cell>
          <cell r="G544">
            <v>0</v>
          </cell>
          <cell r="H544">
            <v>0</v>
          </cell>
          <cell r="I544">
            <v>0</v>
          </cell>
          <cell r="J544">
            <v>1150</v>
          </cell>
          <cell r="K544">
            <v>0</v>
          </cell>
          <cell r="L544">
            <v>1444</v>
          </cell>
          <cell r="M544" t="str">
            <v>Dues &amp; Subscriptions Memberships</v>
          </cell>
        </row>
        <row r="545">
          <cell r="A545" t="str">
            <v>100.40.70.570-6350.05</v>
          </cell>
          <cell r="B545" t="str">
            <v>6350.05</v>
          </cell>
          <cell r="C545" t="str">
            <v>100.40.70.570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 t="str">
            <v>+++</v>
          </cell>
          <cell r="L545">
            <v>0</v>
          </cell>
          <cell r="M545" t="str">
            <v>Maintenance Agreements &amp; Licenses Traffic Control</v>
          </cell>
        </row>
        <row r="546">
          <cell r="A546" t="str">
            <v>100.40.70.570-6400.04</v>
          </cell>
          <cell r="B546" t="str">
            <v>6400.04</v>
          </cell>
          <cell r="C546" t="str">
            <v>100.40.70.570</v>
          </cell>
          <cell r="D546">
            <v>3500</v>
          </cell>
          <cell r="E546">
            <v>0</v>
          </cell>
          <cell r="F546">
            <v>3500</v>
          </cell>
          <cell r="G546">
            <v>0</v>
          </cell>
          <cell r="H546">
            <v>0</v>
          </cell>
          <cell r="I546">
            <v>0</v>
          </cell>
          <cell r="J546">
            <v>3500</v>
          </cell>
          <cell r="K546">
            <v>0</v>
          </cell>
          <cell r="L546">
            <v>0</v>
          </cell>
          <cell r="M546" t="str">
            <v>Repairs &amp; Maintenance Equipment Rental</v>
          </cell>
        </row>
        <row r="547">
          <cell r="A547" t="str">
            <v>100.40.70.570-6400.20</v>
          </cell>
          <cell r="B547" t="str">
            <v>6400.20</v>
          </cell>
          <cell r="C547" t="str">
            <v>100.40.70.570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 t="str">
            <v>+++</v>
          </cell>
          <cell r="L547">
            <v>0</v>
          </cell>
          <cell r="M547" t="str">
            <v>Repairs &amp; Maintenance Property Maintenance</v>
          </cell>
        </row>
        <row r="548">
          <cell r="A548" t="str">
            <v>100.40.70.570-6500.04</v>
          </cell>
          <cell r="B548" t="str">
            <v>6500.04</v>
          </cell>
          <cell r="C548" t="str">
            <v>100.40.70.570</v>
          </cell>
          <cell r="D548">
            <v>2500</v>
          </cell>
          <cell r="E548">
            <v>0</v>
          </cell>
          <cell r="F548">
            <v>2500</v>
          </cell>
          <cell r="G548">
            <v>0</v>
          </cell>
          <cell r="H548">
            <v>0</v>
          </cell>
          <cell r="I548">
            <v>0</v>
          </cell>
          <cell r="J548">
            <v>2500</v>
          </cell>
          <cell r="K548">
            <v>0</v>
          </cell>
          <cell r="L548">
            <v>1041.6500000000001</v>
          </cell>
          <cell r="M548" t="str">
            <v>Claims &amp; Insurance Insurance Premiums</v>
          </cell>
        </row>
        <row r="549">
          <cell r="A549" t="str">
            <v>100.40.70.570-6600.01</v>
          </cell>
          <cell r="B549" t="str">
            <v>6600.01</v>
          </cell>
          <cell r="C549" t="str">
            <v>100.40.70.570</v>
          </cell>
          <cell r="D549">
            <v>600</v>
          </cell>
          <cell r="E549">
            <v>0</v>
          </cell>
          <cell r="F549">
            <v>600</v>
          </cell>
          <cell r="G549">
            <v>0</v>
          </cell>
          <cell r="H549">
            <v>0</v>
          </cell>
          <cell r="I549">
            <v>0</v>
          </cell>
          <cell r="J549">
            <v>600</v>
          </cell>
          <cell r="K549">
            <v>0</v>
          </cell>
          <cell r="L549">
            <v>66.78</v>
          </cell>
          <cell r="M549" t="str">
            <v>Administrative Expenses Meetings</v>
          </cell>
        </row>
        <row r="550">
          <cell r="A550" t="str">
            <v>100.40.70.570-6600.04</v>
          </cell>
          <cell r="B550" t="str">
            <v>6600.04</v>
          </cell>
          <cell r="C550" t="str">
            <v>100.40.70.570</v>
          </cell>
          <cell r="D550">
            <v>5000</v>
          </cell>
          <cell r="E550">
            <v>0</v>
          </cell>
          <cell r="F550">
            <v>5000</v>
          </cell>
          <cell r="G550">
            <v>0</v>
          </cell>
          <cell r="H550">
            <v>0</v>
          </cell>
          <cell r="I550">
            <v>0</v>
          </cell>
          <cell r="J550">
            <v>5000</v>
          </cell>
          <cell r="K550">
            <v>0</v>
          </cell>
          <cell r="L550">
            <v>164</v>
          </cell>
          <cell r="M550" t="str">
            <v>Administrative Expenses Training/Conferences</v>
          </cell>
        </row>
        <row r="551">
          <cell r="A551" t="str">
            <v>100.40.70.570-6600.07</v>
          </cell>
          <cell r="B551" t="str">
            <v>6600.07</v>
          </cell>
          <cell r="C551" t="str">
            <v>100.40.70.570</v>
          </cell>
          <cell r="D551">
            <v>1000</v>
          </cell>
          <cell r="E551">
            <v>0</v>
          </cell>
          <cell r="F551">
            <v>1000</v>
          </cell>
          <cell r="G551">
            <v>0</v>
          </cell>
          <cell r="H551">
            <v>0</v>
          </cell>
          <cell r="I551">
            <v>0</v>
          </cell>
          <cell r="J551">
            <v>1000</v>
          </cell>
          <cell r="K551">
            <v>0</v>
          </cell>
          <cell r="L551">
            <v>418.98</v>
          </cell>
          <cell r="M551" t="str">
            <v>Administrative Expenses Employee Recruitment</v>
          </cell>
        </row>
        <row r="552">
          <cell r="A552" t="str">
            <v>100.40.70.570-6600.34</v>
          </cell>
          <cell r="B552" t="str">
            <v>6600.34</v>
          </cell>
          <cell r="C552" t="str">
            <v>100.40.70.570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 t="str">
            <v>+++</v>
          </cell>
          <cell r="L552">
            <v>0</v>
          </cell>
          <cell r="M552" t="str">
            <v>Administrative Expenses General Fund Contribution</v>
          </cell>
        </row>
        <row r="553">
          <cell r="A553" t="str">
            <v>100.40.70.570-8000.14</v>
          </cell>
          <cell r="B553" t="str">
            <v>8000.14</v>
          </cell>
          <cell r="C553" t="str">
            <v>100.40.70.570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 t="str">
            <v>+++</v>
          </cell>
          <cell r="L553">
            <v>469287.16</v>
          </cell>
          <cell r="M553" t="str">
            <v>Capital Improvements-General Government Park Lot Improvements</v>
          </cell>
        </row>
        <row r="554">
          <cell r="A554" t="str">
            <v>100.40.90.000-8200.99</v>
          </cell>
          <cell r="B554" t="str">
            <v>8200.99</v>
          </cell>
          <cell r="C554" t="str">
            <v>100.40.90.000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 t="str">
            <v>+++</v>
          </cell>
          <cell r="L554">
            <v>0</v>
          </cell>
          <cell r="M554" t="str">
            <v>Capital Improvements-Storm Drain General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1212">
          <cell r="A1212" t="str">
            <v>100.40.50.001-5000.01</v>
          </cell>
          <cell r="B1212" t="str">
            <v>100</v>
          </cell>
          <cell r="C1212" t="str">
            <v>40</v>
          </cell>
          <cell r="D1212" t="str">
            <v>50</v>
          </cell>
          <cell r="E1212" t="str">
            <v>001</v>
          </cell>
          <cell r="F1212" t="str">
            <v>5000.01</v>
          </cell>
          <cell r="G1212" t="str">
            <v>Salaries Regular</v>
          </cell>
          <cell r="H1212">
            <v>116746</v>
          </cell>
          <cell r="I1212">
            <v>0</v>
          </cell>
          <cell r="J1212">
            <v>116746</v>
          </cell>
          <cell r="K1212">
            <v>0</v>
          </cell>
          <cell r="L1212">
            <v>0</v>
          </cell>
          <cell r="M1212">
            <v>54556.63</v>
          </cell>
          <cell r="N1212">
            <v>62189.37</v>
          </cell>
          <cell r="O1212">
            <v>0.47</v>
          </cell>
        </row>
        <row r="1213">
          <cell r="A1213" t="str">
            <v>100.40.50.001-5000.02</v>
          </cell>
          <cell r="B1213" t="str">
            <v>100</v>
          </cell>
          <cell r="C1213" t="str">
            <v>40</v>
          </cell>
          <cell r="D1213" t="str">
            <v>50</v>
          </cell>
          <cell r="E1213" t="str">
            <v>001</v>
          </cell>
          <cell r="F1213" t="str">
            <v>5000.02</v>
          </cell>
          <cell r="G1213" t="str">
            <v>Salaries Part Time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 t="str">
            <v>+++</v>
          </cell>
        </row>
        <row r="1214">
          <cell r="A1214" t="str">
            <v>100.40.50.001-5000.03</v>
          </cell>
          <cell r="B1214" t="str">
            <v>100</v>
          </cell>
          <cell r="C1214" t="str">
            <v>40</v>
          </cell>
          <cell r="D1214" t="str">
            <v>50</v>
          </cell>
          <cell r="E1214" t="str">
            <v>001</v>
          </cell>
          <cell r="F1214" t="str">
            <v>5000.03</v>
          </cell>
          <cell r="G1214" t="str">
            <v>Salaries Overtime</v>
          </cell>
          <cell r="H1214">
            <v>1030</v>
          </cell>
          <cell r="I1214">
            <v>0</v>
          </cell>
          <cell r="J1214">
            <v>1030</v>
          </cell>
          <cell r="K1214">
            <v>0</v>
          </cell>
          <cell r="L1214">
            <v>0</v>
          </cell>
          <cell r="M1214">
            <v>13.96</v>
          </cell>
          <cell r="N1214">
            <v>1016.04</v>
          </cell>
          <cell r="O1214">
            <v>0.01</v>
          </cell>
        </row>
        <row r="1215">
          <cell r="A1215" t="str">
            <v>100.40.50.001-5000.04</v>
          </cell>
          <cell r="B1215" t="str">
            <v>100</v>
          </cell>
          <cell r="C1215" t="str">
            <v>40</v>
          </cell>
          <cell r="D1215" t="str">
            <v>50</v>
          </cell>
          <cell r="E1215" t="str">
            <v>001</v>
          </cell>
          <cell r="F1215" t="str">
            <v>5000.04</v>
          </cell>
          <cell r="G1215" t="str">
            <v>Salaries Holiday Pay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 t="str">
            <v>+++</v>
          </cell>
        </row>
        <row r="1216">
          <cell r="A1216" t="str">
            <v>100.40.50.001-5000.06</v>
          </cell>
          <cell r="B1216" t="str">
            <v>100</v>
          </cell>
          <cell r="C1216" t="str">
            <v>40</v>
          </cell>
          <cell r="D1216" t="str">
            <v>50</v>
          </cell>
          <cell r="E1216" t="str">
            <v>001</v>
          </cell>
          <cell r="F1216" t="str">
            <v>5000.06</v>
          </cell>
          <cell r="G1216" t="str">
            <v>Salaries Out of Class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122.87</v>
          </cell>
          <cell r="N1216">
            <v>-122.87</v>
          </cell>
          <cell r="O1216" t="str">
            <v>+++</v>
          </cell>
        </row>
        <row r="1217">
          <cell r="A1217" t="str">
            <v>100.40.50.001-5000.07</v>
          </cell>
          <cell r="B1217" t="str">
            <v>100</v>
          </cell>
          <cell r="C1217" t="str">
            <v>40</v>
          </cell>
          <cell r="D1217" t="str">
            <v>50</v>
          </cell>
          <cell r="E1217" t="str">
            <v>001</v>
          </cell>
          <cell r="F1217" t="str">
            <v>5000.07</v>
          </cell>
          <cell r="G1217" t="str">
            <v>Salaries Admin Leave Pay</v>
          </cell>
          <cell r="H1217">
            <v>2528</v>
          </cell>
          <cell r="I1217">
            <v>0</v>
          </cell>
          <cell r="J1217">
            <v>2528</v>
          </cell>
          <cell r="K1217">
            <v>0</v>
          </cell>
          <cell r="L1217">
            <v>0</v>
          </cell>
          <cell r="M1217">
            <v>0</v>
          </cell>
          <cell r="N1217">
            <v>2528</v>
          </cell>
          <cell r="O1217">
            <v>0</v>
          </cell>
        </row>
        <row r="1218">
          <cell r="A1218" t="str">
            <v>100.40.50.001-5000.08</v>
          </cell>
          <cell r="B1218" t="str">
            <v>100</v>
          </cell>
          <cell r="C1218" t="str">
            <v>40</v>
          </cell>
          <cell r="D1218" t="str">
            <v>50</v>
          </cell>
          <cell r="E1218" t="str">
            <v>001</v>
          </cell>
          <cell r="F1218" t="str">
            <v>5000.08</v>
          </cell>
          <cell r="G1218" t="str">
            <v>Salaries Longevity Pay</v>
          </cell>
          <cell r="H1218">
            <v>927</v>
          </cell>
          <cell r="I1218">
            <v>0</v>
          </cell>
          <cell r="J1218">
            <v>927</v>
          </cell>
          <cell r="K1218">
            <v>0</v>
          </cell>
          <cell r="L1218">
            <v>0</v>
          </cell>
          <cell r="M1218">
            <v>0</v>
          </cell>
          <cell r="N1218">
            <v>927</v>
          </cell>
          <cell r="O1218">
            <v>0</v>
          </cell>
        </row>
        <row r="1219">
          <cell r="A1219" t="str">
            <v>100.40.50.001-5000.10</v>
          </cell>
          <cell r="B1219" t="str">
            <v>100</v>
          </cell>
          <cell r="C1219" t="str">
            <v>40</v>
          </cell>
          <cell r="D1219" t="str">
            <v>50</v>
          </cell>
          <cell r="E1219" t="str">
            <v>001</v>
          </cell>
          <cell r="F1219" t="str">
            <v>5000.10</v>
          </cell>
          <cell r="G1219" t="str">
            <v>Salaries Furloughs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 t="str">
            <v>+++</v>
          </cell>
        </row>
        <row r="1220">
          <cell r="A1220" t="str">
            <v>100.40.50.001-5000.11</v>
          </cell>
          <cell r="B1220" t="str">
            <v>100</v>
          </cell>
          <cell r="C1220" t="str">
            <v>40</v>
          </cell>
          <cell r="D1220" t="str">
            <v>50</v>
          </cell>
          <cell r="E1220" t="str">
            <v>001</v>
          </cell>
          <cell r="F1220" t="str">
            <v>5000.11</v>
          </cell>
          <cell r="G1220" t="str">
            <v>Salaries Worker's Comp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 t="str">
            <v>+++</v>
          </cell>
        </row>
        <row r="1221">
          <cell r="A1221" t="str">
            <v>100.40.50.001-5000.12</v>
          </cell>
          <cell r="B1221" t="str">
            <v>100</v>
          </cell>
          <cell r="C1221" t="str">
            <v>40</v>
          </cell>
          <cell r="D1221" t="str">
            <v>50</v>
          </cell>
          <cell r="E1221" t="str">
            <v>001</v>
          </cell>
          <cell r="F1221" t="str">
            <v>5000.12</v>
          </cell>
          <cell r="G1221" t="str">
            <v>Salaries Compensated Absences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 t="str">
            <v>+++</v>
          </cell>
        </row>
        <row r="1222">
          <cell r="A1222" t="str">
            <v>100.40.50.001-5000.99</v>
          </cell>
          <cell r="B1222" t="str">
            <v>100</v>
          </cell>
          <cell r="C1222" t="str">
            <v>40</v>
          </cell>
          <cell r="D1222" t="str">
            <v>50</v>
          </cell>
          <cell r="E1222" t="str">
            <v>001</v>
          </cell>
          <cell r="F1222" t="str">
            <v>5000.99</v>
          </cell>
          <cell r="G1222" t="str">
            <v>Salaries New Personnel Requests</v>
          </cell>
          <cell r="H1222">
            <v>66600</v>
          </cell>
          <cell r="I1222">
            <v>0</v>
          </cell>
          <cell r="J1222">
            <v>66600</v>
          </cell>
          <cell r="K1222">
            <v>0</v>
          </cell>
          <cell r="L1222">
            <v>0</v>
          </cell>
          <cell r="M1222">
            <v>0</v>
          </cell>
          <cell r="N1222">
            <v>66600</v>
          </cell>
          <cell r="O1222">
            <v>0</v>
          </cell>
        </row>
        <row r="1223">
          <cell r="A1223" t="str">
            <v>100.40.50.001-5100.00</v>
          </cell>
          <cell r="B1223" t="str">
            <v>100</v>
          </cell>
          <cell r="C1223" t="str">
            <v>40</v>
          </cell>
          <cell r="D1223" t="str">
            <v>50</v>
          </cell>
          <cell r="E1223" t="str">
            <v>001</v>
          </cell>
          <cell r="F1223" t="str">
            <v>5100.00</v>
          </cell>
          <cell r="G1223" t="str">
            <v>Benefits PERS Pool Liability</v>
          </cell>
          <cell r="H1223">
            <v>22205</v>
          </cell>
          <cell r="I1223">
            <v>0</v>
          </cell>
          <cell r="J1223">
            <v>22205</v>
          </cell>
          <cell r="K1223">
            <v>0</v>
          </cell>
          <cell r="L1223">
            <v>0</v>
          </cell>
          <cell r="M1223">
            <v>10938.45</v>
          </cell>
          <cell r="N1223">
            <v>11266.55</v>
          </cell>
          <cell r="O1223">
            <v>0.49</v>
          </cell>
        </row>
        <row r="1224">
          <cell r="A1224" t="str">
            <v>100.40.50.001-5100.01</v>
          </cell>
          <cell r="B1224" t="str">
            <v>100</v>
          </cell>
          <cell r="C1224" t="str">
            <v>40</v>
          </cell>
          <cell r="D1224" t="str">
            <v>50</v>
          </cell>
          <cell r="E1224" t="str">
            <v>001</v>
          </cell>
          <cell r="F1224" t="str">
            <v>5100.01</v>
          </cell>
          <cell r="G1224" t="str">
            <v>Benefits Retirement</v>
          </cell>
          <cell r="H1224">
            <v>4690</v>
          </cell>
          <cell r="I1224">
            <v>0</v>
          </cell>
          <cell r="J1224">
            <v>4690</v>
          </cell>
          <cell r="K1224">
            <v>0</v>
          </cell>
          <cell r="L1224">
            <v>0</v>
          </cell>
          <cell r="M1224">
            <v>2886.16</v>
          </cell>
          <cell r="N1224">
            <v>1803.84</v>
          </cell>
          <cell r="O1224">
            <v>0.62</v>
          </cell>
        </row>
        <row r="1225">
          <cell r="A1225" t="str">
            <v>100.40.50.001-5100.02</v>
          </cell>
          <cell r="B1225" t="str">
            <v>100</v>
          </cell>
          <cell r="C1225" t="str">
            <v>40</v>
          </cell>
          <cell r="D1225" t="str">
            <v>50</v>
          </cell>
          <cell r="E1225" t="str">
            <v>001</v>
          </cell>
          <cell r="F1225" t="str">
            <v>5100.02</v>
          </cell>
          <cell r="G1225" t="str">
            <v>Benefits Health Insurance</v>
          </cell>
          <cell r="H1225">
            <v>14920</v>
          </cell>
          <cell r="I1225">
            <v>0</v>
          </cell>
          <cell r="J1225">
            <v>14920</v>
          </cell>
          <cell r="K1225">
            <v>0</v>
          </cell>
          <cell r="L1225">
            <v>0</v>
          </cell>
          <cell r="M1225">
            <v>3922.25</v>
          </cell>
          <cell r="N1225">
            <v>10997.75</v>
          </cell>
          <cell r="O1225">
            <v>0.26</v>
          </cell>
        </row>
        <row r="1226">
          <cell r="A1226" t="str">
            <v>100.40.50.001-5100.03</v>
          </cell>
          <cell r="B1226" t="str">
            <v>100</v>
          </cell>
          <cell r="C1226" t="str">
            <v>40</v>
          </cell>
          <cell r="D1226" t="str">
            <v>50</v>
          </cell>
          <cell r="E1226" t="str">
            <v>001</v>
          </cell>
          <cell r="F1226" t="str">
            <v>5100.03</v>
          </cell>
          <cell r="G1226" t="str">
            <v>Benefits Dental Insurance</v>
          </cell>
          <cell r="H1226">
            <v>1070</v>
          </cell>
          <cell r="I1226">
            <v>0</v>
          </cell>
          <cell r="J1226">
            <v>1070</v>
          </cell>
          <cell r="K1226">
            <v>0</v>
          </cell>
          <cell r="L1226">
            <v>0</v>
          </cell>
          <cell r="M1226">
            <v>299.66000000000003</v>
          </cell>
          <cell r="N1226">
            <v>770.34</v>
          </cell>
          <cell r="O1226">
            <v>0.28000000000000003</v>
          </cell>
        </row>
        <row r="1227">
          <cell r="A1227" t="str">
            <v>100.40.50.001-5100.04</v>
          </cell>
          <cell r="B1227" t="str">
            <v>100</v>
          </cell>
          <cell r="C1227" t="str">
            <v>40</v>
          </cell>
          <cell r="D1227" t="str">
            <v>50</v>
          </cell>
          <cell r="E1227" t="str">
            <v>001</v>
          </cell>
          <cell r="F1227" t="str">
            <v>5100.04</v>
          </cell>
          <cell r="G1227" t="str">
            <v>Benefits Vision Insurance</v>
          </cell>
          <cell r="H1227">
            <v>170</v>
          </cell>
          <cell r="I1227">
            <v>0</v>
          </cell>
          <cell r="J1227">
            <v>170</v>
          </cell>
          <cell r="K1227">
            <v>0</v>
          </cell>
          <cell r="L1227">
            <v>0</v>
          </cell>
          <cell r="M1227">
            <v>56.35</v>
          </cell>
          <cell r="N1227">
            <v>113.65</v>
          </cell>
          <cell r="O1227">
            <v>0.33</v>
          </cell>
        </row>
        <row r="1228">
          <cell r="A1228" t="str">
            <v>100.40.50.001-5100.05</v>
          </cell>
          <cell r="B1228" t="str">
            <v>100</v>
          </cell>
          <cell r="C1228" t="str">
            <v>40</v>
          </cell>
          <cell r="D1228" t="str">
            <v>50</v>
          </cell>
          <cell r="E1228" t="str">
            <v>001</v>
          </cell>
          <cell r="F1228" t="str">
            <v>5100.05</v>
          </cell>
          <cell r="G1228" t="str">
            <v>Benefits Life Insurance</v>
          </cell>
          <cell r="H1228">
            <v>230</v>
          </cell>
          <cell r="I1228">
            <v>0</v>
          </cell>
          <cell r="J1228">
            <v>230</v>
          </cell>
          <cell r="K1228">
            <v>0</v>
          </cell>
          <cell r="L1228">
            <v>0</v>
          </cell>
          <cell r="M1228">
            <v>60.01</v>
          </cell>
          <cell r="N1228">
            <v>169.99</v>
          </cell>
          <cell r="O1228">
            <v>0.26</v>
          </cell>
        </row>
        <row r="1229">
          <cell r="A1229" t="str">
            <v>100.40.50.001-5100.06</v>
          </cell>
          <cell r="B1229" t="str">
            <v>100</v>
          </cell>
          <cell r="C1229" t="str">
            <v>40</v>
          </cell>
          <cell r="D1229" t="str">
            <v>50</v>
          </cell>
          <cell r="E1229" t="str">
            <v>001</v>
          </cell>
          <cell r="F1229" t="str">
            <v>5100.06</v>
          </cell>
          <cell r="G1229" t="str">
            <v>Benefits Worker's Comp</v>
          </cell>
          <cell r="H1229">
            <v>4200</v>
          </cell>
          <cell r="I1229">
            <v>0</v>
          </cell>
          <cell r="J1229">
            <v>4200</v>
          </cell>
          <cell r="K1229">
            <v>0</v>
          </cell>
          <cell r="L1229">
            <v>0</v>
          </cell>
          <cell r="M1229">
            <v>0</v>
          </cell>
          <cell r="N1229">
            <v>4200</v>
          </cell>
          <cell r="O1229">
            <v>0</v>
          </cell>
        </row>
        <row r="1230">
          <cell r="A1230" t="str">
            <v>100.40.50.001-5100.07</v>
          </cell>
          <cell r="B1230" t="str">
            <v>100</v>
          </cell>
          <cell r="C1230" t="str">
            <v>40</v>
          </cell>
          <cell r="D1230" t="str">
            <v>50</v>
          </cell>
          <cell r="E1230" t="str">
            <v>001</v>
          </cell>
          <cell r="F1230" t="str">
            <v>5100.07</v>
          </cell>
          <cell r="G1230" t="str">
            <v>Benefits Long Term Disability</v>
          </cell>
          <cell r="H1230">
            <v>530</v>
          </cell>
          <cell r="I1230">
            <v>0</v>
          </cell>
          <cell r="J1230">
            <v>530</v>
          </cell>
          <cell r="K1230">
            <v>0</v>
          </cell>
          <cell r="L1230">
            <v>0</v>
          </cell>
          <cell r="M1230">
            <v>159.29</v>
          </cell>
          <cell r="N1230">
            <v>370.71</v>
          </cell>
          <cell r="O1230">
            <v>0.3</v>
          </cell>
        </row>
        <row r="1231">
          <cell r="A1231" t="str">
            <v>100.40.50.001-5100.08</v>
          </cell>
          <cell r="B1231" t="str">
            <v>100</v>
          </cell>
          <cell r="C1231" t="str">
            <v>40</v>
          </cell>
          <cell r="D1231" t="str">
            <v>50</v>
          </cell>
          <cell r="E1231" t="str">
            <v>001</v>
          </cell>
          <cell r="F1231" t="str">
            <v>5100.08</v>
          </cell>
          <cell r="G1231" t="str">
            <v>Benefits Deferred Compensation</v>
          </cell>
          <cell r="H1231">
            <v>2455</v>
          </cell>
          <cell r="I1231">
            <v>0</v>
          </cell>
          <cell r="J1231">
            <v>2455</v>
          </cell>
          <cell r="K1231">
            <v>0</v>
          </cell>
          <cell r="L1231">
            <v>0</v>
          </cell>
          <cell r="M1231">
            <v>1767.38</v>
          </cell>
          <cell r="N1231">
            <v>687.62</v>
          </cell>
          <cell r="O1231">
            <v>0.72</v>
          </cell>
        </row>
        <row r="1232">
          <cell r="A1232" t="str">
            <v>100.40.50.001-5100.09</v>
          </cell>
          <cell r="B1232" t="str">
            <v>100</v>
          </cell>
          <cell r="C1232" t="str">
            <v>40</v>
          </cell>
          <cell r="D1232" t="str">
            <v>50</v>
          </cell>
          <cell r="E1232" t="str">
            <v>001</v>
          </cell>
          <cell r="F1232" t="str">
            <v>5100.09</v>
          </cell>
          <cell r="G1232" t="str">
            <v>Benefits Unemployment Insurance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 t="str">
            <v>+++</v>
          </cell>
        </row>
        <row r="1233">
          <cell r="A1233" t="str">
            <v>100.40.50.001-5100.10</v>
          </cell>
          <cell r="B1233" t="str">
            <v>100</v>
          </cell>
          <cell r="C1233" t="str">
            <v>40</v>
          </cell>
          <cell r="D1233" t="str">
            <v>50</v>
          </cell>
          <cell r="E1233" t="str">
            <v>001</v>
          </cell>
          <cell r="F1233" t="str">
            <v>5100.10</v>
          </cell>
          <cell r="G1233" t="str">
            <v>Benefits Uniform Allowance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 t="str">
            <v>+++</v>
          </cell>
        </row>
        <row r="1234">
          <cell r="A1234" t="str">
            <v>100.40.50.001-5100.11</v>
          </cell>
          <cell r="B1234" t="str">
            <v>100</v>
          </cell>
          <cell r="C1234" t="str">
            <v>40</v>
          </cell>
          <cell r="D1234" t="str">
            <v>50</v>
          </cell>
          <cell r="E1234" t="str">
            <v>001</v>
          </cell>
          <cell r="F1234" t="str">
            <v>5100.11</v>
          </cell>
          <cell r="G1234" t="str">
            <v>Benefits Medicare</v>
          </cell>
          <cell r="H1234">
            <v>1730</v>
          </cell>
          <cell r="I1234">
            <v>0</v>
          </cell>
          <cell r="J1234">
            <v>1730</v>
          </cell>
          <cell r="K1234">
            <v>0</v>
          </cell>
          <cell r="L1234">
            <v>0</v>
          </cell>
          <cell r="M1234">
            <v>799.99</v>
          </cell>
          <cell r="N1234">
            <v>930.01</v>
          </cell>
          <cell r="O1234">
            <v>0.46</v>
          </cell>
        </row>
        <row r="1235">
          <cell r="A1235" t="str">
            <v>100.40.50.001-5100.12</v>
          </cell>
          <cell r="B1235" t="str">
            <v>100</v>
          </cell>
          <cell r="C1235" t="str">
            <v>40</v>
          </cell>
          <cell r="D1235" t="str">
            <v>50</v>
          </cell>
          <cell r="E1235" t="str">
            <v>001</v>
          </cell>
          <cell r="F1235" t="str">
            <v>5100.12</v>
          </cell>
          <cell r="G1235" t="str">
            <v>Benefits Annual Physical Exam</v>
          </cell>
          <cell r="H1235">
            <v>50</v>
          </cell>
          <cell r="I1235">
            <v>0</v>
          </cell>
          <cell r="J1235">
            <v>50</v>
          </cell>
          <cell r="K1235">
            <v>0</v>
          </cell>
          <cell r="L1235">
            <v>0</v>
          </cell>
          <cell r="M1235">
            <v>0</v>
          </cell>
          <cell r="N1235">
            <v>50</v>
          </cell>
          <cell r="O1235">
            <v>0</v>
          </cell>
        </row>
        <row r="1236">
          <cell r="A1236" t="str">
            <v>100.40.50.001-5100.15</v>
          </cell>
          <cell r="B1236" t="str">
            <v>100</v>
          </cell>
          <cell r="C1236" t="str">
            <v>40</v>
          </cell>
          <cell r="D1236" t="str">
            <v>50</v>
          </cell>
          <cell r="E1236" t="str">
            <v>001</v>
          </cell>
          <cell r="F1236" t="str">
            <v>5100.15</v>
          </cell>
          <cell r="G1236" t="str">
            <v>Benefits Cell Phone Allowance</v>
          </cell>
          <cell r="H1236">
            <v>650</v>
          </cell>
          <cell r="I1236">
            <v>0</v>
          </cell>
          <cell r="J1236">
            <v>650</v>
          </cell>
          <cell r="K1236">
            <v>0</v>
          </cell>
          <cell r="L1236">
            <v>0</v>
          </cell>
          <cell r="M1236">
            <v>402</v>
          </cell>
          <cell r="N1236">
            <v>248</v>
          </cell>
          <cell r="O1236">
            <v>0.62</v>
          </cell>
        </row>
        <row r="1237">
          <cell r="A1237" t="str">
            <v>100.40.50.001-5100.17</v>
          </cell>
          <cell r="B1237" t="str">
            <v>100</v>
          </cell>
          <cell r="C1237" t="str">
            <v>40</v>
          </cell>
          <cell r="D1237" t="str">
            <v>50</v>
          </cell>
          <cell r="E1237" t="str">
            <v>001</v>
          </cell>
          <cell r="F1237" t="str">
            <v>5100.17</v>
          </cell>
          <cell r="G1237" t="str">
            <v>Benefits Other Post Employment Benefits</v>
          </cell>
          <cell r="H1237">
            <v>44590</v>
          </cell>
          <cell r="I1237">
            <v>0</v>
          </cell>
          <cell r="J1237">
            <v>44590</v>
          </cell>
          <cell r="K1237">
            <v>0</v>
          </cell>
          <cell r="L1237">
            <v>0</v>
          </cell>
          <cell r="M1237">
            <v>11852.55</v>
          </cell>
          <cell r="N1237">
            <v>32737.45</v>
          </cell>
          <cell r="O1237">
            <v>0.27</v>
          </cell>
        </row>
        <row r="1238">
          <cell r="A1238" t="str">
            <v>100.40.50.001-6000.01</v>
          </cell>
          <cell r="B1238" t="str">
            <v>100</v>
          </cell>
          <cell r="C1238" t="str">
            <v>40</v>
          </cell>
          <cell r="D1238" t="str">
            <v>50</v>
          </cell>
          <cell r="E1238" t="str">
            <v>001</v>
          </cell>
          <cell r="F1238" t="str">
            <v>6000.01</v>
          </cell>
          <cell r="G1238" t="str">
            <v>Professional Services General</v>
          </cell>
          <cell r="H1238">
            <v>5000</v>
          </cell>
          <cell r="I1238">
            <v>0</v>
          </cell>
          <cell r="J1238">
            <v>5000</v>
          </cell>
          <cell r="K1238">
            <v>0</v>
          </cell>
          <cell r="L1238">
            <v>0</v>
          </cell>
          <cell r="M1238">
            <v>0</v>
          </cell>
          <cell r="N1238">
            <v>5000</v>
          </cell>
          <cell r="O1238">
            <v>0</v>
          </cell>
        </row>
        <row r="1239">
          <cell r="A1239" t="str">
            <v>100.40.50.001-6000.07</v>
          </cell>
          <cell r="B1239" t="str">
            <v>100</v>
          </cell>
          <cell r="C1239" t="str">
            <v>40</v>
          </cell>
          <cell r="D1239" t="str">
            <v>50</v>
          </cell>
          <cell r="E1239" t="str">
            <v>001</v>
          </cell>
          <cell r="F1239" t="str">
            <v>6000.07</v>
          </cell>
          <cell r="G1239" t="str">
            <v>Professional Services Weed Abatement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 t="str">
            <v>+++</v>
          </cell>
        </row>
        <row r="1240">
          <cell r="A1240" t="str">
            <v>100.40.50.001-6000.12</v>
          </cell>
          <cell r="B1240" t="str">
            <v>100</v>
          </cell>
          <cell r="C1240" t="str">
            <v>40</v>
          </cell>
          <cell r="D1240" t="str">
            <v>50</v>
          </cell>
          <cell r="E1240" t="str">
            <v>001</v>
          </cell>
          <cell r="F1240" t="str">
            <v>6000.12</v>
          </cell>
          <cell r="G1240" t="str">
            <v>Professional Services Contract Services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 t="str">
            <v>+++</v>
          </cell>
        </row>
        <row r="1241">
          <cell r="A1241" t="str">
            <v>100.40.50.001-6100.01</v>
          </cell>
          <cell r="B1241" t="str">
            <v>100</v>
          </cell>
          <cell r="C1241" t="str">
            <v>40</v>
          </cell>
          <cell r="D1241" t="str">
            <v>50</v>
          </cell>
          <cell r="E1241" t="str">
            <v>001</v>
          </cell>
          <cell r="F1241" t="str">
            <v>6100.01</v>
          </cell>
          <cell r="G1241" t="str">
            <v>Utilities Electric</v>
          </cell>
          <cell r="H1241">
            <v>39000</v>
          </cell>
          <cell r="I1241">
            <v>0</v>
          </cell>
          <cell r="J1241">
            <v>39000</v>
          </cell>
          <cell r="K1241">
            <v>0</v>
          </cell>
          <cell r="L1241">
            <v>0</v>
          </cell>
          <cell r="M1241">
            <v>9567.7900000000009</v>
          </cell>
          <cell r="N1241">
            <v>29432.21</v>
          </cell>
          <cell r="O1241">
            <v>0.25</v>
          </cell>
        </row>
        <row r="1242">
          <cell r="A1242" t="str">
            <v>100.40.50.001-6100.02</v>
          </cell>
          <cell r="B1242" t="str">
            <v>100</v>
          </cell>
          <cell r="C1242" t="str">
            <v>40</v>
          </cell>
          <cell r="D1242" t="str">
            <v>50</v>
          </cell>
          <cell r="E1242" t="str">
            <v>001</v>
          </cell>
          <cell r="F1242" t="str">
            <v>6100.02</v>
          </cell>
          <cell r="G1242" t="str">
            <v>Utilities Telephone</v>
          </cell>
          <cell r="H1242">
            <v>4000</v>
          </cell>
          <cell r="I1242">
            <v>0</v>
          </cell>
          <cell r="J1242">
            <v>4000</v>
          </cell>
          <cell r="K1242">
            <v>0</v>
          </cell>
          <cell r="L1242">
            <v>0</v>
          </cell>
          <cell r="M1242">
            <v>819</v>
          </cell>
          <cell r="N1242">
            <v>3181</v>
          </cell>
          <cell r="O1242">
            <v>0.2</v>
          </cell>
        </row>
        <row r="1243">
          <cell r="A1243" t="str">
            <v>100.40.50.001-6100.03</v>
          </cell>
          <cell r="B1243" t="str">
            <v>100</v>
          </cell>
          <cell r="C1243" t="str">
            <v>40</v>
          </cell>
          <cell r="D1243" t="str">
            <v>50</v>
          </cell>
          <cell r="E1243" t="str">
            <v>001</v>
          </cell>
          <cell r="F1243" t="str">
            <v>6100.03</v>
          </cell>
          <cell r="G1243" t="str">
            <v>Utilities Data Transmission / ISP</v>
          </cell>
          <cell r="H1243">
            <v>2500</v>
          </cell>
          <cell r="I1243">
            <v>0</v>
          </cell>
          <cell r="J1243">
            <v>2500</v>
          </cell>
          <cell r="K1243">
            <v>0</v>
          </cell>
          <cell r="L1243">
            <v>0</v>
          </cell>
          <cell r="M1243">
            <v>304.08</v>
          </cell>
          <cell r="N1243">
            <v>2195.92</v>
          </cell>
          <cell r="O1243">
            <v>0.12</v>
          </cell>
        </row>
        <row r="1244">
          <cell r="A1244" t="str">
            <v>100.40.50.001-6200.01</v>
          </cell>
          <cell r="B1244" t="str">
            <v>100</v>
          </cell>
          <cell r="C1244" t="str">
            <v>40</v>
          </cell>
          <cell r="D1244" t="str">
            <v>50</v>
          </cell>
          <cell r="E1244" t="str">
            <v>001</v>
          </cell>
          <cell r="F1244" t="str">
            <v>6200.01</v>
          </cell>
          <cell r="G1244" t="str">
            <v>Supplies Office</v>
          </cell>
          <cell r="H1244">
            <v>3300</v>
          </cell>
          <cell r="I1244">
            <v>0</v>
          </cell>
          <cell r="J1244">
            <v>3300</v>
          </cell>
          <cell r="K1244">
            <v>0</v>
          </cell>
          <cell r="L1244">
            <v>0</v>
          </cell>
          <cell r="M1244">
            <v>875.55</v>
          </cell>
          <cell r="N1244">
            <v>2424.4499999999998</v>
          </cell>
          <cell r="O1244">
            <v>0.27</v>
          </cell>
        </row>
        <row r="1245">
          <cell r="A1245" t="str">
            <v>100.40.50.001-6200.02</v>
          </cell>
          <cell r="B1245" t="str">
            <v>100</v>
          </cell>
          <cell r="C1245" t="str">
            <v>40</v>
          </cell>
          <cell r="D1245" t="str">
            <v>50</v>
          </cell>
          <cell r="E1245" t="str">
            <v>001</v>
          </cell>
          <cell r="F1245" t="str">
            <v>6200.02</v>
          </cell>
          <cell r="G1245" t="str">
            <v>Supplies Special Department</v>
          </cell>
          <cell r="H1245">
            <v>5000</v>
          </cell>
          <cell r="I1245">
            <v>0</v>
          </cell>
          <cell r="J1245">
            <v>5000</v>
          </cell>
          <cell r="K1245">
            <v>0</v>
          </cell>
          <cell r="L1245">
            <v>0</v>
          </cell>
          <cell r="M1245">
            <v>485.76</v>
          </cell>
          <cell r="N1245">
            <v>4514.24</v>
          </cell>
          <cell r="O1245">
            <v>0.1</v>
          </cell>
        </row>
        <row r="1246">
          <cell r="A1246" t="str">
            <v>100.40.50.001-6200.03</v>
          </cell>
          <cell r="B1246" t="str">
            <v>100</v>
          </cell>
          <cell r="C1246" t="str">
            <v>40</v>
          </cell>
          <cell r="D1246" t="str">
            <v>50</v>
          </cell>
          <cell r="E1246" t="str">
            <v>001</v>
          </cell>
          <cell r="F1246" t="str">
            <v>6200.03</v>
          </cell>
          <cell r="G1246" t="str">
            <v>Supplies Copier Maintenance &amp; Supplies</v>
          </cell>
          <cell r="H1246">
            <v>10000</v>
          </cell>
          <cell r="I1246">
            <v>0</v>
          </cell>
          <cell r="J1246">
            <v>10000</v>
          </cell>
          <cell r="K1246">
            <v>0</v>
          </cell>
          <cell r="L1246">
            <v>0</v>
          </cell>
          <cell r="M1246">
            <v>1422.46</v>
          </cell>
          <cell r="N1246">
            <v>8577.5400000000009</v>
          </cell>
          <cell r="O1246">
            <v>0.14000000000000001</v>
          </cell>
        </row>
        <row r="1247">
          <cell r="A1247" t="str">
            <v>100.40.50.001-6200.05</v>
          </cell>
          <cell r="B1247" t="str">
            <v>100</v>
          </cell>
          <cell r="C1247" t="str">
            <v>40</v>
          </cell>
          <cell r="D1247" t="str">
            <v>50</v>
          </cell>
          <cell r="E1247" t="str">
            <v>001</v>
          </cell>
          <cell r="F1247" t="str">
            <v>6200.05</v>
          </cell>
          <cell r="G1247" t="str">
            <v>Supplies Gasoline</v>
          </cell>
          <cell r="H1247">
            <v>5400</v>
          </cell>
          <cell r="I1247">
            <v>0</v>
          </cell>
          <cell r="J1247">
            <v>5400</v>
          </cell>
          <cell r="K1247">
            <v>0</v>
          </cell>
          <cell r="L1247">
            <v>0</v>
          </cell>
          <cell r="M1247">
            <v>0</v>
          </cell>
          <cell r="N1247">
            <v>5400</v>
          </cell>
          <cell r="O1247">
            <v>0</v>
          </cell>
        </row>
        <row r="1248">
          <cell r="A1248" t="str">
            <v>100.40.50.001-6200.09</v>
          </cell>
          <cell r="B1248" t="str">
            <v>100</v>
          </cell>
          <cell r="C1248" t="str">
            <v>40</v>
          </cell>
          <cell r="D1248" t="str">
            <v>50</v>
          </cell>
          <cell r="E1248" t="str">
            <v>001</v>
          </cell>
          <cell r="F1248" t="str">
            <v>6200.09</v>
          </cell>
          <cell r="G1248" t="str">
            <v>Supplies Data Processing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 t="str">
            <v>+++</v>
          </cell>
        </row>
        <row r="1249">
          <cell r="A1249" t="str">
            <v>100.40.50.001-6300.01</v>
          </cell>
          <cell r="B1249" t="str">
            <v>100</v>
          </cell>
          <cell r="C1249" t="str">
            <v>40</v>
          </cell>
          <cell r="D1249" t="str">
            <v>50</v>
          </cell>
          <cell r="E1249" t="str">
            <v>001</v>
          </cell>
          <cell r="F1249" t="str">
            <v>6300.01</v>
          </cell>
          <cell r="G1249" t="str">
            <v>Dues &amp; Subscriptions Memberships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 t="str">
            <v>+++</v>
          </cell>
        </row>
        <row r="1250">
          <cell r="A1250" t="str">
            <v>100.40.50.001-6300.02</v>
          </cell>
          <cell r="B1250" t="str">
            <v>100</v>
          </cell>
          <cell r="C1250" t="str">
            <v>40</v>
          </cell>
          <cell r="D1250" t="str">
            <v>50</v>
          </cell>
          <cell r="E1250" t="str">
            <v>001</v>
          </cell>
          <cell r="F1250" t="str">
            <v>6300.02</v>
          </cell>
          <cell r="G1250" t="str">
            <v>Dues &amp; Subscriptions Publications</v>
          </cell>
          <cell r="H1250">
            <v>1500</v>
          </cell>
          <cell r="I1250">
            <v>0</v>
          </cell>
          <cell r="J1250">
            <v>1500</v>
          </cell>
          <cell r="K1250">
            <v>0</v>
          </cell>
          <cell r="L1250">
            <v>0</v>
          </cell>
          <cell r="M1250">
            <v>116</v>
          </cell>
          <cell r="N1250">
            <v>1384</v>
          </cell>
          <cell r="O1250">
            <v>0.08</v>
          </cell>
        </row>
        <row r="1251">
          <cell r="A1251" t="str">
            <v>100.40.50.001-6350.02</v>
          </cell>
          <cell r="B1251" t="str">
            <v>100</v>
          </cell>
          <cell r="C1251" t="str">
            <v>40</v>
          </cell>
          <cell r="D1251" t="str">
            <v>50</v>
          </cell>
          <cell r="E1251" t="str">
            <v>001</v>
          </cell>
          <cell r="F1251" t="str">
            <v>6350.02</v>
          </cell>
          <cell r="G1251" t="str">
            <v>Maintenance Agreements &amp; Licenses Hardware Maintenance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 t="str">
            <v>+++</v>
          </cell>
        </row>
        <row r="1252">
          <cell r="A1252" t="str">
            <v>100.40.50.001-6350.03</v>
          </cell>
          <cell r="B1252" t="str">
            <v>100</v>
          </cell>
          <cell r="C1252" t="str">
            <v>40</v>
          </cell>
          <cell r="D1252" t="str">
            <v>50</v>
          </cell>
          <cell r="E1252" t="str">
            <v>001</v>
          </cell>
          <cell r="F1252" t="str">
            <v>6350.03</v>
          </cell>
          <cell r="G1252" t="str">
            <v>Maintenance Agreements &amp; Licenses Maintenance Agreements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 t="str">
            <v>+++</v>
          </cell>
        </row>
        <row r="1253">
          <cell r="A1253" t="str">
            <v>100.40.50.001-6400.02</v>
          </cell>
          <cell r="B1253" t="str">
            <v>100</v>
          </cell>
          <cell r="C1253" t="str">
            <v>40</v>
          </cell>
          <cell r="D1253" t="str">
            <v>50</v>
          </cell>
          <cell r="E1253" t="str">
            <v>001</v>
          </cell>
          <cell r="F1253" t="str">
            <v>6400.02</v>
          </cell>
          <cell r="G1253" t="str">
            <v>Repairs &amp; Maintenance Minor Equipment/Other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 t="str">
            <v>+++</v>
          </cell>
        </row>
        <row r="1254">
          <cell r="A1254" t="str">
            <v>100.40.50.001-6400.05</v>
          </cell>
          <cell r="B1254" t="str">
            <v>100</v>
          </cell>
          <cell r="C1254" t="str">
            <v>40</v>
          </cell>
          <cell r="D1254" t="str">
            <v>50</v>
          </cell>
          <cell r="E1254" t="str">
            <v>001</v>
          </cell>
          <cell r="F1254" t="str">
            <v>6400.05</v>
          </cell>
          <cell r="G1254" t="str">
            <v>Repairs &amp; Maintenance Vehicle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 t="str">
            <v>+++</v>
          </cell>
        </row>
        <row r="1255">
          <cell r="A1255" t="str">
            <v>100.40.50.001-6400.07</v>
          </cell>
          <cell r="B1255" t="str">
            <v>100</v>
          </cell>
          <cell r="C1255" t="str">
            <v>40</v>
          </cell>
          <cell r="D1255" t="str">
            <v>50</v>
          </cell>
          <cell r="E1255" t="str">
            <v>001</v>
          </cell>
          <cell r="F1255" t="str">
            <v>6400.07</v>
          </cell>
          <cell r="G1255" t="str">
            <v>Repairs &amp; Maintenance Radio Communication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 t="str">
            <v>+++</v>
          </cell>
        </row>
        <row r="1256">
          <cell r="A1256" t="str">
            <v>100.40.50.001-6500.04</v>
          </cell>
          <cell r="B1256" t="str">
            <v>100</v>
          </cell>
          <cell r="C1256" t="str">
            <v>40</v>
          </cell>
          <cell r="D1256" t="str">
            <v>50</v>
          </cell>
          <cell r="E1256" t="str">
            <v>001</v>
          </cell>
          <cell r="F1256" t="str">
            <v>6500.04</v>
          </cell>
          <cell r="G1256" t="str">
            <v>Claims &amp; Insurance Insurance Premiums</v>
          </cell>
          <cell r="H1256">
            <v>6030</v>
          </cell>
          <cell r="I1256">
            <v>0</v>
          </cell>
          <cell r="J1256">
            <v>6030</v>
          </cell>
          <cell r="K1256">
            <v>0</v>
          </cell>
          <cell r="L1256">
            <v>0</v>
          </cell>
          <cell r="M1256">
            <v>0</v>
          </cell>
          <cell r="N1256">
            <v>6030</v>
          </cell>
          <cell r="O1256">
            <v>0</v>
          </cell>
        </row>
        <row r="1257">
          <cell r="A1257" t="str">
            <v>100.40.50.001-6600.01</v>
          </cell>
          <cell r="B1257" t="str">
            <v>100</v>
          </cell>
          <cell r="C1257" t="str">
            <v>40</v>
          </cell>
          <cell r="D1257" t="str">
            <v>50</v>
          </cell>
          <cell r="E1257" t="str">
            <v>001</v>
          </cell>
          <cell r="F1257" t="str">
            <v>6600.01</v>
          </cell>
          <cell r="G1257" t="str">
            <v>Administrative Expenses Meetings</v>
          </cell>
          <cell r="H1257">
            <v>500</v>
          </cell>
          <cell r="I1257">
            <v>0</v>
          </cell>
          <cell r="J1257">
            <v>500</v>
          </cell>
          <cell r="K1257">
            <v>0</v>
          </cell>
          <cell r="L1257">
            <v>0</v>
          </cell>
          <cell r="M1257">
            <v>219.77</v>
          </cell>
          <cell r="N1257">
            <v>280.23</v>
          </cell>
          <cell r="O1257">
            <v>0.44</v>
          </cell>
        </row>
        <row r="1258">
          <cell r="A1258" t="str">
            <v>100.40.50.001-6600.03</v>
          </cell>
          <cell r="B1258" t="str">
            <v>100</v>
          </cell>
          <cell r="C1258" t="str">
            <v>40</v>
          </cell>
          <cell r="D1258" t="str">
            <v>50</v>
          </cell>
          <cell r="E1258" t="str">
            <v>001</v>
          </cell>
          <cell r="F1258" t="str">
            <v>6600.03</v>
          </cell>
          <cell r="G1258" t="str">
            <v>Administrative Expenses Mileage Reimbursement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 t="str">
            <v>+++</v>
          </cell>
        </row>
        <row r="1259">
          <cell r="A1259" t="str">
            <v>100.40.50.001-6600.04</v>
          </cell>
          <cell r="B1259" t="str">
            <v>100</v>
          </cell>
          <cell r="C1259" t="str">
            <v>40</v>
          </cell>
          <cell r="D1259" t="str">
            <v>50</v>
          </cell>
          <cell r="E1259" t="str">
            <v>001</v>
          </cell>
          <cell r="F1259" t="str">
            <v>6600.04</v>
          </cell>
          <cell r="G1259" t="str">
            <v>Administrative Expenses Training/Conferences</v>
          </cell>
          <cell r="H1259">
            <v>4000</v>
          </cell>
          <cell r="I1259">
            <v>0</v>
          </cell>
          <cell r="J1259">
            <v>4000</v>
          </cell>
          <cell r="K1259">
            <v>0</v>
          </cell>
          <cell r="L1259">
            <v>0</v>
          </cell>
          <cell r="M1259">
            <v>0</v>
          </cell>
          <cell r="N1259">
            <v>4000</v>
          </cell>
          <cell r="O1259">
            <v>0</v>
          </cell>
        </row>
        <row r="1260">
          <cell r="A1260" t="str">
            <v>100.40.50.001-6600.07</v>
          </cell>
          <cell r="B1260" t="str">
            <v>100</v>
          </cell>
          <cell r="C1260" t="str">
            <v>40</v>
          </cell>
          <cell r="D1260" t="str">
            <v>50</v>
          </cell>
          <cell r="E1260" t="str">
            <v>001</v>
          </cell>
          <cell r="F1260" t="str">
            <v>6600.07</v>
          </cell>
          <cell r="G1260" t="str">
            <v>Administrative Expenses Employee Recruitment</v>
          </cell>
          <cell r="H1260">
            <v>500</v>
          </cell>
          <cell r="I1260">
            <v>0</v>
          </cell>
          <cell r="J1260">
            <v>500</v>
          </cell>
          <cell r="K1260">
            <v>0</v>
          </cell>
          <cell r="L1260">
            <v>0</v>
          </cell>
          <cell r="M1260">
            <v>90</v>
          </cell>
          <cell r="N1260">
            <v>410</v>
          </cell>
          <cell r="O1260">
            <v>0.18</v>
          </cell>
        </row>
        <row r="1261">
          <cell r="A1261" t="str">
            <v>100.40.50.001-6600.23</v>
          </cell>
          <cell r="B1261" t="str">
            <v>100</v>
          </cell>
          <cell r="C1261" t="str">
            <v>40</v>
          </cell>
          <cell r="D1261" t="str">
            <v>50</v>
          </cell>
          <cell r="E1261" t="str">
            <v>001</v>
          </cell>
          <cell r="F1261" t="str">
            <v>6600.23</v>
          </cell>
          <cell r="G1261" t="str">
            <v>Administrative Expenses Public Education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 t="str">
            <v>+++</v>
          </cell>
        </row>
        <row r="1262">
          <cell r="A1262" t="str">
            <v>100.40.50.001-7000.03</v>
          </cell>
          <cell r="B1262" t="str">
            <v>100</v>
          </cell>
          <cell r="C1262" t="str">
            <v>40</v>
          </cell>
          <cell r="D1262" t="str">
            <v>50</v>
          </cell>
          <cell r="E1262" t="str">
            <v>001</v>
          </cell>
          <cell r="F1262" t="str">
            <v>7000.03</v>
          </cell>
          <cell r="G1262" t="str">
            <v>Capital Outlay Operations Equip-Minor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 t="str">
            <v>+++</v>
          </cell>
        </row>
        <row r="1263">
          <cell r="A1263" t="str">
            <v>100.40.50.001-7000.99</v>
          </cell>
          <cell r="B1263" t="str">
            <v>100</v>
          </cell>
          <cell r="C1263" t="str">
            <v>40</v>
          </cell>
          <cell r="D1263" t="str">
            <v>50</v>
          </cell>
          <cell r="E1263" t="str">
            <v>001</v>
          </cell>
          <cell r="F1263" t="str">
            <v>7000.99</v>
          </cell>
          <cell r="G1263" t="str">
            <v>Capital Outlay General</v>
          </cell>
          <cell r="H1263">
            <v>33980</v>
          </cell>
          <cell r="I1263">
            <v>0</v>
          </cell>
          <cell r="J1263">
            <v>33980</v>
          </cell>
          <cell r="K1263">
            <v>0</v>
          </cell>
          <cell r="L1263">
            <v>0</v>
          </cell>
          <cell r="M1263">
            <v>0</v>
          </cell>
          <cell r="N1263">
            <v>33980</v>
          </cell>
          <cell r="O1263">
            <v>0</v>
          </cell>
        </row>
        <row r="1264">
          <cell r="A1264" t="str">
            <v>100.40.50.400-5000.01</v>
          </cell>
          <cell r="B1264" t="str">
            <v>100</v>
          </cell>
          <cell r="C1264" t="str">
            <v>40</v>
          </cell>
          <cell r="D1264" t="str">
            <v>50</v>
          </cell>
          <cell r="E1264" t="str">
            <v>400</v>
          </cell>
          <cell r="F1264" t="str">
            <v>5000.01</v>
          </cell>
          <cell r="G1264" t="str">
            <v>Salaries Regular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 t="str">
            <v>+++</v>
          </cell>
        </row>
        <row r="1265">
          <cell r="A1265" t="str">
            <v>100.40.50.400-5000.03</v>
          </cell>
          <cell r="B1265" t="str">
            <v>100</v>
          </cell>
          <cell r="C1265" t="str">
            <v>40</v>
          </cell>
          <cell r="D1265" t="str">
            <v>50</v>
          </cell>
          <cell r="E1265" t="str">
            <v>400</v>
          </cell>
          <cell r="F1265" t="str">
            <v>5000.03</v>
          </cell>
          <cell r="G1265" t="str">
            <v>Salaries Overtime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 t="str">
            <v>+++</v>
          </cell>
        </row>
        <row r="1266">
          <cell r="A1266" t="str">
            <v>100.40.50.400-5000.06</v>
          </cell>
          <cell r="B1266" t="str">
            <v>100</v>
          </cell>
          <cell r="C1266" t="str">
            <v>40</v>
          </cell>
          <cell r="D1266" t="str">
            <v>50</v>
          </cell>
          <cell r="E1266" t="str">
            <v>400</v>
          </cell>
          <cell r="F1266" t="str">
            <v>5000.06</v>
          </cell>
          <cell r="G1266" t="str">
            <v>Salaries Out of Class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 t="str">
            <v>+++</v>
          </cell>
        </row>
        <row r="1267">
          <cell r="A1267" t="str">
            <v>100.40.50.400-5000.08</v>
          </cell>
          <cell r="B1267" t="str">
            <v>100</v>
          </cell>
          <cell r="C1267" t="str">
            <v>40</v>
          </cell>
          <cell r="D1267" t="str">
            <v>50</v>
          </cell>
          <cell r="E1267" t="str">
            <v>400</v>
          </cell>
          <cell r="F1267" t="str">
            <v>5000.08</v>
          </cell>
          <cell r="G1267" t="str">
            <v>Salaries Longevity Pay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 t="str">
            <v>+++</v>
          </cell>
        </row>
        <row r="1268">
          <cell r="A1268" t="str">
            <v>100.40.50.400-5000.10</v>
          </cell>
          <cell r="B1268" t="str">
            <v>100</v>
          </cell>
          <cell r="C1268" t="str">
            <v>40</v>
          </cell>
          <cell r="D1268" t="str">
            <v>50</v>
          </cell>
          <cell r="E1268" t="str">
            <v>400</v>
          </cell>
          <cell r="F1268" t="str">
            <v>5000.10</v>
          </cell>
          <cell r="G1268" t="str">
            <v>Salaries Furloughs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 t="str">
            <v>+++</v>
          </cell>
        </row>
        <row r="1269">
          <cell r="A1269" t="str">
            <v>100.40.50.400-5000.11</v>
          </cell>
          <cell r="B1269" t="str">
            <v>100</v>
          </cell>
          <cell r="C1269" t="str">
            <v>40</v>
          </cell>
          <cell r="D1269" t="str">
            <v>50</v>
          </cell>
          <cell r="E1269" t="str">
            <v>400</v>
          </cell>
          <cell r="F1269" t="str">
            <v>5000.11</v>
          </cell>
          <cell r="G1269" t="str">
            <v>Salaries Worker's Comp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 t="str">
            <v>+++</v>
          </cell>
        </row>
        <row r="1270">
          <cell r="A1270" t="str">
            <v>100.40.50.400-5000.12</v>
          </cell>
          <cell r="B1270" t="str">
            <v>100</v>
          </cell>
          <cell r="C1270" t="str">
            <v>40</v>
          </cell>
          <cell r="D1270" t="str">
            <v>50</v>
          </cell>
          <cell r="E1270" t="str">
            <v>400</v>
          </cell>
          <cell r="F1270" t="str">
            <v>5000.12</v>
          </cell>
          <cell r="G1270" t="str">
            <v>Salaries Compensated Absences</v>
          </cell>
          <cell r="H1270">
            <v>0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 t="str">
            <v>+++</v>
          </cell>
        </row>
        <row r="1271">
          <cell r="A1271" t="str">
            <v>100.40.50.400-5000.99</v>
          </cell>
          <cell r="B1271" t="str">
            <v>100</v>
          </cell>
          <cell r="C1271" t="str">
            <v>40</v>
          </cell>
          <cell r="D1271" t="str">
            <v>50</v>
          </cell>
          <cell r="E1271" t="str">
            <v>400</v>
          </cell>
          <cell r="F1271" t="str">
            <v>5000.99</v>
          </cell>
          <cell r="G1271" t="str">
            <v>Salaries New Personnel Requests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 t="str">
            <v>+++</v>
          </cell>
        </row>
        <row r="1272">
          <cell r="A1272" t="str">
            <v>100.40.50.400-5100.00</v>
          </cell>
          <cell r="B1272" t="str">
            <v>100</v>
          </cell>
          <cell r="C1272" t="str">
            <v>40</v>
          </cell>
          <cell r="D1272" t="str">
            <v>50</v>
          </cell>
          <cell r="E1272" t="str">
            <v>400</v>
          </cell>
          <cell r="F1272" t="str">
            <v>5100.00</v>
          </cell>
          <cell r="G1272" t="str">
            <v>Benefits PERS Pool Liability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 t="str">
            <v>+++</v>
          </cell>
        </row>
        <row r="1273">
          <cell r="A1273" t="str">
            <v>100.40.50.400-5100.01</v>
          </cell>
          <cell r="B1273" t="str">
            <v>100</v>
          </cell>
          <cell r="C1273" t="str">
            <v>40</v>
          </cell>
          <cell r="D1273" t="str">
            <v>50</v>
          </cell>
          <cell r="E1273" t="str">
            <v>400</v>
          </cell>
          <cell r="F1273" t="str">
            <v>5100.01</v>
          </cell>
          <cell r="G1273" t="str">
            <v>Benefits Retirement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 t="str">
            <v>+++</v>
          </cell>
        </row>
        <row r="1274">
          <cell r="A1274" t="str">
            <v>100.40.50.400-5100.02</v>
          </cell>
          <cell r="B1274" t="str">
            <v>100</v>
          </cell>
          <cell r="C1274" t="str">
            <v>40</v>
          </cell>
          <cell r="D1274" t="str">
            <v>50</v>
          </cell>
          <cell r="E1274" t="str">
            <v>400</v>
          </cell>
          <cell r="F1274" t="str">
            <v>5100.02</v>
          </cell>
          <cell r="G1274" t="str">
            <v>Benefits Health Insurance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 t="str">
            <v>+++</v>
          </cell>
        </row>
        <row r="1275">
          <cell r="A1275" t="str">
            <v>100.40.50.400-5100.03</v>
          </cell>
          <cell r="B1275" t="str">
            <v>100</v>
          </cell>
          <cell r="C1275" t="str">
            <v>40</v>
          </cell>
          <cell r="D1275" t="str">
            <v>50</v>
          </cell>
          <cell r="E1275" t="str">
            <v>400</v>
          </cell>
          <cell r="F1275" t="str">
            <v>5100.03</v>
          </cell>
          <cell r="G1275" t="str">
            <v>Benefits Dental Insurance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 t="str">
            <v>+++</v>
          </cell>
        </row>
        <row r="1276">
          <cell r="A1276" t="str">
            <v>100.40.50.400-5100.04</v>
          </cell>
          <cell r="B1276" t="str">
            <v>100</v>
          </cell>
          <cell r="C1276" t="str">
            <v>40</v>
          </cell>
          <cell r="D1276" t="str">
            <v>50</v>
          </cell>
          <cell r="E1276" t="str">
            <v>400</v>
          </cell>
          <cell r="F1276" t="str">
            <v>5100.04</v>
          </cell>
          <cell r="G1276" t="str">
            <v>Benefits Vision Insurance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 t="str">
            <v>+++</v>
          </cell>
        </row>
        <row r="1277">
          <cell r="A1277" t="str">
            <v>100.40.50.400-5100.05</v>
          </cell>
          <cell r="B1277" t="str">
            <v>100</v>
          </cell>
          <cell r="C1277" t="str">
            <v>40</v>
          </cell>
          <cell r="D1277" t="str">
            <v>50</v>
          </cell>
          <cell r="E1277" t="str">
            <v>400</v>
          </cell>
          <cell r="F1277" t="str">
            <v>5100.05</v>
          </cell>
          <cell r="G1277" t="str">
            <v>Benefits Life Insurance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 t="str">
            <v>+++</v>
          </cell>
        </row>
        <row r="1278">
          <cell r="A1278" t="str">
            <v>100.40.50.400-5100.06</v>
          </cell>
          <cell r="B1278" t="str">
            <v>100</v>
          </cell>
          <cell r="C1278" t="str">
            <v>40</v>
          </cell>
          <cell r="D1278" t="str">
            <v>50</v>
          </cell>
          <cell r="E1278" t="str">
            <v>400</v>
          </cell>
          <cell r="F1278" t="str">
            <v>5100.06</v>
          </cell>
          <cell r="G1278" t="str">
            <v>Benefits Worker's Comp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 t="str">
            <v>+++</v>
          </cell>
        </row>
        <row r="1279">
          <cell r="A1279" t="str">
            <v>100.40.50.400-5100.07</v>
          </cell>
          <cell r="B1279" t="str">
            <v>100</v>
          </cell>
          <cell r="C1279" t="str">
            <v>40</v>
          </cell>
          <cell r="D1279" t="str">
            <v>50</v>
          </cell>
          <cell r="E1279" t="str">
            <v>400</v>
          </cell>
          <cell r="F1279" t="str">
            <v>5100.07</v>
          </cell>
          <cell r="G1279" t="str">
            <v>Benefits Long Term Disability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 t="str">
            <v>+++</v>
          </cell>
        </row>
        <row r="1280">
          <cell r="A1280" t="str">
            <v>100.40.50.400-5100.08</v>
          </cell>
          <cell r="B1280" t="str">
            <v>100</v>
          </cell>
          <cell r="C1280" t="str">
            <v>40</v>
          </cell>
          <cell r="D1280" t="str">
            <v>50</v>
          </cell>
          <cell r="E1280" t="str">
            <v>400</v>
          </cell>
          <cell r="F1280" t="str">
            <v>5100.08</v>
          </cell>
          <cell r="G1280" t="str">
            <v>Benefits Deferred Compensation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 t="str">
            <v>+++</v>
          </cell>
        </row>
        <row r="1281">
          <cell r="A1281" t="str">
            <v>100.40.50.400-5100.11</v>
          </cell>
          <cell r="B1281" t="str">
            <v>100</v>
          </cell>
          <cell r="C1281" t="str">
            <v>40</v>
          </cell>
          <cell r="D1281" t="str">
            <v>50</v>
          </cell>
          <cell r="E1281" t="str">
            <v>400</v>
          </cell>
          <cell r="F1281" t="str">
            <v>5100.11</v>
          </cell>
          <cell r="G1281" t="str">
            <v>Benefits Medicare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 t="str">
            <v>+++</v>
          </cell>
        </row>
        <row r="1282">
          <cell r="A1282" t="str">
            <v>100.40.50.400-5100.17</v>
          </cell>
          <cell r="B1282" t="str">
            <v>100</v>
          </cell>
          <cell r="C1282" t="str">
            <v>40</v>
          </cell>
          <cell r="D1282" t="str">
            <v>50</v>
          </cell>
          <cell r="E1282" t="str">
            <v>400</v>
          </cell>
          <cell r="F1282" t="str">
            <v>5100.17</v>
          </cell>
          <cell r="G1282" t="str">
            <v>Benefits Other Post Employment Benefits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 t="str">
            <v>+++</v>
          </cell>
        </row>
        <row r="1283">
          <cell r="A1283" t="str">
            <v>100.40.50.400-6000.01</v>
          </cell>
          <cell r="B1283" t="str">
            <v>100</v>
          </cell>
          <cell r="C1283" t="str">
            <v>40</v>
          </cell>
          <cell r="D1283" t="str">
            <v>50</v>
          </cell>
          <cell r="E1283" t="str">
            <v>400</v>
          </cell>
          <cell r="F1283" t="str">
            <v>6000.01</v>
          </cell>
          <cell r="G1283" t="str">
            <v>Professional Services General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 t="str">
            <v>+++</v>
          </cell>
        </row>
        <row r="1284">
          <cell r="A1284" t="str">
            <v>100.40.50.400-6500.04</v>
          </cell>
          <cell r="B1284" t="str">
            <v>100</v>
          </cell>
          <cell r="C1284" t="str">
            <v>40</v>
          </cell>
          <cell r="D1284" t="str">
            <v>50</v>
          </cell>
          <cell r="E1284" t="str">
            <v>400</v>
          </cell>
          <cell r="F1284" t="str">
            <v>6500.04</v>
          </cell>
          <cell r="G1284" t="str">
            <v>Claims &amp; Insurance Insurance Premiums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 t="str">
            <v>+++</v>
          </cell>
        </row>
        <row r="1285">
          <cell r="A1285" t="str">
            <v>100.40.55.001-5000.01</v>
          </cell>
          <cell r="B1285" t="str">
            <v>100</v>
          </cell>
          <cell r="C1285" t="str">
            <v>40</v>
          </cell>
          <cell r="D1285" t="str">
            <v>55</v>
          </cell>
          <cell r="E1285" t="str">
            <v>001</v>
          </cell>
          <cell r="F1285" t="str">
            <v>5000.01</v>
          </cell>
          <cell r="G1285" t="str">
            <v>Salaries Regular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 t="str">
            <v>+++</v>
          </cell>
        </row>
        <row r="1286">
          <cell r="A1286" t="str">
            <v>100.40.55.001-5000.06</v>
          </cell>
          <cell r="B1286" t="str">
            <v>100</v>
          </cell>
          <cell r="C1286" t="str">
            <v>40</v>
          </cell>
          <cell r="D1286" t="str">
            <v>55</v>
          </cell>
          <cell r="E1286" t="str">
            <v>001</v>
          </cell>
          <cell r="F1286" t="str">
            <v>5000.06</v>
          </cell>
          <cell r="G1286" t="str">
            <v>Salaries Out of Class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 t="str">
            <v>+++</v>
          </cell>
        </row>
        <row r="1287">
          <cell r="A1287" t="str">
            <v>100.40.55.001-5000.07</v>
          </cell>
          <cell r="B1287" t="str">
            <v>100</v>
          </cell>
          <cell r="C1287" t="str">
            <v>40</v>
          </cell>
          <cell r="D1287" t="str">
            <v>55</v>
          </cell>
          <cell r="E1287" t="str">
            <v>001</v>
          </cell>
          <cell r="F1287" t="str">
            <v>5000.07</v>
          </cell>
          <cell r="G1287" t="str">
            <v>Salaries Admin Leave Pay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 t="str">
            <v>+++</v>
          </cell>
        </row>
        <row r="1288">
          <cell r="A1288" t="str">
            <v>100.40.55.001-5000.08</v>
          </cell>
          <cell r="B1288" t="str">
            <v>100</v>
          </cell>
          <cell r="C1288" t="str">
            <v>40</v>
          </cell>
          <cell r="D1288" t="str">
            <v>55</v>
          </cell>
          <cell r="E1288" t="str">
            <v>001</v>
          </cell>
          <cell r="F1288" t="str">
            <v>5000.08</v>
          </cell>
          <cell r="G1288" t="str">
            <v>Salaries Longevity Pay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 t="str">
            <v>+++</v>
          </cell>
        </row>
        <row r="1289">
          <cell r="A1289" t="str">
            <v>100.40.55.001-5000.10</v>
          </cell>
          <cell r="B1289" t="str">
            <v>100</v>
          </cell>
          <cell r="C1289" t="str">
            <v>40</v>
          </cell>
          <cell r="D1289" t="str">
            <v>55</v>
          </cell>
          <cell r="E1289" t="str">
            <v>001</v>
          </cell>
          <cell r="F1289" t="str">
            <v>5000.10</v>
          </cell>
          <cell r="G1289" t="str">
            <v>Salaries Furloughs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 t="str">
            <v>+++</v>
          </cell>
        </row>
        <row r="1290">
          <cell r="A1290" t="str">
            <v>100.40.55.001-5000.11</v>
          </cell>
          <cell r="B1290" t="str">
            <v>100</v>
          </cell>
          <cell r="C1290" t="str">
            <v>40</v>
          </cell>
          <cell r="D1290" t="str">
            <v>55</v>
          </cell>
          <cell r="E1290" t="str">
            <v>001</v>
          </cell>
          <cell r="F1290" t="str">
            <v>5000.11</v>
          </cell>
          <cell r="G1290" t="str">
            <v>Salaries Worker's Comp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 t="str">
            <v>+++</v>
          </cell>
        </row>
        <row r="1291">
          <cell r="A1291" t="str">
            <v>100.40.55.001-5000.12</v>
          </cell>
          <cell r="B1291" t="str">
            <v>100</v>
          </cell>
          <cell r="C1291" t="str">
            <v>40</v>
          </cell>
          <cell r="D1291" t="str">
            <v>55</v>
          </cell>
          <cell r="E1291" t="str">
            <v>001</v>
          </cell>
          <cell r="F1291" t="str">
            <v>5000.12</v>
          </cell>
          <cell r="G1291" t="str">
            <v>Salaries Compensated Absences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 t="str">
            <v>+++</v>
          </cell>
        </row>
        <row r="1292">
          <cell r="A1292" t="str">
            <v>100.40.55.001-5100.00</v>
          </cell>
          <cell r="B1292" t="str">
            <v>100</v>
          </cell>
          <cell r="C1292" t="str">
            <v>40</v>
          </cell>
          <cell r="D1292" t="str">
            <v>55</v>
          </cell>
          <cell r="E1292" t="str">
            <v>001</v>
          </cell>
          <cell r="F1292" t="str">
            <v>5100.00</v>
          </cell>
          <cell r="G1292" t="str">
            <v>Benefits PERS Pool Liability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 t="str">
            <v>+++</v>
          </cell>
        </row>
        <row r="1293">
          <cell r="A1293" t="str">
            <v>100.40.55.001-5100.01</v>
          </cell>
          <cell r="B1293" t="str">
            <v>100</v>
          </cell>
          <cell r="C1293" t="str">
            <v>40</v>
          </cell>
          <cell r="D1293" t="str">
            <v>55</v>
          </cell>
          <cell r="E1293" t="str">
            <v>001</v>
          </cell>
          <cell r="F1293" t="str">
            <v>5100.01</v>
          </cell>
          <cell r="G1293" t="str">
            <v>Benefits Retirement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 t="str">
            <v>+++</v>
          </cell>
        </row>
        <row r="1294">
          <cell r="A1294" t="str">
            <v>100.40.55.001-5100.02</v>
          </cell>
          <cell r="B1294" t="str">
            <v>100</v>
          </cell>
          <cell r="C1294" t="str">
            <v>40</v>
          </cell>
          <cell r="D1294" t="str">
            <v>55</v>
          </cell>
          <cell r="E1294" t="str">
            <v>001</v>
          </cell>
          <cell r="F1294" t="str">
            <v>5100.02</v>
          </cell>
          <cell r="G1294" t="str">
            <v>Benefits Health Insurance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 t="str">
            <v>+++</v>
          </cell>
        </row>
        <row r="1295">
          <cell r="A1295" t="str">
            <v>100.40.55.001-5100.03</v>
          </cell>
          <cell r="B1295" t="str">
            <v>100</v>
          </cell>
          <cell r="C1295" t="str">
            <v>40</v>
          </cell>
          <cell r="D1295" t="str">
            <v>55</v>
          </cell>
          <cell r="E1295" t="str">
            <v>001</v>
          </cell>
          <cell r="F1295" t="str">
            <v>5100.03</v>
          </cell>
          <cell r="G1295" t="str">
            <v>Benefits Dental Insurance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 t="str">
            <v>+++</v>
          </cell>
        </row>
        <row r="1296">
          <cell r="A1296" t="str">
            <v>100.40.55.001-5100.04</v>
          </cell>
          <cell r="B1296" t="str">
            <v>100</v>
          </cell>
          <cell r="C1296" t="str">
            <v>40</v>
          </cell>
          <cell r="D1296" t="str">
            <v>55</v>
          </cell>
          <cell r="E1296" t="str">
            <v>001</v>
          </cell>
          <cell r="F1296" t="str">
            <v>5100.04</v>
          </cell>
          <cell r="G1296" t="str">
            <v>Benefits Vision Insurance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 t="str">
            <v>+++</v>
          </cell>
        </row>
        <row r="1297">
          <cell r="A1297" t="str">
            <v>100.40.55.001-5100.05</v>
          </cell>
          <cell r="B1297" t="str">
            <v>100</v>
          </cell>
          <cell r="C1297" t="str">
            <v>40</v>
          </cell>
          <cell r="D1297" t="str">
            <v>55</v>
          </cell>
          <cell r="E1297" t="str">
            <v>001</v>
          </cell>
          <cell r="F1297" t="str">
            <v>5100.05</v>
          </cell>
          <cell r="G1297" t="str">
            <v>Benefits Life Insurance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 t="str">
            <v>+++</v>
          </cell>
        </row>
        <row r="1298">
          <cell r="A1298" t="str">
            <v>100.40.55.001-5100.06</v>
          </cell>
          <cell r="B1298" t="str">
            <v>100</v>
          </cell>
          <cell r="C1298" t="str">
            <v>40</v>
          </cell>
          <cell r="D1298" t="str">
            <v>55</v>
          </cell>
          <cell r="E1298" t="str">
            <v>001</v>
          </cell>
          <cell r="F1298" t="str">
            <v>5100.06</v>
          </cell>
          <cell r="G1298" t="str">
            <v>Benefits Worker's Comp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 t="str">
            <v>+++</v>
          </cell>
        </row>
        <row r="1299">
          <cell r="A1299" t="str">
            <v>100.40.55.001-5100.07</v>
          </cell>
          <cell r="B1299" t="str">
            <v>100</v>
          </cell>
          <cell r="C1299" t="str">
            <v>40</v>
          </cell>
          <cell r="D1299" t="str">
            <v>55</v>
          </cell>
          <cell r="E1299" t="str">
            <v>001</v>
          </cell>
          <cell r="F1299" t="str">
            <v>5100.07</v>
          </cell>
          <cell r="G1299" t="str">
            <v>Benefits Long Term Disability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 t="str">
            <v>+++</v>
          </cell>
        </row>
        <row r="1300">
          <cell r="A1300" t="str">
            <v>100.40.55.001-5100.08</v>
          </cell>
          <cell r="B1300" t="str">
            <v>100</v>
          </cell>
          <cell r="C1300" t="str">
            <v>40</v>
          </cell>
          <cell r="D1300" t="str">
            <v>55</v>
          </cell>
          <cell r="E1300" t="str">
            <v>001</v>
          </cell>
          <cell r="F1300" t="str">
            <v>5100.08</v>
          </cell>
          <cell r="G1300" t="str">
            <v>Benefits Deferred Compensation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 t="str">
            <v>+++</v>
          </cell>
        </row>
        <row r="1301">
          <cell r="A1301" t="str">
            <v>100.40.55.001-5100.09</v>
          </cell>
          <cell r="B1301" t="str">
            <v>100</v>
          </cell>
          <cell r="C1301" t="str">
            <v>40</v>
          </cell>
          <cell r="D1301" t="str">
            <v>55</v>
          </cell>
          <cell r="E1301" t="str">
            <v>001</v>
          </cell>
          <cell r="F1301" t="str">
            <v>5100.09</v>
          </cell>
          <cell r="G1301" t="str">
            <v>Benefits Unemployment Insurance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 t="str">
            <v>+++</v>
          </cell>
        </row>
        <row r="1302">
          <cell r="A1302" t="str">
            <v>100.40.55.001-5100.11</v>
          </cell>
          <cell r="B1302" t="str">
            <v>100</v>
          </cell>
          <cell r="C1302" t="str">
            <v>40</v>
          </cell>
          <cell r="D1302" t="str">
            <v>55</v>
          </cell>
          <cell r="E1302" t="str">
            <v>001</v>
          </cell>
          <cell r="F1302" t="str">
            <v>5100.11</v>
          </cell>
          <cell r="G1302" t="str">
            <v>Benefits Medicare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 t="str">
            <v>+++</v>
          </cell>
        </row>
        <row r="1303">
          <cell r="A1303" t="str">
            <v>100.40.55.001-5100.12</v>
          </cell>
          <cell r="B1303" t="str">
            <v>100</v>
          </cell>
          <cell r="C1303" t="str">
            <v>40</v>
          </cell>
          <cell r="D1303" t="str">
            <v>55</v>
          </cell>
          <cell r="E1303" t="str">
            <v>001</v>
          </cell>
          <cell r="F1303" t="str">
            <v>5100.12</v>
          </cell>
          <cell r="G1303" t="str">
            <v>Benefits Annual Physical Exam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 t="str">
            <v>+++</v>
          </cell>
        </row>
        <row r="1304">
          <cell r="A1304" t="str">
            <v>100.40.55.001-5100.15</v>
          </cell>
          <cell r="B1304" t="str">
            <v>100</v>
          </cell>
          <cell r="C1304" t="str">
            <v>40</v>
          </cell>
          <cell r="D1304" t="str">
            <v>55</v>
          </cell>
          <cell r="E1304" t="str">
            <v>001</v>
          </cell>
          <cell r="F1304" t="str">
            <v>5100.15</v>
          </cell>
          <cell r="G1304" t="str">
            <v>Benefits Cell Phone Allowance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 t="str">
            <v>+++</v>
          </cell>
        </row>
        <row r="1305">
          <cell r="A1305" t="str">
            <v>100.40.55.001-6000.01</v>
          </cell>
          <cell r="B1305" t="str">
            <v>100</v>
          </cell>
          <cell r="C1305" t="str">
            <v>40</v>
          </cell>
          <cell r="D1305" t="str">
            <v>55</v>
          </cell>
          <cell r="E1305" t="str">
            <v>001</v>
          </cell>
          <cell r="F1305" t="str">
            <v>6000.01</v>
          </cell>
          <cell r="G1305" t="str">
            <v>Professional Services General</v>
          </cell>
          <cell r="H1305">
            <v>18800</v>
          </cell>
          <cell r="I1305">
            <v>0</v>
          </cell>
          <cell r="J1305">
            <v>18800</v>
          </cell>
          <cell r="K1305">
            <v>0</v>
          </cell>
          <cell r="L1305">
            <v>10715</v>
          </cell>
          <cell r="M1305">
            <v>0</v>
          </cell>
          <cell r="N1305">
            <v>8085</v>
          </cell>
          <cell r="O1305">
            <v>0.56999999999999995</v>
          </cell>
        </row>
        <row r="1306">
          <cell r="A1306" t="str">
            <v>100.40.55.001-6000.09</v>
          </cell>
          <cell r="B1306" t="str">
            <v>100</v>
          </cell>
          <cell r="C1306" t="str">
            <v>40</v>
          </cell>
          <cell r="D1306" t="str">
            <v>55</v>
          </cell>
          <cell r="E1306" t="str">
            <v>001</v>
          </cell>
          <cell r="F1306" t="str">
            <v>6000.09</v>
          </cell>
          <cell r="G1306" t="str">
            <v>Professional Services Uniform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 t="str">
            <v>+++</v>
          </cell>
        </row>
        <row r="1307">
          <cell r="A1307" t="str">
            <v>100.40.55.001-6100.01</v>
          </cell>
          <cell r="B1307" t="str">
            <v>100</v>
          </cell>
          <cell r="C1307" t="str">
            <v>40</v>
          </cell>
          <cell r="D1307" t="str">
            <v>55</v>
          </cell>
          <cell r="E1307" t="str">
            <v>001</v>
          </cell>
          <cell r="F1307" t="str">
            <v>6100.01</v>
          </cell>
          <cell r="G1307" t="str">
            <v>Utilities Electric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 t="str">
            <v>+++</v>
          </cell>
        </row>
        <row r="1308">
          <cell r="A1308" t="str">
            <v>100.40.55.001-6100.02</v>
          </cell>
          <cell r="B1308" t="str">
            <v>100</v>
          </cell>
          <cell r="C1308" t="str">
            <v>40</v>
          </cell>
          <cell r="D1308" t="str">
            <v>55</v>
          </cell>
          <cell r="E1308" t="str">
            <v>001</v>
          </cell>
          <cell r="F1308" t="str">
            <v>6100.02</v>
          </cell>
          <cell r="G1308" t="str">
            <v>Utilities Telephone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 t="str">
            <v>+++</v>
          </cell>
        </row>
        <row r="1309">
          <cell r="A1309" t="str">
            <v>100.40.55.001-6100.03</v>
          </cell>
          <cell r="B1309" t="str">
            <v>100</v>
          </cell>
          <cell r="C1309" t="str">
            <v>40</v>
          </cell>
          <cell r="D1309" t="str">
            <v>55</v>
          </cell>
          <cell r="E1309" t="str">
            <v>001</v>
          </cell>
          <cell r="F1309" t="str">
            <v>6100.03</v>
          </cell>
          <cell r="G1309" t="str">
            <v>Utilities Data Transmission / ISP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 t="str">
            <v>+++</v>
          </cell>
        </row>
        <row r="1310">
          <cell r="A1310" t="str">
            <v>100.40.55.001-6200.01</v>
          </cell>
          <cell r="B1310" t="str">
            <v>100</v>
          </cell>
          <cell r="C1310" t="str">
            <v>40</v>
          </cell>
          <cell r="D1310" t="str">
            <v>55</v>
          </cell>
          <cell r="E1310" t="str">
            <v>001</v>
          </cell>
          <cell r="F1310" t="str">
            <v>6200.01</v>
          </cell>
          <cell r="G1310" t="str">
            <v>Supplies Office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 t="str">
            <v>+++</v>
          </cell>
        </row>
        <row r="1311">
          <cell r="A1311" t="str">
            <v>100.40.55.001-6200.05</v>
          </cell>
          <cell r="B1311" t="str">
            <v>100</v>
          </cell>
          <cell r="C1311" t="str">
            <v>40</v>
          </cell>
          <cell r="D1311" t="str">
            <v>55</v>
          </cell>
          <cell r="E1311" t="str">
            <v>001</v>
          </cell>
          <cell r="F1311" t="str">
            <v>6200.05</v>
          </cell>
          <cell r="G1311" t="str">
            <v>Supplies Gasoline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 t="str">
            <v>+++</v>
          </cell>
        </row>
        <row r="1312">
          <cell r="A1312" t="str">
            <v>100.40.55.001-6200.07</v>
          </cell>
          <cell r="B1312" t="str">
            <v>100</v>
          </cell>
          <cell r="C1312" t="str">
            <v>40</v>
          </cell>
          <cell r="D1312" t="str">
            <v>55</v>
          </cell>
          <cell r="E1312" t="str">
            <v>001</v>
          </cell>
          <cell r="F1312" t="str">
            <v>6200.07</v>
          </cell>
          <cell r="G1312" t="str">
            <v>Supplies Radio Communication &amp; Maint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 t="str">
            <v>+++</v>
          </cell>
        </row>
        <row r="1313">
          <cell r="A1313" t="str">
            <v>100.40.55.001-6200.09</v>
          </cell>
          <cell r="B1313" t="str">
            <v>100</v>
          </cell>
          <cell r="C1313" t="str">
            <v>40</v>
          </cell>
          <cell r="D1313" t="str">
            <v>55</v>
          </cell>
          <cell r="E1313" t="str">
            <v>001</v>
          </cell>
          <cell r="F1313" t="str">
            <v>6200.09</v>
          </cell>
          <cell r="G1313" t="str">
            <v>Supplies Data Processing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 t="str">
            <v>+++</v>
          </cell>
        </row>
        <row r="1314">
          <cell r="A1314" t="str">
            <v>100.40.55.001-6280.11</v>
          </cell>
          <cell r="B1314" t="str">
            <v>100</v>
          </cell>
          <cell r="C1314" t="str">
            <v>40</v>
          </cell>
          <cell r="D1314" t="str">
            <v>55</v>
          </cell>
          <cell r="E1314" t="str">
            <v>001</v>
          </cell>
          <cell r="F1314" t="str">
            <v>6280.11</v>
          </cell>
          <cell r="G1314" t="str">
            <v>Supplies-Public Works Custodial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 t="str">
            <v>+++</v>
          </cell>
        </row>
        <row r="1315">
          <cell r="A1315" t="str">
            <v>100.40.55.001-6400.01</v>
          </cell>
          <cell r="B1315" t="str">
            <v>100</v>
          </cell>
          <cell r="C1315" t="str">
            <v>40</v>
          </cell>
          <cell r="D1315" t="str">
            <v>55</v>
          </cell>
          <cell r="E1315" t="str">
            <v>001</v>
          </cell>
          <cell r="F1315" t="str">
            <v>6400.01</v>
          </cell>
          <cell r="G1315" t="str">
            <v>Repairs &amp; Maintenance Building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 t="str">
            <v>+++</v>
          </cell>
        </row>
        <row r="1316">
          <cell r="A1316" t="str">
            <v>100.40.55.001-6400.03</v>
          </cell>
          <cell r="B1316" t="str">
            <v>100</v>
          </cell>
          <cell r="C1316" t="str">
            <v>40</v>
          </cell>
          <cell r="D1316" t="str">
            <v>55</v>
          </cell>
          <cell r="E1316" t="str">
            <v>001</v>
          </cell>
          <cell r="F1316" t="str">
            <v>6400.03</v>
          </cell>
          <cell r="G1316" t="str">
            <v>Repairs &amp; Maintenance Major Repair &amp; Contingency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 t="str">
            <v>+++</v>
          </cell>
        </row>
        <row r="1317">
          <cell r="A1317" t="str">
            <v>100.40.55.001-6400.05</v>
          </cell>
          <cell r="B1317" t="str">
            <v>100</v>
          </cell>
          <cell r="C1317" t="str">
            <v>40</v>
          </cell>
          <cell r="D1317" t="str">
            <v>55</v>
          </cell>
          <cell r="E1317" t="str">
            <v>001</v>
          </cell>
          <cell r="F1317" t="str">
            <v>6400.05</v>
          </cell>
          <cell r="G1317" t="str">
            <v>Repairs &amp; Maintenance Vehicle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 t="str">
            <v>+++</v>
          </cell>
        </row>
        <row r="1318">
          <cell r="A1318" t="str">
            <v>100.40.55.001-6400.07</v>
          </cell>
          <cell r="B1318" t="str">
            <v>100</v>
          </cell>
          <cell r="C1318" t="str">
            <v>40</v>
          </cell>
          <cell r="D1318" t="str">
            <v>55</v>
          </cell>
          <cell r="E1318" t="str">
            <v>001</v>
          </cell>
          <cell r="F1318" t="str">
            <v>6400.07</v>
          </cell>
          <cell r="G1318" t="str">
            <v>Repairs &amp; Maintenance Radio Communication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 t="str">
            <v>+++</v>
          </cell>
        </row>
        <row r="1319">
          <cell r="A1319" t="str">
            <v>100.40.55.001-6500.04</v>
          </cell>
          <cell r="B1319" t="str">
            <v>100</v>
          </cell>
          <cell r="C1319" t="str">
            <v>40</v>
          </cell>
          <cell r="D1319" t="str">
            <v>55</v>
          </cell>
          <cell r="E1319" t="str">
            <v>001</v>
          </cell>
          <cell r="F1319" t="str">
            <v>6500.04</v>
          </cell>
          <cell r="G1319" t="str">
            <v>Claims &amp; Insurance Insurance Premiums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 t="str">
            <v>+++</v>
          </cell>
        </row>
        <row r="1320">
          <cell r="A1320" t="str">
            <v>100.40.55.001-6600.01</v>
          </cell>
          <cell r="B1320" t="str">
            <v>100</v>
          </cell>
          <cell r="C1320" t="str">
            <v>40</v>
          </cell>
          <cell r="D1320" t="str">
            <v>55</v>
          </cell>
          <cell r="E1320" t="str">
            <v>001</v>
          </cell>
          <cell r="F1320" t="str">
            <v>6600.01</v>
          </cell>
          <cell r="G1320" t="str">
            <v>Administrative Expenses Meetings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 t="str">
            <v>+++</v>
          </cell>
        </row>
        <row r="1321">
          <cell r="A1321" t="str">
            <v>100.40.55.001-6600.03</v>
          </cell>
          <cell r="B1321" t="str">
            <v>100</v>
          </cell>
          <cell r="C1321" t="str">
            <v>40</v>
          </cell>
          <cell r="D1321" t="str">
            <v>55</v>
          </cell>
          <cell r="E1321" t="str">
            <v>001</v>
          </cell>
          <cell r="F1321" t="str">
            <v>6600.03</v>
          </cell>
          <cell r="G1321" t="str">
            <v>Administrative Expenses Mileage Reimbursement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 t="str">
            <v>+++</v>
          </cell>
        </row>
        <row r="1322">
          <cell r="A1322" t="str">
            <v>100.40.55.001-6600.04</v>
          </cell>
          <cell r="B1322" t="str">
            <v>100</v>
          </cell>
          <cell r="C1322" t="str">
            <v>40</v>
          </cell>
          <cell r="D1322" t="str">
            <v>55</v>
          </cell>
          <cell r="E1322" t="str">
            <v>001</v>
          </cell>
          <cell r="F1322" t="str">
            <v>6600.04</v>
          </cell>
          <cell r="G1322" t="str">
            <v>Administrative Expenses Training/Conferences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 t="str">
            <v>+++</v>
          </cell>
        </row>
        <row r="1323">
          <cell r="A1323" t="str">
            <v>100.40.55.001-6600.07</v>
          </cell>
          <cell r="B1323" t="str">
            <v>100</v>
          </cell>
          <cell r="C1323" t="str">
            <v>40</v>
          </cell>
          <cell r="D1323" t="str">
            <v>55</v>
          </cell>
          <cell r="E1323" t="str">
            <v>001</v>
          </cell>
          <cell r="F1323" t="str">
            <v>6600.07</v>
          </cell>
          <cell r="G1323" t="str">
            <v>Administrative Expenses Employee Recruitment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 t="str">
            <v>+++</v>
          </cell>
        </row>
        <row r="1324">
          <cell r="A1324" t="str">
            <v>100.40.55.001-8000.16</v>
          </cell>
          <cell r="B1324" t="str">
            <v>100</v>
          </cell>
          <cell r="C1324" t="str">
            <v>40</v>
          </cell>
          <cell r="D1324" t="str">
            <v>55</v>
          </cell>
          <cell r="E1324" t="str">
            <v>001</v>
          </cell>
          <cell r="F1324" t="str">
            <v>8000.16</v>
          </cell>
          <cell r="G1324" t="str">
            <v>Capital Improvements-General Government Energy Efficiency Improvements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  <cell r="M1324">
            <v>0</v>
          </cell>
          <cell r="N1324">
            <v>0</v>
          </cell>
          <cell r="O1324" t="str">
            <v>+++</v>
          </cell>
        </row>
        <row r="1325">
          <cell r="A1325" t="str">
            <v>100.40.55.060-5000.01</v>
          </cell>
          <cell r="B1325" t="str">
            <v>100</v>
          </cell>
          <cell r="C1325" t="str">
            <v>40</v>
          </cell>
          <cell r="D1325" t="str">
            <v>55</v>
          </cell>
          <cell r="E1325" t="str">
            <v>060</v>
          </cell>
          <cell r="F1325" t="str">
            <v>5000.01</v>
          </cell>
          <cell r="G1325" t="str">
            <v>Salaries Regular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 t="str">
            <v>+++</v>
          </cell>
        </row>
        <row r="1326">
          <cell r="A1326" t="str">
            <v>100.40.55.060-5000.02</v>
          </cell>
          <cell r="B1326" t="str">
            <v>100</v>
          </cell>
          <cell r="C1326" t="str">
            <v>40</v>
          </cell>
          <cell r="D1326" t="str">
            <v>55</v>
          </cell>
          <cell r="E1326" t="str">
            <v>060</v>
          </cell>
          <cell r="F1326" t="str">
            <v>5000.02</v>
          </cell>
          <cell r="G1326" t="str">
            <v>Salaries Part Time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 t="str">
            <v>+++</v>
          </cell>
        </row>
        <row r="1327">
          <cell r="A1327" t="str">
            <v>100.40.55.060-5000.03</v>
          </cell>
          <cell r="B1327" t="str">
            <v>100</v>
          </cell>
          <cell r="C1327" t="str">
            <v>40</v>
          </cell>
          <cell r="D1327" t="str">
            <v>55</v>
          </cell>
          <cell r="E1327" t="str">
            <v>060</v>
          </cell>
          <cell r="F1327" t="str">
            <v>5000.03</v>
          </cell>
          <cell r="G1327" t="str">
            <v>Salaries Overtime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 t="str">
            <v>+++</v>
          </cell>
        </row>
        <row r="1328">
          <cell r="A1328" t="str">
            <v>100.40.55.060-5000.04</v>
          </cell>
          <cell r="B1328" t="str">
            <v>100</v>
          </cell>
          <cell r="C1328" t="str">
            <v>40</v>
          </cell>
          <cell r="D1328" t="str">
            <v>55</v>
          </cell>
          <cell r="E1328" t="str">
            <v>060</v>
          </cell>
          <cell r="F1328" t="str">
            <v>5000.04</v>
          </cell>
          <cell r="G1328" t="str">
            <v>Salaries Holiday Pay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  <cell r="O1328" t="str">
            <v>+++</v>
          </cell>
        </row>
        <row r="1329">
          <cell r="A1329" t="str">
            <v>100.40.55.060-5000.06</v>
          </cell>
          <cell r="B1329" t="str">
            <v>100</v>
          </cell>
          <cell r="C1329" t="str">
            <v>40</v>
          </cell>
          <cell r="D1329" t="str">
            <v>55</v>
          </cell>
          <cell r="E1329" t="str">
            <v>060</v>
          </cell>
          <cell r="F1329" t="str">
            <v>5000.06</v>
          </cell>
          <cell r="G1329" t="str">
            <v>Salaries Out of Class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 t="str">
            <v>+++</v>
          </cell>
        </row>
        <row r="1330">
          <cell r="A1330" t="str">
            <v>100.40.55.060-5000.07</v>
          </cell>
          <cell r="B1330" t="str">
            <v>100</v>
          </cell>
          <cell r="C1330" t="str">
            <v>40</v>
          </cell>
          <cell r="D1330" t="str">
            <v>55</v>
          </cell>
          <cell r="E1330" t="str">
            <v>060</v>
          </cell>
          <cell r="F1330" t="str">
            <v>5000.07</v>
          </cell>
          <cell r="G1330" t="str">
            <v>Salaries Admin Leave Pay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 t="str">
            <v>+++</v>
          </cell>
        </row>
        <row r="1331">
          <cell r="A1331" t="str">
            <v>100.40.55.060-5000.08</v>
          </cell>
          <cell r="B1331" t="str">
            <v>100</v>
          </cell>
          <cell r="C1331" t="str">
            <v>40</v>
          </cell>
          <cell r="D1331" t="str">
            <v>55</v>
          </cell>
          <cell r="E1331" t="str">
            <v>060</v>
          </cell>
          <cell r="F1331" t="str">
            <v>5000.08</v>
          </cell>
          <cell r="G1331" t="str">
            <v>Salaries Longevity Pay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 t="str">
            <v>+++</v>
          </cell>
        </row>
        <row r="1332">
          <cell r="A1332" t="str">
            <v>100.40.55.060-5000.11</v>
          </cell>
          <cell r="B1332" t="str">
            <v>100</v>
          </cell>
          <cell r="C1332" t="str">
            <v>40</v>
          </cell>
          <cell r="D1332" t="str">
            <v>55</v>
          </cell>
          <cell r="E1332" t="str">
            <v>060</v>
          </cell>
          <cell r="F1332" t="str">
            <v>5000.11</v>
          </cell>
          <cell r="G1332" t="str">
            <v>Salaries Worker's Comp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  <cell r="O1332" t="str">
            <v>+++</v>
          </cell>
        </row>
        <row r="1333">
          <cell r="A1333" t="str">
            <v>100.40.55.060-5000.99</v>
          </cell>
          <cell r="B1333" t="str">
            <v>100</v>
          </cell>
          <cell r="C1333" t="str">
            <v>40</v>
          </cell>
          <cell r="D1333" t="str">
            <v>55</v>
          </cell>
          <cell r="E1333" t="str">
            <v>060</v>
          </cell>
          <cell r="F1333" t="str">
            <v>5000.99</v>
          </cell>
          <cell r="G1333" t="str">
            <v>Salaries New Personnel Requests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 t="str">
            <v>+++</v>
          </cell>
        </row>
        <row r="1334">
          <cell r="A1334" t="str">
            <v>100.40.55.060-5100.00</v>
          </cell>
          <cell r="B1334" t="str">
            <v>100</v>
          </cell>
          <cell r="C1334" t="str">
            <v>40</v>
          </cell>
          <cell r="D1334" t="str">
            <v>55</v>
          </cell>
          <cell r="E1334" t="str">
            <v>060</v>
          </cell>
          <cell r="F1334" t="str">
            <v>5100.00</v>
          </cell>
          <cell r="G1334" t="str">
            <v>Benefits PERS Pool Liability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 t="str">
            <v>+++</v>
          </cell>
        </row>
        <row r="1335">
          <cell r="A1335" t="str">
            <v>100.40.55.060-5100.01</v>
          </cell>
          <cell r="B1335" t="str">
            <v>100</v>
          </cell>
          <cell r="C1335" t="str">
            <v>40</v>
          </cell>
          <cell r="D1335" t="str">
            <v>55</v>
          </cell>
          <cell r="E1335" t="str">
            <v>060</v>
          </cell>
          <cell r="F1335" t="str">
            <v>5100.01</v>
          </cell>
          <cell r="G1335" t="str">
            <v>Benefits Retirement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 t="str">
            <v>+++</v>
          </cell>
        </row>
        <row r="1336">
          <cell r="A1336" t="str">
            <v>100.40.55.060-5100.02</v>
          </cell>
          <cell r="B1336" t="str">
            <v>100</v>
          </cell>
          <cell r="C1336" t="str">
            <v>40</v>
          </cell>
          <cell r="D1336" t="str">
            <v>55</v>
          </cell>
          <cell r="E1336" t="str">
            <v>060</v>
          </cell>
          <cell r="F1336" t="str">
            <v>5100.02</v>
          </cell>
          <cell r="G1336" t="str">
            <v>Benefits Health Insurance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 t="str">
            <v>+++</v>
          </cell>
        </row>
        <row r="1337">
          <cell r="A1337" t="str">
            <v>100.40.55.060-5100.03</v>
          </cell>
          <cell r="B1337" t="str">
            <v>100</v>
          </cell>
          <cell r="C1337" t="str">
            <v>40</v>
          </cell>
          <cell r="D1337" t="str">
            <v>55</v>
          </cell>
          <cell r="E1337" t="str">
            <v>060</v>
          </cell>
          <cell r="F1337" t="str">
            <v>5100.03</v>
          </cell>
          <cell r="G1337" t="str">
            <v>Benefits Dental Insurance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 t="str">
            <v>+++</v>
          </cell>
        </row>
        <row r="1338">
          <cell r="A1338" t="str">
            <v>100.40.55.060-5100.04</v>
          </cell>
          <cell r="B1338" t="str">
            <v>100</v>
          </cell>
          <cell r="C1338" t="str">
            <v>40</v>
          </cell>
          <cell r="D1338" t="str">
            <v>55</v>
          </cell>
          <cell r="E1338" t="str">
            <v>060</v>
          </cell>
          <cell r="F1338" t="str">
            <v>5100.04</v>
          </cell>
          <cell r="G1338" t="str">
            <v>Benefits Vision Insurance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 t="str">
            <v>+++</v>
          </cell>
        </row>
        <row r="1339">
          <cell r="A1339" t="str">
            <v>100.40.55.060-5100.05</v>
          </cell>
          <cell r="B1339" t="str">
            <v>100</v>
          </cell>
          <cell r="C1339" t="str">
            <v>40</v>
          </cell>
          <cell r="D1339" t="str">
            <v>55</v>
          </cell>
          <cell r="E1339" t="str">
            <v>060</v>
          </cell>
          <cell r="F1339" t="str">
            <v>5100.05</v>
          </cell>
          <cell r="G1339" t="str">
            <v>Benefits Life Insurance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 t="str">
            <v>+++</v>
          </cell>
        </row>
        <row r="1340">
          <cell r="A1340" t="str">
            <v>100.40.55.060-5100.06</v>
          </cell>
          <cell r="B1340" t="str">
            <v>100</v>
          </cell>
          <cell r="C1340" t="str">
            <v>40</v>
          </cell>
          <cell r="D1340" t="str">
            <v>55</v>
          </cell>
          <cell r="E1340" t="str">
            <v>060</v>
          </cell>
          <cell r="F1340" t="str">
            <v>5100.06</v>
          </cell>
          <cell r="G1340" t="str">
            <v>Benefits Worker's Comp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 t="str">
            <v>+++</v>
          </cell>
        </row>
        <row r="1341">
          <cell r="A1341" t="str">
            <v>100.40.55.060-5100.07</v>
          </cell>
          <cell r="B1341" t="str">
            <v>100</v>
          </cell>
          <cell r="C1341" t="str">
            <v>40</v>
          </cell>
          <cell r="D1341" t="str">
            <v>55</v>
          </cell>
          <cell r="E1341" t="str">
            <v>060</v>
          </cell>
          <cell r="F1341" t="str">
            <v>5100.07</v>
          </cell>
          <cell r="G1341" t="str">
            <v>Benefits Long Term Disability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 t="str">
            <v>+++</v>
          </cell>
        </row>
        <row r="1342">
          <cell r="A1342" t="str">
            <v>100.40.55.060-5100.08</v>
          </cell>
          <cell r="B1342" t="str">
            <v>100</v>
          </cell>
          <cell r="C1342" t="str">
            <v>40</v>
          </cell>
          <cell r="D1342" t="str">
            <v>55</v>
          </cell>
          <cell r="E1342" t="str">
            <v>060</v>
          </cell>
          <cell r="F1342" t="str">
            <v>5100.08</v>
          </cell>
          <cell r="G1342" t="str">
            <v>Benefits Deferred Compensation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 t="str">
            <v>+++</v>
          </cell>
        </row>
        <row r="1343">
          <cell r="A1343" t="str">
            <v>100.40.55.060-5100.09</v>
          </cell>
          <cell r="B1343" t="str">
            <v>100</v>
          </cell>
          <cell r="C1343" t="str">
            <v>40</v>
          </cell>
          <cell r="D1343" t="str">
            <v>55</v>
          </cell>
          <cell r="E1343" t="str">
            <v>060</v>
          </cell>
          <cell r="F1343" t="str">
            <v>5100.09</v>
          </cell>
          <cell r="G1343" t="str">
            <v>Benefits Unemployment Insurance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 t="str">
            <v>+++</v>
          </cell>
        </row>
        <row r="1344">
          <cell r="A1344" t="str">
            <v>100.40.55.060-5100.10</v>
          </cell>
          <cell r="B1344" t="str">
            <v>100</v>
          </cell>
          <cell r="C1344" t="str">
            <v>40</v>
          </cell>
          <cell r="D1344" t="str">
            <v>55</v>
          </cell>
          <cell r="E1344" t="str">
            <v>060</v>
          </cell>
          <cell r="F1344" t="str">
            <v>5100.10</v>
          </cell>
          <cell r="G1344" t="str">
            <v>Benefits Uniform Allowance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 t="str">
            <v>+++</v>
          </cell>
        </row>
        <row r="1345">
          <cell r="A1345" t="str">
            <v>100.40.55.060-5100.11</v>
          </cell>
          <cell r="B1345" t="str">
            <v>100</v>
          </cell>
          <cell r="C1345" t="str">
            <v>40</v>
          </cell>
          <cell r="D1345" t="str">
            <v>55</v>
          </cell>
          <cell r="E1345" t="str">
            <v>060</v>
          </cell>
          <cell r="F1345" t="str">
            <v>5100.11</v>
          </cell>
          <cell r="G1345" t="str">
            <v>Benefits Medicare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 t="str">
            <v>+++</v>
          </cell>
        </row>
        <row r="1346">
          <cell r="A1346" t="str">
            <v>100.40.55.060-5100.12</v>
          </cell>
          <cell r="B1346" t="str">
            <v>100</v>
          </cell>
          <cell r="C1346" t="str">
            <v>40</v>
          </cell>
          <cell r="D1346" t="str">
            <v>55</v>
          </cell>
          <cell r="E1346" t="str">
            <v>060</v>
          </cell>
          <cell r="F1346" t="str">
            <v>5100.12</v>
          </cell>
          <cell r="G1346" t="str">
            <v>Benefits Annual Physical Exam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 t="str">
            <v>+++</v>
          </cell>
        </row>
        <row r="1347">
          <cell r="A1347" t="str">
            <v>100.40.55.060-5100.15</v>
          </cell>
          <cell r="B1347" t="str">
            <v>100</v>
          </cell>
          <cell r="C1347" t="str">
            <v>40</v>
          </cell>
          <cell r="D1347" t="str">
            <v>55</v>
          </cell>
          <cell r="E1347" t="str">
            <v>060</v>
          </cell>
          <cell r="F1347" t="str">
            <v>5100.15</v>
          </cell>
          <cell r="G1347" t="str">
            <v>Benefits Cell Phone Allowance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 t="str">
            <v>+++</v>
          </cell>
        </row>
        <row r="1348">
          <cell r="A1348" t="str">
            <v>100.40.55.060-5100.17</v>
          </cell>
          <cell r="B1348" t="str">
            <v>100</v>
          </cell>
          <cell r="C1348" t="str">
            <v>40</v>
          </cell>
          <cell r="D1348" t="str">
            <v>55</v>
          </cell>
          <cell r="E1348" t="str">
            <v>060</v>
          </cell>
          <cell r="F1348" t="str">
            <v>5100.17</v>
          </cell>
          <cell r="G1348" t="str">
            <v>Benefits Other Post Employment Benefits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 t="str">
            <v>+++</v>
          </cell>
        </row>
        <row r="1349">
          <cell r="A1349" t="str">
            <v>100.40.55.060-6000.01</v>
          </cell>
          <cell r="B1349" t="str">
            <v>100</v>
          </cell>
          <cell r="C1349" t="str">
            <v>40</v>
          </cell>
          <cell r="D1349" t="str">
            <v>55</v>
          </cell>
          <cell r="E1349" t="str">
            <v>060</v>
          </cell>
          <cell r="F1349" t="str">
            <v>6000.01</v>
          </cell>
          <cell r="G1349" t="str">
            <v>Professional Services General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  <cell r="O1349" t="str">
            <v>+++</v>
          </cell>
        </row>
        <row r="1350">
          <cell r="A1350" t="str">
            <v>100.40.55.060-6000.07</v>
          </cell>
          <cell r="B1350" t="str">
            <v>100</v>
          </cell>
          <cell r="C1350" t="str">
            <v>40</v>
          </cell>
          <cell r="D1350" t="str">
            <v>55</v>
          </cell>
          <cell r="E1350" t="str">
            <v>060</v>
          </cell>
          <cell r="F1350" t="str">
            <v>6000.07</v>
          </cell>
          <cell r="G1350" t="str">
            <v>Professional Services Weed Abatement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 t="str">
            <v>+++</v>
          </cell>
        </row>
        <row r="1351">
          <cell r="A1351" t="str">
            <v>100.40.55.060-6000.09</v>
          </cell>
          <cell r="B1351" t="str">
            <v>100</v>
          </cell>
          <cell r="C1351" t="str">
            <v>40</v>
          </cell>
          <cell r="D1351" t="str">
            <v>55</v>
          </cell>
          <cell r="E1351" t="str">
            <v>060</v>
          </cell>
          <cell r="F1351" t="str">
            <v>6000.09</v>
          </cell>
          <cell r="G1351" t="str">
            <v>Professional Services Uniform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 t="str">
            <v>+++</v>
          </cell>
        </row>
        <row r="1352">
          <cell r="A1352" t="str">
            <v>100.40.55.060-6000.10</v>
          </cell>
          <cell r="B1352" t="str">
            <v>100</v>
          </cell>
          <cell r="C1352" t="str">
            <v>40</v>
          </cell>
          <cell r="D1352" t="str">
            <v>55</v>
          </cell>
          <cell r="E1352" t="str">
            <v>060</v>
          </cell>
          <cell r="F1352" t="str">
            <v>6000.10</v>
          </cell>
          <cell r="G1352" t="str">
            <v>Professional Services Consultant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 t="str">
            <v>+++</v>
          </cell>
        </row>
        <row r="1353">
          <cell r="A1353" t="str">
            <v>100.40.55.060-6000.12</v>
          </cell>
          <cell r="B1353" t="str">
            <v>100</v>
          </cell>
          <cell r="C1353" t="str">
            <v>40</v>
          </cell>
          <cell r="D1353" t="str">
            <v>55</v>
          </cell>
          <cell r="E1353" t="str">
            <v>060</v>
          </cell>
          <cell r="F1353" t="str">
            <v>6000.12</v>
          </cell>
          <cell r="G1353" t="str">
            <v>Professional Services Contract Services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 t="str">
            <v>+++</v>
          </cell>
        </row>
        <row r="1354">
          <cell r="A1354" t="str">
            <v>100.40.55.060-6000.13</v>
          </cell>
          <cell r="B1354" t="str">
            <v>100</v>
          </cell>
          <cell r="C1354" t="str">
            <v>40</v>
          </cell>
          <cell r="D1354" t="str">
            <v>55</v>
          </cell>
          <cell r="E1354" t="str">
            <v>060</v>
          </cell>
          <cell r="F1354" t="str">
            <v>6000.13</v>
          </cell>
          <cell r="G1354" t="str">
            <v>Professional Services Compliance Monitoring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 t="str">
            <v>+++</v>
          </cell>
        </row>
        <row r="1355">
          <cell r="A1355" t="str">
            <v>100.40.55.060-6000.14</v>
          </cell>
          <cell r="B1355" t="str">
            <v>100</v>
          </cell>
          <cell r="C1355" t="str">
            <v>40</v>
          </cell>
          <cell r="D1355" t="str">
            <v>55</v>
          </cell>
          <cell r="E1355" t="str">
            <v>060</v>
          </cell>
          <cell r="F1355" t="str">
            <v>6000.14</v>
          </cell>
          <cell r="G1355" t="str">
            <v>Professional Services IW Pre Analysis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 t="str">
            <v>+++</v>
          </cell>
        </row>
        <row r="1356">
          <cell r="A1356" t="str">
            <v>100.40.55.060-6000.18</v>
          </cell>
          <cell r="B1356" t="str">
            <v>100</v>
          </cell>
          <cell r="C1356" t="str">
            <v>40</v>
          </cell>
          <cell r="D1356" t="str">
            <v>55</v>
          </cell>
          <cell r="E1356" t="str">
            <v>060</v>
          </cell>
          <cell r="F1356" t="str">
            <v>6000.18</v>
          </cell>
          <cell r="G1356" t="str">
            <v>Professional Services Legal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 t="str">
            <v>+++</v>
          </cell>
        </row>
        <row r="1357">
          <cell r="A1357" t="str">
            <v>100.40.55.060-6100.01</v>
          </cell>
          <cell r="B1357" t="str">
            <v>100</v>
          </cell>
          <cell r="C1357" t="str">
            <v>40</v>
          </cell>
          <cell r="D1357" t="str">
            <v>55</v>
          </cell>
          <cell r="E1357" t="str">
            <v>060</v>
          </cell>
          <cell r="F1357" t="str">
            <v>6100.01</v>
          </cell>
          <cell r="G1357" t="str">
            <v>Utilities Electric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 t="str">
            <v>+++</v>
          </cell>
        </row>
        <row r="1358">
          <cell r="A1358" t="str">
            <v>100.40.55.060-6100.02</v>
          </cell>
          <cell r="B1358" t="str">
            <v>100</v>
          </cell>
          <cell r="C1358" t="str">
            <v>40</v>
          </cell>
          <cell r="D1358" t="str">
            <v>55</v>
          </cell>
          <cell r="E1358" t="str">
            <v>060</v>
          </cell>
          <cell r="F1358" t="str">
            <v>6100.02</v>
          </cell>
          <cell r="G1358" t="str">
            <v>Utilities Telephone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 t="str">
            <v>+++</v>
          </cell>
        </row>
        <row r="1359">
          <cell r="A1359" t="str">
            <v>100.40.55.060-6100.03</v>
          </cell>
          <cell r="B1359" t="str">
            <v>100</v>
          </cell>
          <cell r="C1359" t="str">
            <v>40</v>
          </cell>
          <cell r="D1359" t="str">
            <v>55</v>
          </cell>
          <cell r="E1359" t="str">
            <v>060</v>
          </cell>
          <cell r="F1359" t="str">
            <v>6100.03</v>
          </cell>
          <cell r="G1359" t="str">
            <v>Utilities Data Transmission / ISP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 t="str">
            <v>+++</v>
          </cell>
        </row>
        <row r="1360">
          <cell r="A1360" t="str">
            <v>100.40.55.060-6200.01</v>
          </cell>
          <cell r="B1360" t="str">
            <v>100</v>
          </cell>
          <cell r="C1360" t="str">
            <v>40</v>
          </cell>
          <cell r="D1360" t="str">
            <v>55</v>
          </cell>
          <cell r="E1360" t="str">
            <v>060</v>
          </cell>
          <cell r="F1360" t="str">
            <v>6200.01</v>
          </cell>
          <cell r="G1360" t="str">
            <v>Supplies Office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 t="str">
            <v>+++</v>
          </cell>
        </row>
        <row r="1361">
          <cell r="A1361" t="str">
            <v>100.40.55.060-6200.02</v>
          </cell>
          <cell r="B1361" t="str">
            <v>100</v>
          </cell>
          <cell r="C1361" t="str">
            <v>40</v>
          </cell>
          <cell r="D1361" t="str">
            <v>55</v>
          </cell>
          <cell r="E1361" t="str">
            <v>060</v>
          </cell>
          <cell r="F1361" t="str">
            <v>6200.02</v>
          </cell>
          <cell r="G1361" t="str">
            <v>Supplies Special Department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 t="str">
            <v>+++</v>
          </cell>
        </row>
        <row r="1362">
          <cell r="A1362" t="str">
            <v>100.40.55.060-6200.03</v>
          </cell>
          <cell r="B1362" t="str">
            <v>100</v>
          </cell>
          <cell r="C1362" t="str">
            <v>40</v>
          </cell>
          <cell r="D1362" t="str">
            <v>55</v>
          </cell>
          <cell r="E1362" t="str">
            <v>060</v>
          </cell>
          <cell r="F1362" t="str">
            <v>6200.03</v>
          </cell>
          <cell r="G1362" t="str">
            <v>Supplies Copier Maintenance &amp; Supplies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 t="str">
            <v>+++</v>
          </cell>
        </row>
        <row r="1363">
          <cell r="A1363" t="str">
            <v>100.40.55.060-6200.04</v>
          </cell>
          <cell r="B1363" t="str">
            <v>100</v>
          </cell>
          <cell r="C1363" t="str">
            <v>40</v>
          </cell>
          <cell r="D1363" t="str">
            <v>55</v>
          </cell>
          <cell r="E1363" t="str">
            <v>060</v>
          </cell>
          <cell r="F1363" t="str">
            <v>6200.04</v>
          </cell>
          <cell r="G1363" t="str">
            <v>Supplies Postage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 t="str">
            <v>+++</v>
          </cell>
        </row>
        <row r="1364">
          <cell r="A1364" t="str">
            <v>100.40.55.060-6200.05</v>
          </cell>
          <cell r="B1364" t="str">
            <v>100</v>
          </cell>
          <cell r="C1364" t="str">
            <v>40</v>
          </cell>
          <cell r="D1364" t="str">
            <v>55</v>
          </cell>
          <cell r="E1364" t="str">
            <v>060</v>
          </cell>
          <cell r="F1364" t="str">
            <v>6200.05</v>
          </cell>
          <cell r="G1364" t="str">
            <v>Supplies Gasoline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 t="str">
            <v>+++</v>
          </cell>
        </row>
        <row r="1365">
          <cell r="A1365" t="str">
            <v>100.40.55.060-6200.06</v>
          </cell>
          <cell r="B1365" t="str">
            <v>100</v>
          </cell>
          <cell r="C1365" t="str">
            <v>40</v>
          </cell>
          <cell r="D1365" t="str">
            <v>55</v>
          </cell>
          <cell r="E1365" t="str">
            <v>060</v>
          </cell>
          <cell r="F1365" t="str">
            <v>6200.06</v>
          </cell>
          <cell r="G1365" t="str">
            <v>Supplies Propane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 t="str">
            <v>+++</v>
          </cell>
        </row>
        <row r="1366">
          <cell r="A1366" t="str">
            <v>100.40.55.060-6200.07</v>
          </cell>
          <cell r="B1366" t="str">
            <v>100</v>
          </cell>
          <cell r="C1366" t="str">
            <v>40</v>
          </cell>
          <cell r="D1366" t="str">
            <v>55</v>
          </cell>
          <cell r="E1366" t="str">
            <v>060</v>
          </cell>
          <cell r="F1366" t="str">
            <v>6200.07</v>
          </cell>
          <cell r="G1366" t="str">
            <v>Supplies Radio Communication &amp; Maint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 t="str">
            <v>+++</v>
          </cell>
        </row>
        <row r="1367">
          <cell r="A1367" t="str">
            <v>100.40.55.060-6200.09</v>
          </cell>
          <cell r="B1367" t="str">
            <v>100</v>
          </cell>
          <cell r="C1367" t="str">
            <v>40</v>
          </cell>
          <cell r="D1367" t="str">
            <v>55</v>
          </cell>
          <cell r="E1367" t="str">
            <v>060</v>
          </cell>
          <cell r="F1367" t="str">
            <v>6200.09</v>
          </cell>
          <cell r="G1367" t="str">
            <v>Supplies Data Processing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 t="str">
            <v>+++</v>
          </cell>
        </row>
        <row r="1368">
          <cell r="A1368" t="str">
            <v>100.40.55.060-6200.10</v>
          </cell>
          <cell r="B1368" t="str">
            <v>100</v>
          </cell>
          <cell r="C1368" t="str">
            <v>40</v>
          </cell>
          <cell r="D1368" t="str">
            <v>55</v>
          </cell>
          <cell r="E1368" t="str">
            <v>060</v>
          </cell>
          <cell r="F1368" t="str">
            <v>6200.10</v>
          </cell>
          <cell r="G1368" t="str">
            <v>Supplies Protective Clothing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 t="str">
            <v>+++</v>
          </cell>
        </row>
        <row r="1369">
          <cell r="A1369" t="str">
            <v>100.40.55.060-6200.12</v>
          </cell>
          <cell r="B1369" t="str">
            <v>100</v>
          </cell>
          <cell r="C1369" t="str">
            <v>40</v>
          </cell>
          <cell r="D1369" t="str">
            <v>55</v>
          </cell>
          <cell r="E1369" t="str">
            <v>060</v>
          </cell>
          <cell r="F1369" t="str">
            <v>6200.12</v>
          </cell>
          <cell r="G1369" t="str">
            <v>Supplies CNG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 t="str">
            <v>+++</v>
          </cell>
        </row>
        <row r="1370">
          <cell r="A1370" t="str">
            <v>100.40.55.060-6280.03</v>
          </cell>
          <cell r="B1370" t="str">
            <v>100</v>
          </cell>
          <cell r="C1370" t="str">
            <v>40</v>
          </cell>
          <cell r="D1370" t="str">
            <v>55</v>
          </cell>
          <cell r="E1370" t="str">
            <v>060</v>
          </cell>
          <cell r="F1370" t="str">
            <v>6280.03</v>
          </cell>
          <cell r="G1370" t="str">
            <v>Supplies-Public Works Soundwall Repair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 t="str">
            <v>+++</v>
          </cell>
        </row>
        <row r="1371">
          <cell r="A1371" t="str">
            <v>100.40.55.060-6280.04</v>
          </cell>
          <cell r="B1371" t="str">
            <v>100</v>
          </cell>
          <cell r="C1371" t="str">
            <v>40</v>
          </cell>
          <cell r="D1371" t="str">
            <v>55</v>
          </cell>
          <cell r="E1371" t="str">
            <v>060</v>
          </cell>
          <cell r="F1371" t="str">
            <v>6280.04</v>
          </cell>
          <cell r="G1371" t="str">
            <v>Supplies-Public Works Sidewalk Repair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 t="str">
            <v>+++</v>
          </cell>
        </row>
        <row r="1372">
          <cell r="A1372" t="str">
            <v>100.40.55.060-6280.05</v>
          </cell>
          <cell r="B1372" t="str">
            <v>100</v>
          </cell>
          <cell r="C1372" t="str">
            <v>40</v>
          </cell>
          <cell r="D1372" t="str">
            <v>55</v>
          </cell>
          <cell r="E1372" t="str">
            <v>060</v>
          </cell>
          <cell r="F1372" t="str">
            <v>6280.05</v>
          </cell>
          <cell r="G1372" t="str">
            <v>Supplies-Public Works Traffic Signs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 t="str">
            <v>+++</v>
          </cell>
        </row>
        <row r="1373">
          <cell r="A1373" t="str">
            <v>100.40.55.060-6280.08</v>
          </cell>
          <cell r="B1373" t="str">
            <v>100</v>
          </cell>
          <cell r="C1373" t="str">
            <v>40</v>
          </cell>
          <cell r="D1373" t="str">
            <v>55</v>
          </cell>
          <cell r="E1373" t="str">
            <v>060</v>
          </cell>
          <cell r="F1373" t="str">
            <v>6280.08</v>
          </cell>
          <cell r="G1373" t="str">
            <v>Supplies-Public Works Pump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 t="str">
            <v>+++</v>
          </cell>
        </row>
        <row r="1374">
          <cell r="A1374" t="str">
            <v>100.40.55.060-6280.09</v>
          </cell>
          <cell r="B1374" t="str">
            <v>100</v>
          </cell>
          <cell r="C1374" t="str">
            <v>40</v>
          </cell>
          <cell r="D1374" t="str">
            <v>55</v>
          </cell>
          <cell r="E1374" t="str">
            <v>060</v>
          </cell>
          <cell r="F1374" t="str">
            <v>6280.09</v>
          </cell>
          <cell r="G1374" t="str">
            <v>Supplies-Public Works Storm Drain System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 t="str">
            <v>+++</v>
          </cell>
        </row>
        <row r="1375">
          <cell r="A1375" t="str">
            <v>100.40.55.060-6280.10</v>
          </cell>
          <cell r="B1375" t="str">
            <v>100</v>
          </cell>
          <cell r="C1375" t="str">
            <v>40</v>
          </cell>
          <cell r="D1375" t="str">
            <v>55</v>
          </cell>
          <cell r="E1375" t="str">
            <v>060</v>
          </cell>
          <cell r="F1375" t="str">
            <v>6280.10</v>
          </cell>
          <cell r="G1375" t="str">
            <v>Supplies-Public Works Storm Drain Basin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 t="str">
            <v>+++</v>
          </cell>
        </row>
        <row r="1376">
          <cell r="A1376" t="str">
            <v>100.40.55.060-6280.11</v>
          </cell>
          <cell r="B1376" t="str">
            <v>100</v>
          </cell>
          <cell r="C1376" t="str">
            <v>40</v>
          </cell>
          <cell r="D1376" t="str">
            <v>55</v>
          </cell>
          <cell r="E1376" t="str">
            <v>060</v>
          </cell>
          <cell r="F1376" t="str">
            <v>6280.11</v>
          </cell>
          <cell r="G1376" t="str">
            <v>Supplies-Public Works Custodial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 t="str">
            <v>+++</v>
          </cell>
        </row>
        <row r="1377">
          <cell r="A1377" t="str">
            <v>100.40.55.060-6280.12</v>
          </cell>
          <cell r="B1377" t="str">
            <v>100</v>
          </cell>
          <cell r="C1377" t="str">
            <v>40</v>
          </cell>
          <cell r="D1377" t="str">
            <v>55</v>
          </cell>
          <cell r="E1377" t="str">
            <v>060</v>
          </cell>
          <cell r="F1377" t="str">
            <v>6280.12</v>
          </cell>
          <cell r="G1377" t="str">
            <v>Supplies-Public Works Chemicals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 t="str">
            <v>+++</v>
          </cell>
        </row>
        <row r="1378">
          <cell r="A1378" t="str">
            <v>100.40.55.060-6280.13</v>
          </cell>
          <cell r="B1378" t="str">
            <v>100</v>
          </cell>
          <cell r="C1378" t="str">
            <v>40</v>
          </cell>
          <cell r="D1378" t="str">
            <v>55</v>
          </cell>
          <cell r="E1378" t="str">
            <v>060</v>
          </cell>
          <cell r="F1378" t="str">
            <v>6280.13</v>
          </cell>
          <cell r="G1378" t="str">
            <v>Supplies-Public Works Laboratory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 t="str">
            <v>+++</v>
          </cell>
        </row>
        <row r="1379">
          <cell r="A1379" t="str">
            <v>100.40.55.060-6280.14</v>
          </cell>
          <cell r="B1379" t="str">
            <v>100</v>
          </cell>
          <cell r="C1379" t="str">
            <v>40</v>
          </cell>
          <cell r="D1379" t="str">
            <v>55</v>
          </cell>
          <cell r="E1379" t="str">
            <v>060</v>
          </cell>
          <cell r="F1379" t="str">
            <v>6280.14</v>
          </cell>
          <cell r="G1379" t="str">
            <v>Supplies-Public Works Protective Clothing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 t="str">
            <v>+++</v>
          </cell>
        </row>
        <row r="1380">
          <cell r="A1380" t="str">
            <v>100.40.55.060-6280.15</v>
          </cell>
          <cell r="B1380" t="str">
            <v>100</v>
          </cell>
          <cell r="C1380" t="str">
            <v>40</v>
          </cell>
          <cell r="D1380" t="str">
            <v>55</v>
          </cell>
          <cell r="E1380" t="str">
            <v>060</v>
          </cell>
          <cell r="F1380" t="str">
            <v>6280.15</v>
          </cell>
          <cell r="G1380" t="str">
            <v>Supplies-Public Works Mechanics Tools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 t="str">
            <v>+++</v>
          </cell>
        </row>
        <row r="1381">
          <cell r="A1381" t="str">
            <v>100.40.55.060-6280.16</v>
          </cell>
          <cell r="B1381" t="str">
            <v>100</v>
          </cell>
          <cell r="C1381" t="str">
            <v>40</v>
          </cell>
          <cell r="D1381" t="str">
            <v>55</v>
          </cell>
          <cell r="E1381" t="str">
            <v>060</v>
          </cell>
          <cell r="F1381" t="str">
            <v>6280.16</v>
          </cell>
          <cell r="G1381" t="str">
            <v>Supplies-Public Works UV System Supplies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 t="str">
            <v>+++</v>
          </cell>
        </row>
        <row r="1382">
          <cell r="A1382" t="str">
            <v>100.40.55.060-6280.19</v>
          </cell>
          <cell r="B1382" t="str">
            <v>100</v>
          </cell>
          <cell r="C1382" t="str">
            <v>40</v>
          </cell>
          <cell r="D1382" t="str">
            <v>55</v>
          </cell>
          <cell r="E1382" t="str">
            <v>060</v>
          </cell>
          <cell r="F1382" t="str">
            <v>6280.19</v>
          </cell>
          <cell r="G1382" t="str">
            <v>Supplies-Public Works Specialty Maintenance Tools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 t="str">
            <v>+++</v>
          </cell>
        </row>
        <row r="1383">
          <cell r="A1383" t="str">
            <v>100.40.55.060-6280.20</v>
          </cell>
          <cell r="B1383" t="str">
            <v>100</v>
          </cell>
          <cell r="C1383" t="str">
            <v>40</v>
          </cell>
          <cell r="D1383" t="str">
            <v>55</v>
          </cell>
          <cell r="E1383" t="str">
            <v>060</v>
          </cell>
          <cell r="F1383" t="str">
            <v>6280.20</v>
          </cell>
          <cell r="G1383" t="str">
            <v>Supplies-Public Works Bin Repair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 t="str">
            <v>+++</v>
          </cell>
        </row>
        <row r="1384">
          <cell r="A1384" t="str">
            <v>100.40.55.060-6280.21</v>
          </cell>
          <cell r="B1384" t="str">
            <v>100</v>
          </cell>
          <cell r="C1384" t="str">
            <v>40</v>
          </cell>
          <cell r="D1384" t="str">
            <v>55</v>
          </cell>
          <cell r="E1384" t="str">
            <v>060</v>
          </cell>
          <cell r="F1384" t="str">
            <v>6280.21</v>
          </cell>
          <cell r="G1384" t="str">
            <v>Supplies-Public Works Used Oil Grant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 t="str">
            <v>+++</v>
          </cell>
        </row>
        <row r="1385">
          <cell r="A1385" t="str">
            <v>100.40.55.060-6280.22</v>
          </cell>
          <cell r="B1385" t="str">
            <v>100</v>
          </cell>
          <cell r="C1385" t="str">
            <v>40</v>
          </cell>
          <cell r="D1385" t="str">
            <v>55</v>
          </cell>
          <cell r="E1385" t="str">
            <v>060</v>
          </cell>
          <cell r="F1385" t="str">
            <v>6280.22</v>
          </cell>
          <cell r="G1385" t="str">
            <v>Supplies-Public Works Recycled Products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 t="str">
            <v>+++</v>
          </cell>
        </row>
        <row r="1386">
          <cell r="A1386" t="str">
            <v>100.40.55.060-6280.23</v>
          </cell>
          <cell r="B1386" t="str">
            <v>100</v>
          </cell>
          <cell r="C1386" t="str">
            <v>40</v>
          </cell>
          <cell r="D1386" t="str">
            <v>55</v>
          </cell>
          <cell r="E1386" t="str">
            <v>060</v>
          </cell>
          <cell r="F1386" t="str">
            <v>6280.23</v>
          </cell>
          <cell r="G1386" t="str">
            <v>Supplies-Public Works Recycling Education Program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 t="str">
            <v>+++</v>
          </cell>
        </row>
        <row r="1387">
          <cell r="A1387" t="str">
            <v>100.40.55.060-6280.25</v>
          </cell>
          <cell r="B1387" t="str">
            <v>100</v>
          </cell>
          <cell r="C1387" t="str">
            <v>40</v>
          </cell>
          <cell r="D1387" t="str">
            <v>55</v>
          </cell>
          <cell r="E1387" t="str">
            <v>060</v>
          </cell>
          <cell r="F1387" t="str">
            <v>6280.25</v>
          </cell>
          <cell r="G1387" t="str">
            <v>Supplies-Public Works Collection Containers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 t="str">
            <v>+++</v>
          </cell>
        </row>
        <row r="1388">
          <cell r="A1388" t="str">
            <v>100.40.55.060-6280.26</v>
          </cell>
          <cell r="B1388" t="str">
            <v>100</v>
          </cell>
          <cell r="C1388" t="str">
            <v>40</v>
          </cell>
          <cell r="D1388" t="str">
            <v>55</v>
          </cell>
          <cell r="E1388" t="str">
            <v>060</v>
          </cell>
          <cell r="F1388" t="str">
            <v>6280.26</v>
          </cell>
          <cell r="G1388" t="str">
            <v>Supplies-Public Works 3 Cart System Containers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 t="str">
            <v>+++</v>
          </cell>
        </row>
        <row r="1389">
          <cell r="A1389" t="str">
            <v>100.40.55.060-6280.27</v>
          </cell>
          <cell r="B1389" t="str">
            <v>100</v>
          </cell>
          <cell r="C1389" t="str">
            <v>40</v>
          </cell>
          <cell r="D1389" t="str">
            <v>55</v>
          </cell>
          <cell r="E1389" t="str">
            <v>060</v>
          </cell>
          <cell r="F1389" t="str">
            <v>6280.27</v>
          </cell>
          <cell r="G1389" t="str">
            <v>Supplies-Public Works SSJID Surface Water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 t="str">
            <v>+++</v>
          </cell>
        </row>
        <row r="1390">
          <cell r="A1390" t="str">
            <v>100.40.55.060-6280.28</v>
          </cell>
          <cell r="B1390" t="str">
            <v>100</v>
          </cell>
          <cell r="C1390" t="str">
            <v>40</v>
          </cell>
          <cell r="D1390" t="str">
            <v>55</v>
          </cell>
          <cell r="E1390" t="str">
            <v>060</v>
          </cell>
          <cell r="F1390" t="str">
            <v>6280.28</v>
          </cell>
          <cell r="G1390" t="str">
            <v>Supplies-Public Works Water Treatment Chemicals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 t="str">
            <v>+++</v>
          </cell>
        </row>
        <row r="1391">
          <cell r="A1391" t="str">
            <v>100.40.55.060-6280.29</v>
          </cell>
          <cell r="B1391" t="str">
            <v>100</v>
          </cell>
          <cell r="C1391" t="str">
            <v>40</v>
          </cell>
          <cell r="D1391" t="str">
            <v>55</v>
          </cell>
          <cell r="E1391" t="str">
            <v>060</v>
          </cell>
          <cell r="F1391" t="str">
            <v>6280.29</v>
          </cell>
          <cell r="G1391" t="str">
            <v>Supplies-Public Works Water Treatment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 t="str">
            <v>+++</v>
          </cell>
        </row>
        <row r="1392">
          <cell r="A1392" t="str">
            <v>100.40.55.060-6280.30</v>
          </cell>
          <cell r="B1392" t="str">
            <v>100</v>
          </cell>
          <cell r="C1392" t="str">
            <v>40</v>
          </cell>
          <cell r="D1392" t="str">
            <v>55</v>
          </cell>
          <cell r="E1392" t="str">
            <v>060</v>
          </cell>
          <cell r="F1392" t="str">
            <v>6280.30</v>
          </cell>
          <cell r="G1392" t="str">
            <v>Supplies-Public Works Automated &amp; Hand Tools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 t="str">
            <v>+++</v>
          </cell>
        </row>
        <row r="1393">
          <cell r="A1393" t="str">
            <v>100.40.55.060-6280.31</v>
          </cell>
          <cell r="B1393" t="str">
            <v>100</v>
          </cell>
          <cell r="C1393" t="str">
            <v>40</v>
          </cell>
          <cell r="D1393" t="str">
            <v>55</v>
          </cell>
          <cell r="E1393" t="str">
            <v>060</v>
          </cell>
          <cell r="F1393" t="str">
            <v>6280.31</v>
          </cell>
          <cell r="G1393" t="str">
            <v>Supplies-Public Works Water Conservation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 t="str">
            <v>+++</v>
          </cell>
        </row>
        <row r="1394">
          <cell r="A1394" t="str">
            <v>100.40.55.060-6280.32</v>
          </cell>
          <cell r="B1394" t="str">
            <v>100</v>
          </cell>
          <cell r="C1394" t="str">
            <v>40</v>
          </cell>
          <cell r="D1394" t="str">
            <v>55</v>
          </cell>
          <cell r="E1394" t="str">
            <v>060</v>
          </cell>
          <cell r="F1394" t="str">
            <v>6280.32</v>
          </cell>
          <cell r="G1394" t="str">
            <v>Supplies-Public Works Water Distribution System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 t="str">
            <v>+++</v>
          </cell>
        </row>
        <row r="1395">
          <cell r="A1395" t="str">
            <v>100.40.55.060-6280.33</v>
          </cell>
          <cell r="B1395" t="str">
            <v>100</v>
          </cell>
          <cell r="C1395" t="str">
            <v>40</v>
          </cell>
          <cell r="D1395" t="str">
            <v>55</v>
          </cell>
          <cell r="E1395" t="str">
            <v>060</v>
          </cell>
          <cell r="F1395" t="str">
            <v>6280.33</v>
          </cell>
          <cell r="G1395" t="str">
            <v>Supplies-Public Works Fire Hydrants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 t="str">
            <v>+++</v>
          </cell>
        </row>
        <row r="1396">
          <cell r="A1396" t="str">
            <v>100.40.55.060-6280.34</v>
          </cell>
          <cell r="B1396" t="str">
            <v>100</v>
          </cell>
          <cell r="C1396" t="str">
            <v>40</v>
          </cell>
          <cell r="D1396" t="str">
            <v>55</v>
          </cell>
          <cell r="E1396" t="str">
            <v>060</v>
          </cell>
          <cell r="F1396" t="str">
            <v>6280.34</v>
          </cell>
          <cell r="G1396" t="str">
            <v>Supplies-Public Works Wells &amp; Pumps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 t="str">
            <v>+++</v>
          </cell>
        </row>
        <row r="1397">
          <cell r="A1397" t="str">
            <v>100.40.55.060-6280.35</v>
          </cell>
          <cell r="B1397" t="str">
            <v>100</v>
          </cell>
          <cell r="C1397" t="str">
            <v>40</v>
          </cell>
          <cell r="D1397" t="str">
            <v>55</v>
          </cell>
          <cell r="E1397" t="str">
            <v>060</v>
          </cell>
          <cell r="F1397" t="str">
            <v>6280.35</v>
          </cell>
          <cell r="G1397" t="str">
            <v>Supplies-Public Works Water Meters &amp; Boxes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 t="str">
            <v>+++</v>
          </cell>
        </row>
        <row r="1398">
          <cell r="A1398" t="str">
            <v>100.40.55.060-6280.36</v>
          </cell>
          <cell r="B1398" t="str">
            <v>100</v>
          </cell>
          <cell r="C1398" t="str">
            <v>40</v>
          </cell>
          <cell r="D1398" t="str">
            <v>55</v>
          </cell>
          <cell r="E1398" t="str">
            <v>060</v>
          </cell>
          <cell r="F1398" t="str">
            <v>6280.36</v>
          </cell>
          <cell r="G1398" t="str">
            <v>Supplies-Public Works Traffic Calming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 t="str">
            <v>+++</v>
          </cell>
        </row>
        <row r="1399">
          <cell r="A1399" t="str">
            <v>100.40.55.060-6280.38</v>
          </cell>
          <cell r="B1399" t="str">
            <v>100</v>
          </cell>
          <cell r="C1399" t="str">
            <v>40</v>
          </cell>
          <cell r="D1399" t="str">
            <v>55</v>
          </cell>
          <cell r="E1399" t="str">
            <v>060</v>
          </cell>
          <cell r="F1399" t="str">
            <v>6280.38</v>
          </cell>
          <cell r="G1399" t="str">
            <v>Supplies-Public Works Global Supplies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 t="str">
            <v>+++</v>
          </cell>
        </row>
        <row r="1400">
          <cell r="A1400" t="str">
            <v>100.40.55.060-6280.39</v>
          </cell>
          <cell r="B1400" t="str">
            <v>100</v>
          </cell>
          <cell r="C1400" t="str">
            <v>40</v>
          </cell>
          <cell r="D1400" t="str">
            <v>55</v>
          </cell>
          <cell r="E1400" t="str">
            <v>060</v>
          </cell>
          <cell r="F1400" t="str">
            <v>6280.39</v>
          </cell>
          <cell r="G1400" t="str">
            <v>Supplies-Public Works Industrial Waste Pretreatment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 t="str">
            <v>+++</v>
          </cell>
        </row>
        <row r="1401">
          <cell r="A1401" t="str">
            <v>100.40.55.060-6280.41</v>
          </cell>
          <cell r="B1401" t="str">
            <v>100</v>
          </cell>
          <cell r="C1401" t="str">
            <v>40</v>
          </cell>
          <cell r="D1401" t="str">
            <v>55</v>
          </cell>
          <cell r="E1401" t="str">
            <v>060</v>
          </cell>
          <cell r="F1401" t="str">
            <v>6280.41</v>
          </cell>
          <cell r="G1401" t="str">
            <v>Supplies-Public Works Bevarage Container Grant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 t="str">
            <v>+++</v>
          </cell>
        </row>
        <row r="1402">
          <cell r="A1402" t="str">
            <v>100.40.55.060-6280.42</v>
          </cell>
          <cell r="B1402" t="str">
            <v>100</v>
          </cell>
          <cell r="C1402" t="str">
            <v>40</v>
          </cell>
          <cell r="D1402" t="str">
            <v>55</v>
          </cell>
          <cell r="E1402" t="str">
            <v>060</v>
          </cell>
          <cell r="F1402" t="str">
            <v>6280.42</v>
          </cell>
          <cell r="G1402" t="str">
            <v>Supplies-Public Works Industrial Wastewater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 t="str">
            <v>+++</v>
          </cell>
        </row>
        <row r="1403">
          <cell r="A1403" t="str">
            <v>100.40.55.060-6300.01</v>
          </cell>
          <cell r="B1403" t="str">
            <v>100</v>
          </cell>
          <cell r="C1403" t="str">
            <v>40</v>
          </cell>
          <cell r="D1403" t="str">
            <v>55</v>
          </cell>
          <cell r="E1403" t="str">
            <v>060</v>
          </cell>
          <cell r="F1403" t="str">
            <v>6300.01</v>
          </cell>
          <cell r="G1403" t="str">
            <v>Dues &amp; Subscriptions Memberships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 t="str">
            <v>+++</v>
          </cell>
        </row>
        <row r="1404">
          <cell r="A1404" t="str">
            <v>100.40.55.060-6300.02</v>
          </cell>
          <cell r="B1404" t="str">
            <v>100</v>
          </cell>
          <cell r="C1404" t="str">
            <v>40</v>
          </cell>
          <cell r="D1404" t="str">
            <v>55</v>
          </cell>
          <cell r="E1404" t="str">
            <v>060</v>
          </cell>
          <cell r="F1404" t="str">
            <v>6300.02</v>
          </cell>
          <cell r="G1404" t="str">
            <v>Dues &amp; Subscriptions Publications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 t="str">
            <v>+++</v>
          </cell>
        </row>
        <row r="1405">
          <cell r="A1405" t="str">
            <v>100.40.55.060-6300.03</v>
          </cell>
          <cell r="B1405" t="str">
            <v>100</v>
          </cell>
          <cell r="C1405" t="str">
            <v>40</v>
          </cell>
          <cell r="D1405" t="str">
            <v>55</v>
          </cell>
          <cell r="E1405" t="str">
            <v>060</v>
          </cell>
          <cell r="F1405" t="str">
            <v>6300.03</v>
          </cell>
          <cell r="G1405" t="str">
            <v>Dues &amp; Subscriptions Certifications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 t="str">
            <v>+++</v>
          </cell>
        </row>
        <row r="1406">
          <cell r="A1406" t="str">
            <v>100.40.55.060-6350.01</v>
          </cell>
          <cell r="B1406" t="str">
            <v>100</v>
          </cell>
          <cell r="C1406" t="str">
            <v>40</v>
          </cell>
          <cell r="D1406" t="str">
            <v>55</v>
          </cell>
          <cell r="E1406" t="str">
            <v>060</v>
          </cell>
          <cell r="F1406" t="str">
            <v>6350.01</v>
          </cell>
          <cell r="G1406" t="str">
            <v>Maintenance Agreements &amp; Licenses License/Software Maintenance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 t="str">
            <v>+++</v>
          </cell>
        </row>
        <row r="1407">
          <cell r="A1407" t="str">
            <v>100.40.55.060-6350.02</v>
          </cell>
          <cell r="B1407" t="str">
            <v>100</v>
          </cell>
          <cell r="C1407" t="str">
            <v>40</v>
          </cell>
          <cell r="D1407" t="str">
            <v>55</v>
          </cell>
          <cell r="E1407" t="str">
            <v>060</v>
          </cell>
          <cell r="F1407" t="str">
            <v>6350.02</v>
          </cell>
          <cell r="G1407" t="str">
            <v>Maintenance Agreements &amp; Licenses Hardware Maintenance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 t="str">
            <v>+++</v>
          </cell>
        </row>
        <row r="1408">
          <cell r="A1408" t="str">
            <v>100.40.55.060-6350.03</v>
          </cell>
          <cell r="B1408" t="str">
            <v>100</v>
          </cell>
          <cell r="C1408" t="str">
            <v>40</v>
          </cell>
          <cell r="D1408" t="str">
            <v>55</v>
          </cell>
          <cell r="E1408" t="str">
            <v>060</v>
          </cell>
          <cell r="F1408" t="str">
            <v>6350.03</v>
          </cell>
          <cell r="G1408" t="str">
            <v>Maintenance Agreements &amp; Licenses Maintenance Agreements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 t="str">
            <v>+++</v>
          </cell>
        </row>
        <row r="1409">
          <cell r="A1409" t="str">
            <v>100.40.55.060-6350.04</v>
          </cell>
          <cell r="B1409" t="str">
            <v>100</v>
          </cell>
          <cell r="C1409" t="str">
            <v>40</v>
          </cell>
          <cell r="D1409" t="str">
            <v>55</v>
          </cell>
          <cell r="E1409" t="str">
            <v>060</v>
          </cell>
          <cell r="F1409" t="str">
            <v>6350.04</v>
          </cell>
          <cell r="G1409" t="str">
            <v>Maintenance Agreements &amp; Licenses SCADA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 t="str">
            <v>+++</v>
          </cell>
        </row>
        <row r="1410">
          <cell r="A1410" t="str">
            <v>100.40.55.060-6350.05</v>
          </cell>
          <cell r="B1410" t="str">
            <v>100</v>
          </cell>
          <cell r="C1410" t="str">
            <v>40</v>
          </cell>
          <cell r="D1410" t="str">
            <v>55</v>
          </cell>
          <cell r="E1410" t="str">
            <v>060</v>
          </cell>
          <cell r="F1410" t="str">
            <v>6350.05</v>
          </cell>
          <cell r="G1410" t="str">
            <v>Maintenance Agreements &amp; Licenses Traffic Control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 t="str">
            <v>+++</v>
          </cell>
        </row>
        <row r="1411">
          <cell r="A1411" t="str">
            <v>100.40.55.060-6350.06</v>
          </cell>
          <cell r="B1411" t="str">
            <v>100</v>
          </cell>
          <cell r="C1411" t="str">
            <v>40</v>
          </cell>
          <cell r="D1411" t="str">
            <v>55</v>
          </cell>
          <cell r="E1411" t="str">
            <v>060</v>
          </cell>
          <cell r="F1411" t="str">
            <v>6350.06</v>
          </cell>
          <cell r="G1411" t="str">
            <v>Maintenance Agreements &amp; Licenses Streetlights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 t="str">
            <v>+++</v>
          </cell>
        </row>
        <row r="1412">
          <cell r="A1412" t="str">
            <v>100.40.55.060-6375.01</v>
          </cell>
          <cell r="B1412" t="str">
            <v>100</v>
          </cell>
          <cell r="C1412" t="str">
            <v>40</v>
          </cell>
          <cell r="D1412" t="str">
            <v>55</v>
          </cell>
          <cell r="E1412" t="str">
            <v>060</v>
          </cell>
          <cell r="F1412" t="str">
            <v>6375.01</v>
          </cell>
          <cell r="G1412" t="str">
            <v>Operating Fees NPDES Permit Renewal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 t="str">
            <v>+++</v>
          </cell>
        </row>
        <row r="1413">
          <cell r="A1413" t="str">
            <v>100.40.55.060-6375.02</v>
          </cell>
          <cell r="B1413" t="str">
            <v>100</v>
          </cell>
          <cell r="C1413" t="str">
            <v>40</v>
          </cell>
          <cell r="D1413" t="str">
            <v>55</v>
          </cell>
          <cell r="E1413" t="str">
            <v>060</v>
          </cell>
          <cell r="F1413" t="str">
            <v>6375.02</v>
          </cell>
          <cell r="G1413" t="str">
            <v>Operating Fees NPDES Permit Compliance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 t="str">
            <v>+++</v>
          </cell>
        </row>
        <row r="1414">
          <cell r="A1414" t="str">
            <v>100.40.55.060-6375.03</v>
          </cell>
          <cell r="B1414" t="str">
            <v>100</v>
          </cell>
          <cell r="C1414" t="str">
            <v>40</v>
          </cell>
          <cell r="D1414" t="str">
            <v>55</v>
          </cell>
          <cell r="E1414" t="str">
            <v>060</v>
          </cell>
          <cell r="F1414" t="str">
            <v>6375.03</v>
          </cell>
          <cell r="G1414" t="str">
            <v>Operating Fees SSJID Drainage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 t="str">
            <v>+++</v>
          </cell>
        </row>
        <row r="1415">
          <cell r="A1415" t="str">
            <v>100.40.55.060-6375.04</v>
          </cell>
          <cell r="B1415" t="str">
            <v>100</v>
          </cell>
          <cell r="C1415" t="str">
            <v>40</v>
          </cell>
          <cell r="D1415" t="str">
            <v>55</v>
          </cell>
          <cell r="E1415" t="str">
            <v>060</v>
          </cell>
          <cell r="F1415" t="str">
            <v>6375.04</v>
          </cell>
          <cell r="G1415" t="str">
            <v>Operating Fees Operating Permits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 t="str">
            <v>+++</v>
          </cell>
        </row>
        <row r="1416">
          <cell r="A1416" t="str">
            <v>100.40.55.060-6375.05</v>
          </cell>
          <cell r="B1416" t="str">
            <v>100</v>
          </cell>
          <cell r="C1416" t="str">
            <v>40</v>
          </cell>
          <cell r="D1416" t="str">
            <v>55</v>
          </cell>
          <cell r="E1416" t="str">
            <v>060</v>
          </cell>
          <cell r="F1416" t="str">
            <v>6375.05</v>
          </cell>
          <cell r="G1416" t="str">
            <v>Operating Fees Annual Waste Discharger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 t="str">
            <v>+++</v>
          </cell>
        </row>
        <row r="1417">
          <cell r="A1417" t="str">
            <v>100.40.55.060-6375.07</v>
          </cell>
          <cell r="B1417" t="str">
            <v>100</v>
          </cell>
          <cell r="C1417" t="str">
            <v>40</v>
          </cell>
          <cell r="D1417" t="str">
            <v>55</v>
          </cell>
          <cell r="E1417" t="str">
            <v>060</v>
          </cell>
          <cell r="F1417" t="str">
            <v>6375.07</v>
          </cell>
          <cell r="G1417" t="str">
            <v>Operating Fees Permit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 t="str">
            <v>+++</v>
          </cell>
        </row>
        <row r="1418">
          <cell r="A1418" t="str">
            <v>100.40.55.060-6375.08</v>
          </cell>
          <cell r="B1418" t="str">
            <v>100</v>
          </cell>
          <cell r="C1418" t="str">
            <v>40</v>
          </cell>
          <cell r="D1418" t="str">
            <v>55</v>
          </cell>
          <cell r="E1418" t="str">
            <v>060</v>
          </cell>
          <cell r="F1418" t="str">
            <v>6375.08</v>
          </cell>
          <cell r="G1418" t="str">
            <v>Operating Fees Operating Permits Reg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 t="str">
            <v>+++</v>
          </cell>
        </row>
        <row r="1419">
          <cell r="A1419" t="str">
            <v>100.40.55.060-6375.09</v>
          </cell>
          <cell r="B1419" t="str">
            <v>100</v>
          </cell>
          <cell r="C1419" t="str">
            <v>40</v>
          </cell>
          <cell r="D1419" t="str">
            <v>55</v>
          </cell>
          <cell r="E1419" t="str">
            <v>060</v>
          </cell>
          <cell r="F1419" t="str">
            <v>6375.09</v>
          </cell>
          <cell r="G1419" t="str">
            <v>Operating Fees Dumping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 t="str">
            <v>+++</v>
          </cell>
        </row>
        <row r="1420">
          <cell r="A1420" t="str">
            <v>100.40.55.060-6375.10</v>
          </cell>
          <cell r="B1420" t="str">
            <v>100</v>
          </cell>
          <cell r="C1420" t="str">
            <v>40</v>
          </cell>
          <cell r="D1420" t="str">
            <v>55</v>
          </cell>
          <cell r="E1420" t="str">
            <v>060</v>
          </cell>
          <cell r="F1420" t="str">
            <v>6375.10</v>
          </cell>
          <cell r="G1420" t="str">
            <v>Operating Fees Sludge Disposal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 t="str">
            <v>+++</v>
          </cell>
        </row>
        <row r="1421">
          <cell r="A1421" t="str">
            <v>100.40.55.060-6375.11</v>
          </cell>
          <cell r="B1421" t="str">
            <v>100</v>
          </cell>
          <cell r="C1421" t="str">
            <v>40</v>
          </cell>
          <cell r="D1421" t="str">
            <v>55</v>
          </cell>
          <cell r="E1421" t="str">
            <v>060</v>
          </cell>
          <cell r="F1421" t="str">
            <v>6375.11</v>
          </cell>
          <cell r="G1421" t="str">
            <v>Operating Fees Compost Tipping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 t="str">
            <v>+++</v>
          </cell>
        </row>
        <row r="1422">
          <cell r="A1422" t="str">
            <v>100.40.55.060-6375.12</v>
          </cell>
          <cell r="B1422" t="str">
            <v>100</v>
          </cell>
          <cell r="C1422" t="str">
            <v>40</v>
          </cell>
          <cell r="D1422" t="str">
            <v>55</v>
          </cell>
          <cell r="E1422" t="str">
            <v>060</v>
          </cell>
          <cell r="F1422" t="str">
            <v>6375.12</v>
          </cell>
          <cell r="G1422" t="str">
            <v>Operating Fees Curbside Recycling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 t="str">
            <v>+++</v>
          </cell>
        </row>
        <row r="1423">
          <cell r="A1423" t="str">
            <v>100.40.55.060-6375.15</v>
          </cell>
          <cell r="B1423" t="str">
            <v>100</v>
          </cell>
          <cell r="C1423" t="str">
            <v>40</v>
          </cell>
          <cell r="D1423" t="str">
            <v>55</v>
          </cell>
          <cell r="E1423" t="str">
            <v>060</v>
          </cell>
          <cell r="F1423" t="str">
            <v>6375.15</v>
          </cell>
          <cell r="G1423" t="str">
            <v>Operating Fees Concrete/Asphalt Tipping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 t="str">
            <v>+++</v>
          </cell>
        </row>
        <row r="1424">
          <cell r="A1424" t="str">
            <v>100.40.55.060-6375.16</v>
          </cell>
          <cell r="B1424" t="str">
            <v>100</v>
          </cell>
          <cell r="C1424" t="str">
            <v>40</v>
          </cell>
          <cell r="D1424" t="str">
            <v>55</v>
          </cell>
          <cell r="E1424" t="str">
            <v>060</v>
          </cell>
          <cell r="F1424" t="str">
            <v>6375.16</v>
          </cell>
          <cell r="G1424" t="str">
            <v>Operating Fees Universal Waste Recycling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 t="str">
            <v>+++</v>
          </cell>
        </row>
        <row r="1425">
          <cell r="A1425" t="str">
            <v>100.40.55.060-6375.18</v>
          </cell>
          <cell r="B1425" t="str">
            <v>100</v>
          </cell>
          <cell r="C1425" t="str">
            <v>40</v>
          </cell>
          <cell r="D1425" t="str">
            <v>55</v>
          </cell>
          <cell r="E1425" t="str">
            <v>060</v>
          </cell>
          <cell r="F1425" t="str">
            <v>6375.18</v>
          </cell>
          <cell r="G1425" t="str">
            <v>Operating Fees Used Oil Recycling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 t="str">
            <v>+++</v>
          </cell>
        </row>
        <row r="1426">
          <cell r="A1426" t="str">
            <v>100.40.55.060-6375.19</v>
          </cell>
          <cell r="B1426" t="str">
            <v>100</v>
          </cell>
          <cell r="C1426" t="str">
            <v>40</v>
          </cell>
          <cell r="D1426" t="str">
            <v>55</v>
          </cell>
          <cell r="E1426" t="str">
            <v>060</v>
          </cell>
          <cell r="F1426" t="str">
            <v>6375.19</v>
          </cell>
          <cell r="G1426" t="str">
            <v>Operating Fees Highway Signal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 t="str">
            <v>+++</v>
          </cell>
        </row>
        <row r="1427">
          <cell r="A1427" t="str">
            <v>100.40.55.060-6375.20</v>
          </cell>
          <cell r="B1427" t="str">
            <v>100</v>
          </cell>
          <cell r="C1427" t="str">
            <v>40</v>
          </cell>
          <cell r="D1427" t="str">
            <v>55</v>
          </cell>
          <cell r="E1427" t="str">
            <v>060</v>
          </cell>
          <cell r="F1427" t="str">
            <v>6375.20</v>
          </cell>
          <cell r="G1427" t="str">
            <v>Operating Fees Fines and Penalties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 t="str">
            <v>+++</v>
          </cell>
        </row>
        <row r="1428">
          <cell r="A1428" t="str">
            <v>100.40.55.060-6400.01</v>
          </cell>
          <cell r="B1428" t="str">
            <v>100</v>
          </cell>
          <cell r="C1428" t="str">
            <v>40</v>
          </cell>
          <cell r="D1428" t="str">
            <v>55</v>
          </cell>
          <cell r="E1428" t="str">
            <v>060</v>
          </cell>
          <cell r="F1428" t="str">
            <v>6400.01</v>
          </cell>
          <cell r="G1428" t="str">
            <v>Repairs &amp; Maintenance Building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 t="str">
            <v>+++</v>
          </cell>
        </row>
        <row r="1429">
          <cell r="A1429" t="str">
            <v>100.40.55.060-6400.02</v>
          </cell>
          <cell r="B1429" t="str">
            <v>100</v>
          </cell>
          <cell r="C1429" t="str">
            <v>40</v>
          </cell>
          <cell r="D1429" t="str">
            <v>55</v>
          </cell>
          <cell r="E1429" t="str">
            <v>060</v>
          </cell>
          <cell r="F1429" t="str">
            <v>6400.02</v>
          </cell>
          <cell r="G1429" t="str">
            <v>Repairs &amp; Maintenance Minor Equipment/Other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 t="str">
            <v>+++</v>
          </cell>
        </row>
        <row r="1430">
          <cell r="A1430" t="str">
            <v>100.40.55.060-6400.03</v>
          </cell>
          <cell r="B1430" t="str">
            <v>100</v>
          </cell>
          <cell r="C1430" t="str">
            <v>40</v>
          </cell>
          <cell r="D1430" t="str">
            <v>55</v>
          </cell>
          <cell r="E1430" t="str">
            <v>060</v>
          </cell>
          <cell r="F1430" t="str">
            <v>6400.03</v>
          </cell>
          <cell r="G1430" t="str">
            <v>Repairs &amp; Maintenance Major Repair &amp; Contingency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 t="str">
            <v>+++</v>
          </cell>
        </row>
        <row r="1431">
          <cell r="A1431" t="str">
            <v>100.40.55.060-6400.04</v>
          </cell>
          <cell r="B1431" t="str">
            <v>100</v>
          </cell>
          <cell r="C1431" t="str">
            <v>40</v>
          </cell>
          <cell r="D1431" t="str">
            <v>55</v>
          </cell>
          <cell r="E1431" t="str">
            <v>060</v>
          </cell>
          <cell r="F1431" t="str">
            <v>6400.04</v>
          </cell>
          <cell r="G1431" t="str">
            <v>Repairs &amp; Maintenance Equipment Rental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 t="str">
            <v>+++</v>
          </cell>
        </row>
        <row r="1432">
          <cell r="A1432" t="str">
            <v>100.40.55.060-6400.05</v>
          </cell>
          <cell r="B1432" t="str">
            <v>100</v>
          </cell>
          <cell r="C1432" t="str">
            <v>40</v>
          </cell>
          <cell r="D1432" t="str">
            <v>55</v>
          </cell>
          <cell r="E1432" t="str">
            <v>060</v>
          </cell>
          <cell r="F1432" t="str">
            <v>6400.05</v>
          </cell>
          <cell r="G1432" t="str">
            <v>Repairs &amp; Maintenance Vehicle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 t="str">
            <v>+++</v>
          </cell>
        </row>
        <row r="1433">
          <cell r="A1433" t="str">
            <v>100.40.55.060-6400.07</v>
          </cell>
          <cell r="B1433" t="str">
            <v>100</v>
          </cell>
          <cell r="C1433" t="str">
            <v>40</v>
          </cell>
          <cell r="D1433" t="str">
            <v>55</v>
          </cell>
          <cell r="E1433" t="str">
            <v>060</v>
          </cell>
          <cell r="F1433" t="str">
            <v>6400.07</v>
          </cell>
          <cell r="G1433" t="str">
            <v>Repairs &amp; Maintenance Radio Communication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 t="str">
            <v>+++</v>
          </cell>
        </row>
        <row r="1434">
          <cell r="A1434" t="str">
            <v>100.40.55.060-6400.09</v>
          </cell>
          <cell r="B1434" t="str">
            <v>100</v>
          </cell>
          <cell r="C1434" t="str">
            <v>40</v>
          </cell>
          <cell r="D1434" t="str">
            <v>55</v>
          </cell>
          <cell r="E1434" t="str">
            <v>060</v>
          </cell>
          <cell r="F1434" t="str">
            <v>6400.09</v>
          </cell>
          <cell r="G1434" t="str">
            <v>Repairs &amp; Maintenance Well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 t="str">
            <v>+++</v>
          </cell>
        </row>
        <row r="1435">
          <cell r="A1435" t="str">
            <v>100.40.55.060-6400.10</v>
          </cell>
          <cell r="B1435" t="str">
            <v>100</v>
          </cell>
          <cell r="C1435" t="str">
            <v>40</v>
          </cell>
          <cell r="D1435" t="str">
            <v>55</v>
          </cell>
          <cell r="E1435" t="str">
            <v>060</v>
          </cell>
          <cell r="F1435" t="str">
            <v>6400.10</v>
          </cell>
          <cell r="G1435" t="str">
            <v>Repairs &amp; Maintenance Pavement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 t="str">
            <v>+++</v>
          </cell>
        </row>
        <row r="1436">
          <cell r="A1436" t="str">
            <v>100.40.55.060-6400.12</v>
          </cell>
          <cell r="B1436" t="str">
            <v>100</v>
          </cell>
          <cell r="C1436" t="str">
            <v>40</v>
          </cell>
          <cell r="D1436" t="str">
            <v>55</v>
          </cell>
          <cell r="E1436" t="str">
            <v>060</v>
          </cell>
          <cell r="F1436" t="str">
            <v>6400.12</v>
          </cell>
          <cell r="G1436" t="str">
            <v>Repairs &amp; Maintenance Pump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 t="str">
            <v>+++</v>
          </cell>
        </row>
        <row r="1437">
          <cell r="A1437" t="str">
            <v>100.40.55.060-6400.13</v>
          </cell>
          <cell r="B1437" t="str">
            <v>100</v>
          </cell>
          <cell r="C1437" t="str">
            <v>40</v>
          </cell>
          <cell r="D1437" t="str">
            <v>55</v>
          </cell>
          <cell r="E1437" t="str">
            <v>060</v>
          </cell>
          <cell r="F1437" t="str">
            <v>6400.13</v>
          </cell>
          <cell r="G1437" t="str">
            <v>Repairs &amp; Maintenance Storm Drain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 t="str">
            <v>+++</v>
          </cell>
        </row>
        <row r="1438">
          <cell r="A1438" t="str">
            <v>100.40.55.060-6400.19</v>
          </cell>
          <cell r="B1438" t="str">
            <v>100</v>
          </cell>
          <cell r="C1438" t="str">
            <v>40</v>
          </cell>
          <cell r="D1438" t="str">
            <v>55</v>
          </cell>
          <cell r="E1438" t="str">
            <v>060</v>
          </cell>
          <cell r="F1438" t="str">
            <v>6400.19</v>
          </cell>
          <cell r="G1438" t="str">
            <v>Repairs &amp; Maintenance Testing/Certifications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 t="str">
            <v>+++</v>
          </cell>
        </row>
        <row r="1439">
          <cell r="A1439" t="str">
            <v>100.40.55.060-6400.20</v>
          </cell>
          <cell r="B1439" t="str">
            <v>100</v>
          </cell>
          <cell r="C1439" t="str">
            <v>40</v>
          </cell>
          <cell r="D1439" t="str">
            <v>55</v>
          </cell>
          <cell r="E1439" t="str">
            <v>060</v>
          </cell>
          <cell r="F1439" t="str">
            <v>6400.20</v>
          </cell>
          <cell r="G1439" t="str">
            <v>Repairs &amp; Maintenance Property Maintenance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 t="str">
            <v>+++</v>
          </cell>
        </row>
        <row r="1440">
          <cell r="A1440" t="str">
            <v>100.40.55.060-6400.21</v>
          </cell>
          <cell r="B1440" t="str">
            <v>100</v>
          </cell>
          <cell r="C1440" t="str">
            <v>40</v>
          </cell>
          <cell r="D1440" t="str">
            <v>55</v>
          </cell>
          <cell r="E1440" t="str">
            <v>060</v>
          </cell>
          <cell r="F1440" t="str">
            <v>6400.21</v>
          </cell>
          <cell r="G1440" t="str">
            <v>Repairs &amp; Maintenance Soundwall/Barriers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 t="str">
            <v>+++</v>
          </cell>
        </row>
        <row r="1441">
          <cell r="A1441" t="str">
            <v>100.40.55.060-6400.22</v>
          </cell>
          <cell r="B1441" t="str">
            <v>100</v>
          </cell>
          <cell r="C1441" t="str">
            <v>40</v>
          </cell>
          <cell r="D1441" t="str">
            <v>55</v>
          </cell>
          <cell r="E1441" t="str">
            <v>060</v>
          </cell>
          <cell r="F1441" t="str">
            <v>6400.22</v>
          </cell>
          <cell r="G1441" t="str">
            <v>Repairs &amp; Maintenance Curb Gutter Sidewalk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 t="str">
            <v>+++</v>
          </cell>
        </row>
        <row r="1442">
          <cell r="A1442" t="str">
            <v>100.40.55.060-6400.23</v>
          </cell>
          <cell r="B1442" t="str">
            <v>100</v>
          </cell>
          <cell r="C1442" t="str">
            <v>40</v>
          </cell>
          <cell r="D1442" t="str">
            <v>55</v>
          </cell>
          <cell r="E1442" t="str">
            <v>060</v>
          </cell>
          <cell r="F1442" t="str">
            <v>6400.23</v>
          </cell>
          <cell r="G1442" t="str">
            <v>Repairs &amp; Maintenance Bin Repair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 t="str">
            <v>+++</v>
          </cell>
        </row>
        <row r="1443">
          <cell r="A1443" t="str">
            <v>100.40.55.060-6410.02</v>
          </cell>
          <cell r="B1443" t="str">
            <v>100</v>
          </cell>
          <cell r="C1443" t="str">
            <v>40</v>
          </cell>
          <cell r="D1443" t="str">
            <v>55</v>
          </cell>
          <cell r="E1443" t="str">
            <v>060</v>
          </cell>
          <cell r="F1443" t="str">
            <v>6410.02</v>
          </cell>
          <cell r="G1443" t="str">
            <v>Repairs &amp; Maintenance-Transportation Slurry/Overlay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 t="str">
            <v>+++</v>
          </cell>
        </row>
        <row r="1444">
          <cell r="A1444" t="str">
            <v>100.40.55.060-6500.04</v>
          </cell>
          <cell r="B1444" t="str">
            <v>100</v>
          </cell>
          <cell r="C1444" t="str">
            <v>40</v>
          </cell>
          <cell r="D1444" t="str">
            <v>55</v>
          </cell>
          <cell r="E1444" t="str">
            <v>060</v>
          </cell>
          <cell r="F1444" t="str">
            <v>6500.04</v>
          </cell>
          <cell r="G1444" t="str">
            <v>Claims &amp; Insurance Insurance Premiums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 t="str">
            <v>+++</v>
          </cell>
        </row>
        <row r="1445">
          <cell r="A1445" t="str">
            <v>100.40.55.060-6600.01</v>
          </cell>
          <cell r="B1445" t="str">
            <v>100</v>
          </cell>
          <cell r="C1445" t="str">
            <v>40</v>
          </cell>
          <cell r="D1445" t="str">
            <v>55</v>
          </cell>
          <cell r="E1445" t="str">
            <v>060</v>
          </cell>
          <cell r="F1445" t="str">
            <v>6600.01</v>
          </cell>
          <cell r="G1445" t="str">
            <v>Administrative Expenses Meetings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 t="str">
            <v>+++</v>
          </cell>
        </row>
        <row r="1446">
          <cell r="A1446" t="str">
            <v>100.40.55.060-6600.03</v>
          </cell>
          <cell r="B1446" t="str">
            <v>100</v>
          </cell>
          <cell r="C1446" t="str">
            <v>40</v>
          </cell>
          <cell r="D1446" t="str">
            <v>55</v>
          </cell>
          <cell r="E1446" t="str">
            <v>060</v>
          </cell>
          <cell r="F1446" t="str">
            <v>6600.03</v>
          </cell>
          <cell r="G1446" t="str">
            <v>Administrative Expenses Mileage Reimbursement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 t="str">
            <v>+++</v>
          </cell>
        </row>
        <row r="1447">
          <cell r="A1447" t="str">
            <v>100.40.55.060-6600.04</v>
          </cell>
          <cell r="B1447" t="str">
            <v>100</v>
          </cell>
          <cell r="C1447" t="str">
            <v>40</v>
          </cell>
          <cell r="D1447" t="str">
            <v>55</v>
          </cell>
          <cell r="E1447" t="str">
            <v>060</v>
          </cell>
          <cell r="F1447" t="str">
            <v>6600.04</v>
          </cell>
          <cell r="G1447" t="str">
            <v>Administrative Expenses Training/Conferences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 t="str">
            <v>+++</v>
          </cell>
        </row>
        <row r="1448">
          <cell r="A1448" t="str">
            <v>100.40.55.060-6600.05</v>
          </cell>
          <cell r="B1448" t="str">
            <v>100</v>
          </cell>
          <cell r="C1448" t="str">
            <v>40</v>
          </cell>
          <cell r="D1448" t="str">
            <v>55</v>
          </cell>
          <cell r="E1448" t="str">
            <v>060</v>
          </cell>
          <cell r="F1448" t="str">
            <v>6600.05</v>
          </cell>
          <cell r="G1448" t="str">
            <v>Administrative Expenses Public/Legal Advertisement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 t="str">
            <v>+++</v>
          </cell>
        </row>
        <row r="1449">
          <cell r="A1449" t="str">
            <v>100.40.55.060-6600.06</v>
          </cell>
          <cell r="B1449" t="str">
            <v>100</v>
          </cell>
          <cell r="C1449" t="str">
            <v>40</v>
          </cell>
          <cell r="D1449" t="str">
            <v>55</v>
          </cell>
          <cell r="E1449" t="str">
            <v>060</v>
          </cell>
          <cell r="F1449" t="str">
            <v>6600.06</v>
          </cell>
          <cell r="G1449" t="str">
            <v>Administrative Expenses Property/Building Rental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 t="str">
            <v>+++</v>
          </cell>
        </row>
        <row r="1450">
          <cell r="A1450" t="str">
            <v>100.40.55.060-6600.07</v>
          </cell>
          <cell r="B1450" t="str">
            <v>100</v>
          </cell>
          <cell r="C1450" t="str">
            <v>40</v>
          </cell>
          <cell r="D1450" t="str">
            <v>55</v>
          </cell>
          <cell r="E1450" t="str">
            <v>060</v>
          </cell>
          <cell r="F1450" t="str">
            <v>6600.07</v>
          </cell>
          <cell r="G1450" t="str">
            <v>Administrative Expenses Employee Recruitment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 t="str">
            <v>+++</v>
          </cell>
        </row>
        <row r="1451">
          <cell r="A1451" t="str">
            <v>100.40.55.060-6600.16</v>
          </cell>
          <cell r="B1451" t="str">
            <v>100</v>
          </cell>
          <cell r="C1451" t="str">
            <v>40</v>
          </cell>
          <cell r="D1451" t="str">
            <v>55</v>
          </cell>
          <cell r="E1451" t="str">
            <v>060</v>
          </cell>
          <cell r="F1451" t="str">
            <v>6600.16</v>
          </cell>
          <cell r="G1451" t="str">
            <v>Administrative Expenses Property Tax Assessments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 t="str">
            <v>+++</v>
          </cell>
        </row>
        <row r="1452">
          <cell r="A1452" t="str">
            <v>100.40.55.060-6600.23</v>
          </cell>
          <cell r="B1452" t="str">
            <v>100</v>
          </cell>
          <cell r="C1452" t="str">
            <v>40</v>
          </cell>
          <cell r="D1452" t="str">
            <v>55</v>
          </cell>
          <cell r="E1452" t="str">
            <v>060</v>
          </cell>
          <cell r="F1452" t="str">
            <v>6600.23</v>
          </cell>
          <cell r="G1452" t="str">
            <v>Administrative Expenses Public Education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 t="str">
            <v>+++</v>
          </cell>
        </row>
        <row r="1453">
          <cell r="A1453" t="str">
            <v>100.40.55.060-6600.25</v>
          </cell>
          <cell r="B1453" t="str">
            <v>100</v>
          </cell>
          <cell r="C1453" t="str">
            <v>40</v>
          </cell>
          <cell r="D1453" t="str">
            <v>55</v>
          </cell>
          <cell r="E1453" t="str">
            <v>060</v>
          </cell>
          <cell r="F1453" t="str">
            <v>6600.25</v>
          </cell>
          <cell r="G1453" t="str">
            <v>Administrative Expenses Support Services-Indirect Labor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 t="str">
            <v>+++</v>
          </cell>
        </row>
        <row r="1454">
          <cell r="A1454" t="str">
            <v>100.40.55.060-6600.26</v>
          </cell>
          <cell r="B1454" t="str">
            <v>100</v>
          </cell>
          <cell r="C1454" t="str">
            <v>40</v>
          </cell>
          <cell r="D1454" t="str">
            <v>55</v>
          </cell>
          <cell r="E1454" t="str">
            <v>060</v>
          </cell>
          <cell r="F1454" t="str">
            <v>6600.26</v>
          </cell>
          <cell r="G1454" t="str">
            <v>Administrative Expenses Support Services-IT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 t="str">
            <v>+++</v>
          </cell>
        </row>
        <row r="1455">
          <cell r="A1455" t="str">
            <v>100.40.55.060-6600.32</v>
          </cell>
          <cell r="B1455" t="str">
            <v>100</v>
          </cell>
          <cell r="C1455" t="str">
            <v>40</v>
          </cell>
          <cell r="D1455" t="str">
            <v>55</v>
          </cell>
          <cell r="E1455" t="str">
            <v>060</v>
          </cell>
          <cell r="F1455" t="str">
            <v>6600.32</v>
          </cell>
          <cell r="G1455" t="str">
            <v>Administrative Expenses Vehicle Fund Contribution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 t="str">
            <v>+++</v>
          </cell>
        </row>
        <row r="1456">
          <cell r="A1456" t="str">
            <v>100.40.55.060-6600.36</v>
          </cell>
          <cell r="B1456" t="str">
            <v>100</v>
          </cell>
          <cell r="C1456" t="str">
            <v>40</v>
          </cell>
          <cell r="D1456" t="str">
            <v>55</v>
          </cell>
          <cell r="E1456" t="str">
            <v>060</v>
          </cell>
          <cell r="F1456" t="str">
            <v>6600.36</v>
          </cell>
          <cell r="G1456" t="str">
            <v>Administrative Expenses IT Fund Contribution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 t="str">
            <v>+++</v>
          </cell>
        </row>
        <row r="1457">
          <cell r="A1457" t="str">
            <v>100.40.55.060-6600.41</v>
          </cell>
          <cell r="B1457" t="str">
            <v>100</v>
          </cell>
          <cell r="C1457" t="str">
            <v>40</v>
          </cell>
          <cell r="D1457" t="str">
            <v>55</v>
          </cell>
          <cell r="E1457" t="str">
            <v>060</v>
          </cell>
          <cell r="F1457" t="str">
            <v>6600.41</v>
          </cell>
          <cell r="G1457" t="str">
            <v>Administrative Expenses Community Clean-up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 t="str">
            <v>+++</v>
          </cell>
        </row>
        <row r="1458">
          <cell r="A1458" t="str">
            <v>100.40.55.060-7000.02</v>
          </cell>
          <cell r="B1458" t="str">
            <v>100</v>
          </cell>
          <cell r="C1458" t="str">
            <v>40</v>
          </cell>
          <cell r="D1458" t="str">
            <v>55</v>
          </cell>
          <cell r="E1458" t="str">
            <v>060</v>
          </cell>
          <cell r="F1458" t="str">
            <v>7000.02</v>
          </cell>
          <cell r="G1458" t="str">
            <v>Capital Outlay Vehicles-Major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 t="str">
            <v>+++</v>
          </cell>
        </row>
        <row r="1459">
          <cell r="A1459" t="str">
            <v>100.40.55.060-7000.03</v>
          </cell>
          <cell r="B1459" t="str">
            <v>100</v>
          </cell>
          <cell r="C1459" t="str">
            <v>40</v>
          </cell>
          <cell r="D1459" t="str">
            <v>55</v>
          </cell>
          <cell r="E1459" t="str">
            <v>060</v>
          </cell>
          <cell r="F1459" t="str">
            <v>7000.03</v>
          </cell>
          <cell r="G1459" t="str">
            <v>Capital Outlay Operations Equip-Minor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 t="str">
            <v>+++</v>
          </cell>
        </row>
        <row r="1460">
          <cell r="A1460" t="str">
            <v>100.40.55.060-7000.99</v>
          </cell>
          <cell r="B1460" t="str">
            <v>100</v>
          </cell>
          <cell r="C1460" t="str">
            <v>40</v>
          </cell>
          <cell r="D1460" t="str">
            <v>55</v>
          </cell>
          <cell r="E1460" t="str">
            <v>060</v>
          </cell>
          <cell r="F1460" t="str">
            <v>7000.99</v>
          </cell>
          <cell r="G1460" t="str">
            <v>Capital Outlay General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 t="str">
            <v>+++</v>
          </cell>
        </row>
        <row r="1461">
          <cell r="A1461" t="str">
            <v>100.40.55.060-8900.22</v>
          </cell>
          <cell r="B1461" t="str">
            <v>100</v>
          </cell>
          <cell r="C1461" t="str">
            <v>40</v>
          </cell>
          <cell r="D1461" t="str">
            <v>55</v>
          </cell>
          <cell r="E1461" t="str">
            <v>060</v>
          </cell>
          <cell r="F1461" t="str">
            <v>8900.22</v>
          </cell>
          <cell r="G1461" t="str">
            <v>Debt Service-Principal 2012 Issue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 t="str">
            <v>+++</v>
          </cell>
        </row>
        <row r="1462">
          <cell r="A1462" t="str">
            <v>100.40.55.060-8910.21</v>
          </cell>
          <cell r="B1462" t="str">
            <v>100</v>
          </cell>
          <cell r="C1462" t="str">
            <v>40</v>
          </cell>
          <cell r="D1462" t="str">
            <v>55</v>
          </cell>
          <cell r="E1462" t="str">
            <v>060</v>
          </cell>
          <cell r="F1462" t="str">
            <v>8910.21</v>
          </cell>
          <cell r="G1462" t="str">
            <v>Debt Service-Interest PFIP Loan Transportation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 t="str">
            <v>+++</v>
          </cell>
        </row>
        <row r="1463">
          <cell r="A1463" t="str">
            <v>100.40.55.060-8910.22</v>
          </cell>
          <cell r="B1463" t="str">
            <v>100</v>
          </cell>
          <cell r="C1463" t="str">
            <v>40</v>
          </cell>
          <cell r="D1463" t="str">
            <v>55</v>
          </cell>
          <cell r="E1463" t="str">
            <v>060</v>
          </cell>
          <cell r="F1463" t="str">
            <v>8910.22</v>
          </cell>
          <cell r="G1463" t="str">
            <v>Debt Service-Interest 2012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 t="str">
            <v>+++</v>
          </cell>
        </row>
        <row r="1464">
          <cell r="A1464" t="str">
            <v>100.40.55.060-8920.01</v>
          </cell>
          <cell r="B1464" t="str">
            <v>100</v>
          </cell>
          <cell r="C1464" t="str">
            <v>40</v>
          </cell>
          <cell r="D1464" t="str">
            <v>55</v>
          </cell>
          <cell r="E1464" t="str">
            <v>060</v>
          </cell>
          <cell r="F1464" t="str">
            <v>8920.01</v>
          </cell>
          <cell r="G1464" t="str">
            <v>Debt Service-Other Costs Admin/Audit Fees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 t="str">
            <v>+++</v>
          </cell>
        </row>
        <row r="1465">
          <cell r="A1465" t="str">
            <v>100.40.55.500-5000.01</v>
          </cell>
          <cell r="B1465" t="str">
            <v>100</v>
          </cell>
          <cell r="C1465" t="str">
            <v>40</v>
          </cell>
          <cell r="D1465" t="str">
            <v>55</v>
          </cell>
          <cell r="E1465" t="str">
            <v>500</v>
          </cell>
          <cell r="F1465" t="str">
            <v>5000.01</v>
          </cell>
          <cell r="G1465" t="str">
            <v>Salaries Regular</v>
          </cell>
          <cell r="H1465">
            <v>354135</v>
          </cell>
          <cell r="I1465">
            <v>0</v>
          </cell>
          <cell r="J1465">
            <v>354135</v>
          </cell>
          <cell r="K1465">
            <v>0</v>
          </cell>
          <cell r="L1465">
            <v>0</v>
          </cell>
          <cell r="M1465">
            <v>85527.28</v>
          </cell>
          <cell r="N1465">
            <v>268607.71999999997</v>
          </cell>
          <cell r="O1465">
            <v>0.24</v>
          </cell>
        </row>
        <row r="1466">
          <cell r="A1466" t="str">
            <v>100.40.55.500-5000.02</v>
          </cell>
          <cell r="B1466" t="str">
            <v>100</v>
          </cell>
          <cell r="C1466" t="str">
            <v>40</v>
          </cell>
          <cell r="D1466" t="str">
            <v>55</v>
          </cell>
          <cell r="E1466" t="str">
            <v>500</v>
          </cell>
          <cell r="F1466" t="str">
            <v>5000.02</v>
          </cell>
          <cell r="G1466" t="str">
            <v>Salaries Part Time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 t="str">
            <v>+++</v>
          </cell>
        </row>
        <row r="1467">
          <cell r="A1467" t="str">
            <v>100.40.55.500-5000.03</v>
          </cell>
          <cell r="B1467" t="str">
            <v>100</v>
          </cell>
          <cell r="C1467" t="str">
            <v>40</v>
          </cell>
          <cell r="D1467" t="str">
            <v>55</v>
          </cell>
          <cell r="E1467" t="str">
            <v>500</v>
          </cell>
          <cell r="F1467" t="str">
            <v>5000.03</v>
          </cell>
          <cell r="G1467" t="str">
            <v>Salaries Overtime</v>
          </cell>
          <cell r="H1467">
            <v>21630</v>
          </cell>
          <cell r="I1467">
            <v>0</v>
          </cell>
          <cell r="J1467">
            <v>21630</v>
          </cell>
          <cell r="K1467">
            <v>0</v>
          </cell>
          <cell r="L1467">
            <v>0</v>
          </cell>
          <cell r="M1467">
            <v>4384.08</v>
          </cell>
          <cell r="N1467">
            <v>17245.919999999998</v>
          </cell>
          <cell r="O1467">
            <v>0.2</v>
          </cell>
        </row>
        <row r="1468">
          <cell r="A1468" t="str">
            <v>100.40.55.500-5000.04</v>
          </cell>
          <cell r="B1468" t="str">
            <v>100</v>
          </cell>
          <cell r="C1468" t="str">
            <v>40</v>
          </cell>
          <cell r="D1468" t="str">
            <v>55</v>
          </cell>
          <cell r="E1468" t="str">
            <v>500</v>
          </cell>
          <cell r="F1468" t="str">
            <v>5000.04</v>
          </cell>
          <cell r="G1468" t="str">
            <v>Salaries Holiday Pay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 t="str">
            <v>+++</v>
          </cell>
        </row>
        <row r="1469">
          <cell r="A1469" t="str">
            <v>100.40.55.500-5000.06</v>
          </cell>
          <cell r="B1469" t="str">
            <v>100</v>
          </cell>
          <cell r="C1469" t="str">
            <v>40</v>
          </cell>
          <cell r="D1469" t="str">
            <v>55</v>
          </cell>
          <cell r="E1469" t="str">
            <v>500</v>
          </cell>
          <cell r="F1469" t="str">
            <v>5000.06</v>
          </cell>
          <cell r="G1469" t="str">
            <v>Salaries Out of Class</v>
          </cell>
          <cell r="H1469">
            <v>400</v>
          </cell>
          <cell r="I1469">
            <v>0</v>
          </cell>
          <cell r="J1469">
            <v>400</v>
          </cell>
          <cell r="K1469">
            <v>0</v>
          </cell>
          <cell r="L1469">
            <v>0</v>
          </cell>
          <cell r="M1469">
            <v>522.12</v>
          </cell>
          <cell r="N1469">
            <v>-122.12</v>
          </cell>
          <cell r="O1469">
            <v>1.31</v>
          </cell>
        </row>
        <row r="1470">
          <cell r="A1470" t="str">
            <v>100.40.55.500-5000.07</v>
          </cell>
          <cell r="B1470" t="str">
            <v>100</v>
          </cell>
          <cell r="C1470" t="str">
            <v>40</v>
          </cell>
          <cell r="D1470" t="str">
            <v>55</v>
          </cell>
          <cell r="E1470" t="str">
            <v>500</v>
          </cell>
          <cell r="F1470" t="str">
            <v>5000.07</v>
          </cell>
          <cell r="G1470" t="str">
            <v>Salaries Admin Leave Pay</v>
          </cell>
          <cell r="H1470">
            <v>3095</v>
          </cell>
          <cell r="I1470">
            <v>0</v>
          </cell>
          <cell r="J1470">
            <v>3095</v>
          </cell>
          <cell r="K1470">
            <v>0</v>
          </cell>
          <cell r="L1470">
            <v>0</v>
          </cell>
          <cell r="M1470">
            <v>0</v>
          </cell>
          <cell r="N1470">
            <v>3095</v>
          </cell>
          <cell r="O1470">
            <v>0</v>
          </cell>
        </row>
        <row r="1471">
          <cell r="A1471" t="str">
            <v>100.40.55.500-5000.08</v>
          </cell>
          <cell r="B1471" t="str">
            <v>100</v>
          </cell>
          <cell r="C1471" t="str">
            <v>40</v>
          </cell>
          <cell r="D1471" t="str">
            <v>55</v>
          </cell>
          <cell r="E1471" t="str">
            <v>500</v>
          </cell>
          <cell r="F1471" t="str">
            <v>5000.08</v>
          </cell>
          <cell r="G1471" t="str">
            <v>Salaries Longevity Pay</v>
          </cell>
          <cell r="H1471">
            <v>2313</v>
          </cell>
          <cell r="I1471">
            <v>0</v>
          </cell>
          <cell r="J1471">
            <v>2313</v>
          </cell>
          <cell r="K1471">
            <v>0</v>
          </cell>
          <cell r="L1471">
            <v>0</v>
          </cell>
          <cell r="M1471">
            <v>0</v>
          </cell>
          <cell r="N1471">
            <v>2313</v>
          </cell>
          <cell r="O1471">
            <v>0</v>
          </cell>
        </row>
        <row r="1472">
          <cell r="A1472" t="str">
            <v>100.40.55.500-5000.10</v>
          </cell>
          <cell r="B1472" t="str">
            <v>100</v>
          </cell>
          <cell r="C1472" t="str">
            <v>40</v>
          </cell>
          <cell r="D1472" t="str">
            <v>55</v>
          </cell>
          <cell r="E1472" t="str">
            <v>500</v>
          </cell>
          <cell r="F1472" t="str">
            <v>5000.10</v>
          </cell>
          <cell r="G1472" t="str">
            <v>Salaries Furloughs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 t="str">
            <v>+++</v>
          </cell>
        </row>
        <row r="1473">
          <cell r="A1473" t="str">
            <v>100.40.55.500-5000.11</v>
          </cell>
          <cell r="B1473" t="str">
            <v>100</v>
          </cell>
          <cell r="C1473" t="str">
            <v>40</v>
          </cell>
          <cell r="D1473" t="str">
            <v>55</v>
          </cell>
          <cell r="E1473" t="str">
            <v>500</v>
          </cell>
          <cell r="F1473" t="str">
            <v>5000.11</v>
          </cell>
          <cell r="G1473" t="str">
            <v>Salaries Worker's Comp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 t="str">
            <v>+++</v>
          </cell>
        </row>
        <row r="1474">
          <cell r="A1474" t="str">
            <v>100.40.55.500-5000.12</v>
          </cell>
          <cell r="B1474" t="str">
            <v>100</v>
          </cell>
          <cell r="C1474" t="str">
            <v>40</v>
          </cell>
          <cell r="D1474" t="str">
            <v>55</v>
          </cell>
          <cell r="E1474" t="str">
            <v>500</v>
          </cell>
          <cell r="F1474" t="str">
            <v>5000.12</v>
          </cell>
          <cell r="G1474" t="str">
            <v>Salaries Compensated Absences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 t="str">
            <v>+++</v>
          </cell>
        </row>
        <row r="1475">
          <cell r="A1475" t="str">
            <v>100.40.55.500-5000.99</v>
          </cell>
          <cell r="B1475" t="str">
            <v>100</v>
          </cell>
          <cell r="C1475" t="str">
            <v>40</v>
          </cell>
          <cell r="D1475" t="str">
            <v>55</v>
          </cell>
          <cell r="E1475" t="str">
            <v>500</v>
          </cell>
          <cell r="F1475" t="str">
            <v>5000.99</v>
          </cell>
          <cell r="G1475" t="str">
            <v>Salaries New Personnel Requests</v>
          </cell>
          <cell r="H1475">
            <v>35355</v>
          </cell>
          <cell r="I1475">
            <v>0</v>
          </cell>
          <cell r="J1475">
            <v>35355</v>
          </cell>
          <cell r="K1475">
            <v>0</v>
          </cell>
          <cell r="L1475">
            <v>0</v>
          </cell>
          <cell r="M1475">
            <v>0</v>
          </cell>
          <cell r="N1475">
            <v>35355</v>
          </cell>
          <cell r="O1475">
            <v>0</v>
          </cell>
        </row>
        <row r="1476">
          <cell r="A1476" t="str">
            <v>100.40.55.500-5100.00</v>
          </cell>
          <cell r="B1476" t="str">
            <v>100</v>
          </cell>
          <cell r="C1476" t="str">
            <v>40</v>
          </cell>
          <cell r="D1476" t="str">
            <v>55</v>
          </cell>
          <cell r="E1476" t="str">
            <v>500</v>
          </cell>
          <cell r="F1476" t="str">
            <v>5100.00</v>
          </cell>
          <cell r="G1476" t="str">
            <v>Benefits PERS Pool Liability</v>
          </cell>
          <cell r="H1476">
            <v>58315</v>
          </cell>
          <cell r="I1476">
            <v>0</v>
          </cell>
          <cell r="J1476">
            <v>58315</v>
          </cell>
          <cell r="K1476">
            <v>0</v>
          </cell>
          <cell r="L1476">
            <v>0</v>
          </cell>
          <cell r="M1476">
            <v>16482.259999999998</v>
          </cell>
          <cell r="N1476">
            <v>41832.74</v>
          </cell>
          <cell r="O1476">
            <v>0.28000000000000003</v>
          </cell>
        </row>
        <row r="1477">
          <cell r="A1477" t="str">
            <v>100.40.55.500-5100.01</v>
          </cell>
          <cell r="B1477" t="str">
            <v>100</v>
          </cell>
          <cell r="C1477" t="str">
            <v>40</v>
          </cell>
          <cell r="D1477" t="str">
            <v>55</v>
          </cell>
          <cell r="E1477" t="str">
            <v>500</v>
          </cell>
          <cell r="F1477" t="str">
            <v>5100.01</v>
          </cell>
          <cell r="G1477" t="str">
            <v>Benefits Retirement</v>
          </cell>
          <cell r="H1477">
            <v>30075</v>
          </cell>
          <cell r="I1477">
            <v>0</v>
          </cell>
          <cell r="J1477">
            <v>30075</v>
          </cell>
          <cell r="K1477">
            <v>0</v>
          </cell>
          <cell r="L1477">
            <v>0</v>
          </cell>
          <cell r="M1477">
            <v>7794.11</v>
          </cell>
          <cell r="N1477">
            <v>22280.89</v>
          </cell>
          <cell r="O1477">
            <v>0.26</v>
          </cell>
        </row>
        <row r="1478">
          <cell r="A1478" t="str">
            <v>100.40.55.500-5100.02</v>
          </cell>
          <cell r="B1478" t="str">
            <v>100</v>
          </cell>
          <cell r="C1478" t="str">
            <v>40</v>
          </cell>
          <cell r="D1478" t="str">
            <v>55</v>
          </cell>
          <cell r="E1478" t="str">
            <v>500</v>
          </cell>
          <cell r="F1478" t="str">
            <v>5100.02</v>
          </cell>
          <cell r="G1478" t="str">
            <v>Benefits Health Insurance</v>
          </cell>
          <cell r="H1478">
            <v>50505</v>
          </cell>
          <cell r="I1478">
            <v>0</v>
          </cell>
          <cell r="J1478">
            <v>50505</v>
          </cell>
          <cell r="K1478">
            <v>0</v>
          </cell>
          <cell r="L1478">
            <v>0</v>
          </cell>
          <cell r="M1478">
            <v>12739.26</v>
          </cell>
          <cell r="N1478">
            <v>37765.74</v>
          </cell>
          <cell r="O1478">
            <v>0.25</v>
          </cell>
        </row>
        <row r="1479">
          <cell r="A1479" t="str">
            <v>100.40.55.500-5100.03</v>
          </cell>
          <cell r="B1479" t="str">
            <v>100</v>
          </cell>
          <cell r="C1479" t="str">
            <v>40</v>
          </cell>
          <cell r="D1479" t="str">
            <v>55</v>
          </cell>
          <cell r="E1479" t="str">
            <v>500</v>
          </cell>
          <cell r="F1479" t="str">
            <v>5100.03</v>
          </cell>
          <cell r="G1479" t="str">
            <v>Benefits Dental Insurance</v>
          </cell>
          <cell r="H1479">
            <v>5825</v>
          </cell>
          <cell r="I1479">
            <v>0</v>
          </cell>
          <cell r="J1479">
            <v>5825</v>
          </cell>
          <cell r="K1479">
            <v>0</v>
          </cell>
          <cell r="L1479">
            <v>0</v>
          </cell>
          <cell r="M1479">
            <v>1460.12</v>
          </cell>
          <cell r="N1479">
            <v>4364.88</v>
          </cell>
          <cell r="O1479">
            <v>0.25</v>
          </cell>
        </row>
        <row r="1480">
          <cell r="A1480" t="str">
            <v>100.40.55.500-5100.04</v>
          </cell>
          <cell r="B1480" t="str">
            <v>100</v>
          </cell>
          <cell r="C1480" t="str">
            <v>40</v>
          </cell>
          <cell r="D1480" t="str">
            <v>55</v>
          </cell>
          <cell r="E1480" t="str">
            <v>500</v>
          </cell>
          <cell r="F1480" t="str">
            <v>5100.04</v>
          </cell>
          <cell r="G1480" t="str">
            <v>Benefits Vision Insurance</v>
          </cell>
          <cell r="H1480">
            <v>920</v>
          </cell>
          <cell r="I1480">
            <v>0</v>
          </cell>
          <cell r="J1480">
            <v>920</v>
          </cell>
          <cell r="K1480">
            <v>0</v>
          </cell>
          <cell r="L1480">
            <v>0</v>
          </cell>
          <cell r="M1480">
            <v>238.36</v>
          </cell>
          <cell r="N1480">
            <v>681.64</v>
          </cell>
          <cell r="O1480">
            <v>0.26</v>
          </cell>
        </row>
        <row r="1481">
          <cell r="A1481" t="str">
            <v>100.40.55.500-5100.05</v>
          </cell>
          <cell r="B1481" t="str">
            <v>100</v>
          </cell>
          <cell r="C1481" t="str">
            <v>40</v>
          </cell>
          <cell r="D1481" t="str">
            <v>55</v>
          </cell>
          <cell r="E1481" t="str">
            <v>500</v>
          </cell>
          <cell r="F1481" t="str">
            <v>5100.05</v>
          </cell>
          <cell r="G1481" t="str">
            <v>Benefits Life Insurance</v>
          </cell>
          <cell r="H1481">
            <v>380</v>
          </cell>
          <cell r="I1481">
            <v>0</v>
          </cell>
          <cell r="J1481">
            <v>380</v>
          </cell>
          <cell r="K1481">
            <v>0</v>
          </cell>
          <cell r="L1481">
            <v>0</v>
          </cell>
          <cell r="M1481">
            <v>74.430000000000007</v>
          </cell>
          <cell r="N1481">
            <v>305.57</v>
          </cell>
          <cell r="O1481">
            <v>0.2</v>
          </cell>
        </row>
        <row r="1482">
          <cell r="A1482" t="str">
            <v>100.40.55.500-5100.06</v>
          </cell>
          <cell r="B1482" t="str">
            <v>100</v>
          </cell>
          <cell r="C1482" t="str">
            <v>40</v>
          </cell>
          <cell r="D1482" t="str">
            <v>55</v>
          </cell>
          <cell r="E1482" t="str">
            <v>500</v>
          </cell>
          <cell r="F1482" t="str">
            <v>5100.06</v>
          </cell>
          <cell r="G1482" t="str">
            <v>Benefits Worker's Comp</v>
          </cell>
          <cell r="H1482">
            <v>10580</v>
          </cell>
          <cell r="I1482">
            <v>0</v>
          </cell>
          <cell r="J1482">
            <v>10580</v>
          </cell>
          <cell r="K1482">
            <v>0</v>
          </cell>
          <cell r="L1482">
            <v>0</v>
          </cell>
          <cell r="M1482">
            <v>0</v>
          </cell>
          <cell r="N1482">
            <v>10580</v>
          </cell>
          <cell r="O1482">
            <v>0</v>
          </cell>
        </row>
        <row r="1483">
          <cell r="A1483" t="str">
            <v>100.40.55.500-5100.07</v>
          </cell>
          <cell r="B1483" t="str">
            <v>100</v>
          </cell>
          <cell r="C1483" t="str">
            <v>40</v>
          </cell>
          <cell r="D1483" t="str">
            <v>55</v>
          </cell>
          <cell r="E1483" t="str">
            <v>500</v>
          </cell>
          <cell r="F1483" t="str">
            <v>5100.07</v>
          </cell>
          <cell r="G1483" t="str">
            <v>Benefits Long Term Disability</v>
          </cell>
          <cell r="H1483">
            <v>1700</v>
          </cell>
          <cell r="I1483">
            <v>0</v>
          </cell>
          <cell r="J1483">
            <v>1700</v>
          </cell>
          <cell r="K1483">
            <v>0</v>
          </cell>
          <cell r="L1483">
            <v>0</v>
          </cell>
          <cell r="M1483">
            <v>225.92</v>
          </cell>
          <cell r="N1483">
            <v>1474.08</v>
          </cell>
          <cell r="O1483">
            <v>0.13</v>
          </cell>
        </row>
        <row r="1484">
          <cell r="A1484" t="str">
            <v>100.40.55.500-5100.08</v>
          </cell>
          <cell r="B1484" t="str">
            <v>100</v>
          </cell>
          <cell r="C1484" t="str">
            <v>40</v>
          </cell>
          <cell r="D1484" t="str">
            <v>55</v>
          </cell>
          <cell r="E1484" t="str">
            <v>500</v>
          </cell>
          <cell r="F1484" t="str">
            <v>5100.08</v>
          </cell>
          <cell r="G1484" t="str">
            <v>Benefits Deferred Compensation</v>
          </cell>
          <cell r="H1484">
            <v>17925</v>
          </cell>
          <cell r="I1484">
            <v>0</v>
          </cell>
          <cell r="J1484">
            <v>17925</v>
          </cell>
          <cell r="K1484">
            <v>0</v>
          </cell>
          <cell r="L1484">
            <v>0</v>
          </cell>
          <cell r="M1484">
            <v>3477.1</v>
          </cell>
          <cell r="N1484">
            <v>14447.9</v>
          </cell>
          <cell r="O1484">
            <v>0.19</v>
          </cell>
        </row>
        <row r="1485">
          <cell r="A1485" t="str">
            <v>100.40.55.500-5100.09</v>
          </cell>
          <cell r="B1485" t="str">
            <v>100</v>
          </cell>
          <cell r="C1485" t="str">
            <v>40</v>
          </cell>
          <cell r="D1485" t="str">
            <v>55</v>
          </cell>
          <cell r="E1485" t="str">
            <v>500</v>
          </cell>
          <cell r="F1485" t="str">
            <v>5100.09</v>
          </cell>
          <cell r="G1485" t="str">
            <v>Benefits Unemployment Insurance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 t="str">
            <v>+++</v>
          </cell>
        </row>
        <row r="1486">
          <cell r="A1486" t="str">
            <v>100.40.55.500-5100.10</v>
          </cell>
          <cell r="B1486" t="str">
            <v>100</v>
          </cell>
          <cell r="C1486" t="str">
            <v>40</v>
          </cell>
          <cell r="D1486" t="str">
            <v>55</v>
          </cell>
          <cell r="E1486" t="str">
            <v>500</v>
          </cell>
          <cell r="F1486" t="str">
            <v>5100.10</v>
          </cell>
          <cell r="G1486" t="str">
            <v>Benefits Uniform Allowance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 t="str">
            <v>+++</v>
          </cell>
        </row>
        <row r="1487">
          <cell r="A1487" t="str">
            <v>100.40.55.500-5100.11</v>
          </cell>
          <cell r="B1487" t="str">
            <v>100</v>
          </cell>
          <cell r="C1487" t="str">
            <v>40</v>
          </cell>
          <cell r="D1487" t="str">
            <v>55</v>
          </cell>
          <cell r="E1487" t="str">
            <v>500</v>
          </cell>
          <cell r="F1487" t="str">
            <v>5100.11</v>
          </cell>
          <cell r="G1487" t="str">
            <v>Benefits Medicare</v>
          </cell>
          <cell r="H1487">
            <v>5675</v>
          </cell>
          <cell r="I1487">
            <v>0</v>
          </cell>
          <cell r="J1487">
            <v>5675</v>
          </cell>
          <cell r="K1487">
            <v>0</v>
          </cell>
          <cell r="L1487">
            <v>0</v>
          </cell>
          <cell r="M1487">
            <v>1378.75</v>
          </cell>
          <cell r="N1487">
            <v>4296.25</v>
          </cell>
          <cell r="O1487">
            <v>0.24</v>
          </cell>
        </row>
        <row r="1488">
          <cell r="A1488" t="str">
            <v>100.40.55.500-5100.12</v>
          </cell>
          <cell r="B1488" t="str">
            <v>100</v>
          </cell>
          <cell r="C1488" t="str">
            <v>40</v>
          </cell>
          <cell r="D1488" t="str">
            <v>55</v>
          </cell>
          <cell r="E1488" t="str">
            <v>500</v>
          </cell>
          <cell r="F1488" t="str">
            <v>5100.12</v>
          </cell>
          <cell r="G1488" t="str">
            <v>Benefits Annual Physical Exam</v>
          </cell>
          <cell r="H1488">
            <v>300</v>
          </cell>
          <cell r="I1488">
            <v>0</v>
          </cell>
          <cell r="J1488">
            <v>300</v>
          </cell>
          <cell r="K1488">
            <v>0</v>
          </cell>
          <cell r="L1488">
            <v>0</v>
          </cell>
          <cell r="M1488">
            <v>0</v>
          </cell>
          <cell r="N1488">
            <v>300</v>
          </cell>
          <cell r="O1488">
            <v>0</v>
          </cell>
        </row>
        <row r="1489">
          <cell r="A1489" t="str">
            <v>100.40.55.500-5100.15</v>
          </cell>
          <cell r="B1489" t="str">
            <v>100</v>
          </cell>
          <cell r="C1489" t="str">
            <v>40</v>
          </cell>
          <cell r="D1489" t="str">
            <v>55</v>
          </cell>
          <cell r="E1489" t="str">
            <v>500</v>
          </cell>
          <cell r="F1489" t="str">
            <v>5100.15</v>
          </cell>
          <cell r="G1489" t="str">
            <v>Benefits Cell Phone Allowance</v>
          </cell>
          <cell r="H1489">
            <v>535</v>
          </cell>
          <cell r="I1489">
            <v>0</v>
          </cell>
          <cell r="J1489">
            <v>535</v>
          </cell>
          <cell r="K1489">
            <v>0</v>
          </cell>
          <cell r="L1489">
            <v>0</v>
          </cell>
          <cell r="M1489">
            <v>225</v>
          </cell>
          <cell r="N1489">
            <v>310</v>
          </cell>
          <cell r="O1489">
            <v>0.42</v>
          </cell>
        </row>
        <row r="1490">
          <cell r="A1490" t="str">
            <v>100.40.55.500-5100.17</v>
          </cell>
          <cell r="B1490" t="str">
            <v>100</v>
          </cell>
          <cell r="C1490" t="str">
            <v>40</v>
          </cell>
          <cell r="D1490" t="str">
            <v>55</v>
          </cell>
          <cell r="E1490" t="str">
            <v>500</v>
          </cell>
          <cell r="F1490" t="str">
            <v>5100.17</v>
          </cell>
          <cell r="G1490" t="str">
            <v>Benefits Other Post Employment Benefits</v>
          </cell>
          <cell r="H1490">
            <v>11590</v>
          </cell>
          <cell r="I1490">
            <v>0</v>
          </cell>
          <cell r="J1490">
            <v>11590</v>
          </cell>
          <cell r="K1490">
            <v>0</v>
          </cell>
          <cell r="L1490">
            <v>0</v>
          </cell>
          <cell r="M1490">
            <v>2391.12</v>
          </cell>
          <cell r="N1490">
            <v>9198.8799999999992</v>
          </cell>
          <cell r="O1490">
            <v>0.21</v>
          </cell>
        </row>
        <row r="1491">
          <cell r="A1491" t="str">
            <v>100.40.55.500-6000.01</v>
          </cell>
          <cell r="B1491" t="str">
            <v>100</v>
          </cell>
          <cell r="C1491" t="str">
            <v>40</v>
          </cell>
          <cell r="D1491" t="str">
            <v>55</v>
          </cell>
          <cell r="E1491" t="str">
            <v>500</v>
          </cell>
          <cell r="F1491" t="str">
            <v>6000.01</v>
          </cell>
          <cell r="G1491" t="str">
            <v>Professional Services General</v>
          </cell>
          <cell r="H1491">
            <v>35000</v>
          </cell>
          <cell r="I1491">
            <v>89000</v>
          </cell>
          <cell r="J1491">
            <v>124000</v>
          </cell>
          <cell r="K1491">
            <v>0</v>
          </cell>
          <cell r="L1491">
            <v>2890</v>
          </cell>
          <cell r="M1491">
            <v>19876.07</v>
          </cell>
          <cell r="N1491">
            <v>101233.93</v>
          </cell>
          <cell r="O1491">
            <v>0.18</v>
          </cell>
        </row>
        <row r="1492">
          <cell r="A1492" t="str">
            <v>100.40.55.500-6000.09</v>
          </cell>
          <cell r="B1492" t="str">
            <v>100</v>
          </cell>
          <cell r="C1492" t="str">
            <v>40</v>
          </cell>
          <cell r="D1492" t="str">
            <v>55</v>
          </cell>
          <cell r="E1492" t="str">
            <v>500</v>
          </cell>
          <cell r="F1492" t="str">
            <v>6000.09</v>
          </cell>
          <cell r="G1492" t="str">
            <v>Professional Services Uniform</v>
          </cell>
          <cell r="H1492">
            <v>1100</v>
          </cell>
          <cell r="I1492">
            <v>0</v>
          </cell>
          <cell r="J1492">
            <v>1100</v>
          </cell>
          <cell r="K1492">
            <v>0</v>
          </cell>
          <cell r="L1492">
            <v>0</v>
          </cell>
          <cell r="M1492">
            <v>271.27</v>
          </cell>
          <cell r="N1492">
            <v>828.73</v>
          </cell>
          <cell r="O1492">
            <v>0.25</v>
          </cell>
        </row>
        <row r="1493">
          <cell r="A1493" t="str">
            <v>100.40.55.500-6000.12</v>
          </cell>
          <cell r="B1493" t="str">
            <v>100</v>
          </cell>
          <cell r="C1493" t="str">
            <v>40</v>
          </cell>
          <cell r="D1493" t="str">
            <v>55</v>
          </cell>
          <cell r="E1493" t="str">
            <v>500</v>
          </cell>
          <cell r="F1493" t="str">
            <v>6000.12</v>
          </cell>
          <cell r="G1493" t="str">
            <v>Professional Services Contract Services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 t="str">
            <v>+++</v>
          </cell>
        </row>
        <row r="1494">
          <cell r="A1494" t="str">
            <v>100.40.55.500-6100.01</v>
          </cell>
          <cell r="B1494" t="str">
            <v>100</v>
          </cell>
          <cell r="C1494" t="str">
            <v>40</v>
          </cell>
          <cell r="D1494" t="str">
            <v>55</v>
          </cell>
          <cell r="E1494" t="str">
            <v>500</v>
          </cell>
          <cell r="F1494" t="str">
            <v>6100.01</v>
          </cell>
          <cell r="G1494" t="str">
            <v>Utilities Electric</v>
          </cell>
          <cell r="H1494">
            <v>11000</v>
          </cell>
          <cell r="I1494">
            <v>0</v>
          </cell>
          <cell r="J1494">
            <v>11000</v>
          </cell>
          <cell r="K1494">
            <v>0</v>
          </cell>
          <cell r="L1494">
            <v>0</v>
          </cell>
          <cell r="M1494">
            <v>2015.67</v>
          </cell>
          <cell r="N1494">
            <v>8984.33</v>
          </cell>
          <cell r="O1494">
            <v>0.18</v>
          </cell>
        </row>
        <row r="1495">
          <cell r="A1495" t="str">
            <v>100.40.55.500-6100.02</v>
          </cell>
          <cell r="B1495" t="str">
            <v>100</v>
          </cell>
          <cell r="C1495" t="str">
            <v>40</v>
          </cell>
          <cell r="D1495" t="str">
            <v>55</v>
          </cell>
          <cell r="E1495" t="str">
            <v>500</v>
          </cell>
          <cell r="F1495" t="str">
            <v>6100.02</v>
          </cell>
          <cell r="G1495" t="str">
            <v>Utilities Telephone</v>
          </cell>
          <cell r="H1495">
            <v>2200</v>
          </cell>
          <cell r="I1495">
            <v>0</v>
          </cell>
          <cell r="J1495">
            <v>2200</v>
          </cell>
          <cell r="K1495">
            <v>0</v>
          </cell>
          <cell r="L1495">
            <v>0</v>
          </cell>
          <cell r="M1495">
            <v>216.75</v>
          </cell>
          <cell r="N1495">
            <v>1983.25</v>
          </cell>
          <cell r="O1495">
            <v>0.1</v>
          </cell>
        </row>
        <row r="1496">
          <cell r="A1496" t="str">
            <v>100.40.55.500-6100.03</v>
          </cell>
          <cell r="B1496" t="str">
            <v>100</v>
          </cell>
          <cell r="C1496" t="str">
            <v>40</v>
          </cell>
          <cell r="D1496" t="str">
            <v>55</v>
          </cell>
          <cell r="E1496" t="str">
            <v>500</v>
          </cell>
          <cell r="F1496" t="str">
            <v>6100.03</v>
          </cell>
          <cell r="G1496" t="str">
            <v>Utilities Data Transmission / ISP</v>
          </cell>
          <cell r="H1496">
            <v>600</v>
          </cell>
          <cell r="I1496">
            <v>0</v>
          </cell>
          <cell r="J1496">
            <v>600</v>
          </cell>
          <cell r="K1496">
            <v>0</v>
          </cell>
          <cell r="L1496">
            <v>0</v>
          </cell>
          <cell r="M1496">
            <v>494.7</v>
          </cell>
          <cell r="N1496">
            <v>105.3</v>
          </cell>
          <cell r="O1496">
            <v>0.82</v>
          </cell>
        </row>
        <row r="1497">
          <cell r="A1497" t="str">
            <v>100.40.55.500-6200.01</v>
          </cell>
          <cell r="B1497" t="str">
            <v>100</v>
          </cell>
          <cell r="C1497" t="str">
            <v>40</v>
          </cell>
          <cell r="D1497" t="str">
            <v>55</v>
          </cell>
          <cell r="E1497" t="str">
            <v>500</v>
          </cell>
          <cell r="F1497" t="str">
            <v>6200.01</v>
          </cell>
          <cell r="G1497" t="str">
            <v>Supplies Office</v>
          </cell>
          <cell r="H1497">
            <v>600</v>
          </cell>
          <cell r="I1497">
            <v>0</v>
          </cell>
          <cell r="J1497">
            <v>600</v>
          </cell>
          <cell r="K1497">
            <v>0</v>
          </cell>
          <cell r="L1497">
            <v>0</v>
          </cell>
          <cell r="M1497">
            <v>549.6</v>
          </cell>
          <cell r="N1497">
            <v>50.4</v>
          </cell>
          <cell r="O1497">
            <v>0.92</v>
          </cell>
        </row>
        <row r="1498">
          <cell r="A1498" t="str">
            <v>100.40.55.500-6200.02</v>
          </cell>
          <cell r="B1498" t="str">
            <v>100</v>
          </cell>
          <cell r="C1498" t="str">
            <v>40</v>
          </cell>
          <cell r="D1498" t="str">
            <v>55</v>
          </cell>
          <cell r="E1498" t="str">
            <v>500</v>
          </cell>
          <cell r="F1498" t="str">
            <v>6200.02</v>
          </cell>
          <cell r="G1498" t="str">
            <v>Supplies Special Department</v>
          </cell>
          <cell r="H1498">
            <v>241600</v>
          </cell>
          <cell r="I1498">
            <v>-235600</v>
          </cell>
          <cell r="J1498">
            <v>6000</v>
          </cell>
          <cell r="K1498">
            <v>0</v>
          </cell>
          <cell r="L1498">
            <v>1778.45</v>
          </cell>
          <cell r="M1498">
            <v>7065.95</v>
          </cell>
          <cell r="N1498">
            <v>-2844.4</v>
          </cell>
          <cell r="O1498">
            <v>1.47</v>
          </cell>
        </row>
        <row r="1499">
          <cell r="A1499" t="str">
            <v>100.40.55.500-6200.03</v>
          </cell>
          <cell r="B1499" t="str">
            <v>100</v>
          </cell>
          <cell r="C1499" t="str">
            <v>40</v>
          </cell>
          <cell r="D1499" t="str">
            <v>55</v>
          </cell>
          <cell r="E1499" t="str">
            <v>500</v>
          </cell>
          <cell r="F1499" t="str">
            <v>6200.03</v>
          </cell>
          <cell r="G1499" t="str">
            <v>Supplies Copier Maintenance &amp; Supplies</v>
          </cell>
          <cell r="H1499">
            <v>900</v>
          </cell>
          <cell r="I1499">
            <v>0</v>
          </cell>
          <cell r="J1499">
            <v>900</v>
          </cell>
          <cell r="K1499">
            <v>0</v>
          </cell>
          <cell r="L1499">
            <v>0</v>
          </cell>
          <cell r="M1499">
            <v>19.43</v>
          </cell>
          <cell r="N1499">
            <v>880.57</v>
          </cell>
          <cell r="O1499">
            <v>0.02</v>
          </cell>
        </row>
        <row r="1500">
          <cell r="A1500" t="str">
            <v>100.40.55.500-6200.05</v>
          </cell>
          <cell r="B1500" t="str">
            <v>100</v>
          </cell>
          <cell r="C1500" t="str">
            <v>40</v>
          </cell>
          <cell r="D1500" t="str">
            <v>55</v>
          </cell>
          <cell r="E1500" t="str">
            <v>500</v>
          </cell>
          <cell r="F1500" t="str">
            <v>6200.05</v>
          </cell>
          <cell r="G1500" t="str">
            <v>Supplies Gasoline</v>
          </cell>
          <cell r="H1500">
            <v>4600</v>
          </cell>
          <cell r="I1500">
            <v>0</v>
          </cell>
          <cell r="J1500">
            <v>4600</v>
          </cell>
          <cell r="K1500">
            <v>0</v>
          </cell>
          <cell r="L1500">
            <v>0</v>
          </cell>
          <cell r="M1500">
            <v>0</v>
          </cell>
          <cell r="N1500">
            <v>4600</v>
          </cell>
          <cell r="O1500">
            <v>0</v>
          </cell>
        </row>
        <row r="1501">
          <cell r="A1501" t="str">
            <v>100.40.55.500-6200.07</v>
          </cell>
          <cell r="B1501" t="str">
            <v>100</v>
          </cell>
          <cell r="C1501" t="str">
            <v>40</v>
          </cell>
          <cell r="D1501" t="str">
            <v>55</v>
          </cell>
          <cell r="E1501" t="str">
            <v>500</v>
          </cell>
          <cell r="F1501" t="str">
            <v>6200.07</v>
          </cell>
          <cell r="G1501" t="str">
            <v>Supplies Radio Communication &amp; Maint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 t="str">
            <v>+++</v>
          </cell>
        </row>
        <row r="1502">
          <cell r="A1502" t="str">
            <v>100.40.55.500-6200.08</v>
          </cell>
          <cell r="B1502" t="str">
            <v>100</v>
          </cell>
          <cell r="C1502" t="str">
            <v>40</v>
          </cell>
          <cell r="D1502" t="str">
            <v>55</v>
          </cell>
          <cell r="E1502" t="str">
            <v>500</v>
          </cell>
          <cell r="F1502" t="str">
            <v>6200.08</v>
          </cell>
          <cell r="G1502" t="str">
            <v>Supplies Uniforms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 t="str">
            <v>+++</v>
          </cell>
        </row>
        <row r="1503">
          <cell r="A1503" t="str">
            <v>100.40.55.500-6200.09</v>
          </cell>
          <cell r="B1503" t="str">
            <v>100</v>
          </cell>
          <cell r="C1503" t="str">
            <v>40</v>
          </cell>
          <cell r="D1503" t="str">
            <v>55</v>
          </cell>
          <cell r="E1503" t="str">
            <v>500</v>
          </cell>
          <cell r="F1503" t="str">
            <v>6200.09</v>
          </cell>
          <cell r="G1503" t="str">
            <v>Supplies Data Processing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 t="str">
            <v>+++</v>
          </cell>
        </row>
        <row r="1504">
          <cell r="A1504" t="str">
            <v>100.40.55.500-6400.01</v>
          </cell>
          <cell r="B1504" t="str">
            <v>100</v>
          </cell>
          <cell r="C1504" t="str">
            <v>40</v>
          </cell>
          <cell r="D1504" t="str">
            <v>55</v>
          </cell>
          <cell r="E1504" t="str">
            <v>500</v>
          </cell>
          <cell r="F1504" t="str">
            <v>6400.01</v>
          </cell>
          <cell r="G1504" t="str">
            <v>Repairs &amp; Maintenance Building</v>
          </cell>
          <cell r="H1504">
            <v>35000</v>
          </cell>
          <cell r="I1504">
            <v>39000</v>
          </cell>
          <cell r="J1504">
            <v>74000</v>
          </cell>
          <cell r="K1504">
            <v>0</v>
          </cell>
          <cell r="L1504">
            <v>0</v>
          </cell>
          <cell r="M1504">
            <v>805.68</v>
          </cell>
          <cell r="N1504">
            <v>73194.320000000007</v>
          </cell>
          <cell r="O1504">
            <v>0.01</v>
          </cell>
        </row>
        <row r="1505">
          <cell r="A1505" t="str">
            <v>100.40.55.500-6400.02</v>
          </cell>
          <cell r="B1505" t="str">
            <v>100</v>
          </cell>
          <cell r="C1505" t="str">
            <v>40</v>
          </cell>
          <cell r="D1505" t="str">
            <v>55</v>
          </cell>
          <cell r="E1505" t="str">
            <v>500</v>
          </cell>
          <cell r="F1505" t="str">
            <v>6400.02</v>
          </cell>
          <cell r="G1505" t="str">
            <v>Repairs &amp; Maintenance Minor Equipment/Other</v>
          </cell>
          <cell r="H1505">
            <v>28000</v>
          </cell>
          <cell r="I1505">
            <v>0</v>
          </cell>
          <cell r="J1505">
            <v>28000</v>
          </cell>
          <cell r="K1505">
            <v>0</v>
          </cell>
          <cell r="L1505">
            <v>0</v>
          </cell>
          <cell r="M1505">
            <v>6530.62</v>
          </cell>
          <cell r="N1505">
            <v>21469.38</v>
          </cell>
          <cell r="O1505">
            <v>0.23</v>
          </cell>
        </row>
        <row r="1506">
          <cell r="A1506" t="str">
            <v>100.40.55.500-6400.03</v>
          </cell>
          <cell r="B1506" t="str">
            <v>100</v>
          </cell>
          <cell r="C1506" t="str">
            <v>40</v>
          </cell>
          <cell r="D1506" t="str">
            <v>55</v>
          </cell>
          <cell r="E1506" t="str">
            <v>500</v>
          </cell>
          <cell r="F1506" t="str">
            <v>6400.03</v>
          </cell>
          <cell r="G1506" t="str">
            <v>Repairs &amp; Maintenance Major Repair &amp; Contingency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 t="str">
            <v>+++</v>
          </cell>
        </row>
        <row r="1507">
          <cell r="A1507" t="str">
            <v>100.40.55.500-6400.04</v>
          </cell>
          <cell r="B1507" t="str">
            <v>100</v>
          </cell>
          <cell r="C1507" t="str">
            <v>40</v>
          </cell>
          <cell r="D1507" t="str">
            <v>55</v>
          </cell>
          <cell r="E1507" t="str">
            <v>500</v>
          </cell>
          <cell r="F1507" t="str">
            <v>6400.04</v>
          </cell>
          <cell r="G1507" t="str">
            <v>Repairs &amp; Maintenance Equipment Rental</v>
          </cell>
          <cell r="H1507">
            <v>5000</v>
          </cell>
          <cell r="I1507">
            <v>0</v>
          </cell>
          <cell r="J1507">
            <v>5000</v>
          </cell>
          <cell r="K1507">
            <v>0</v>
          </cell>
          <cell r="L1507">
            <v>0</v>
          </cell>
          <cell r="M1507">
            <v>286.88</v>
          </cell>
          <cell r="N1507">
            <v>4713.12</v>
          </cell>
          <cell r="O1507">
            <v>0.06</v>
          </cell>
        </row>
        <row r="1508">
          <cell r="A1508" t="str">
            <v>100.40.55.500-6400.05</v>
          </cell>
          <cell r="B1508" t="str">
            <v>100</v>
          </cell>
          <cell r="C1508" t="str">
            <v>40</v>
          </cell>
          <cell r="D1508" t="str">
            <v>55</v>
          </cell>
          <cell r="E1508" t="str">
            <v>500</v>
          </cell>
          <cell r="F1508" t="str">
            <v>6400.05</v>
          </cell>
          <cell r="G1508" t="str">
            <v>Repairs &amp; Maintenance Vehicle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 t="str">
            <v>+++</v>
          </cell>
        </row>
        <row r="1509">
          <cell r="A1509" t="str">
            <v>100.40.55.500-6400.07</v>
          </cell>
          <cell r="B1509" t="str">
            <v>100</v>
          </cell>
          <cell r="C1509" t="str">
            <v>40</v>
          </cell>
          <cell r="D1509" t="str">
            <v>55</v>
          </cell>
          <cell r="E1509" t="str">
            <v>500</v>
          </cell>
          <cell r="F1509" t="str">
            <v>6400.07</v>
          </cell>
          <cell r="G1509" t="str">
            <v>Repairs &amp; Maintenance Radio Communication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 t="str">
            <v>+++</v>
          </cell>
        </row>
        <row r="1510">
          <cell r="A1510" t="str">
            <v>100.40.55.500-6400.20</v>
          </cell>
          <cell r="B1510" t="str">
            <v>100</v>
          </cell>
          <cell r="C1510" t="str">
            <v>40</v>
          </cell>
          <cell r="D1510" t="str">
            <v>55</v>
          </cell>
          <cell r="E1510" t="str">
            <v>500</v>
          </cell>
          <cell r="F1510" t="str">
            <v>6400.20</v>
          </cell>
          <cell r="G1510" t="str">
            <v>Repairs &amp; Maintenance Property Maintenance</v>
          </cell>
          <cell r="H1510">
            <v>5000</v>
          </cell>
          <cell r="I1510">
            <v>0</v>
          </cell>
          <cell r="J1510">
            <v>5000</v>
          </cell>
          <cell r="K1510">
            <v>0</v>
          </cell>
          <cell r="L1510">
            <v>0</v>
          </cell>
          <cell r="M1510">
            <v>251.88</v>
          </cell>
          <cell r="N1510">
            <v>4748.12</v>
          </cell>
          <cell r="O1510">
            <v>0.05</v>
          </cell>
        </row>
        <row r="1511">
          <cell r="A1511" t="str">
            <v>100.40.55.500-6500.04</v>
          </cell>
          <cell r="B1511" t="str">
            <v>100</v>
          </cell>
          <cell r="C1511" t="str">
            <v>40</v>
          </cell>
          <cell r="D1511" t="str">
            <v>55</v>
          </cell>
          <cell r="E1511" t="str">
            <v>500</v>
          </cell>
          <cell r="F1511" t="str">
            <v>6500.04</v>
          </cell>
          <cell r="G1511" t="str">
            <v>Claims &amp; Insurance Insurance Premiums</v>
          </cell>
          <cell r="H1511">
            <v>25310</v>
          </cell>
          <cell r="I1511">
            <v>0</v>
          </cell>
          <cell r="J1511">
            <v>25310</v>
          </cell>
          <cell r="K1511">
            <v>0</v>
          </cell>
          <cell r="L1511">
            <v>0</v>
          </cell>
          <cell r="M1511">
            <v>0</v>
          </cell>
          <cell r="N1511">
            <v>25310</v>
          </cell>
          <cell r="O1511">
            <v>0</v>
          </cell>
        </row>
        <row r="1512">
          <cell r="A1512" t="str">
            <v>100.40.55.500-6600.01</v>
          </cell>
          <cell r="B1512" t="str">
            <v>100</v>
          </cell>
          <cell r="C1512" t="str">
            <v>40</v>
          </cell>
          <cell r="D1512" t="str">
            <v>55</v>
          </cell>
          <cell r="E1512" t="str">
            <v>500</v>
          </cell>
          <cell r="F1512" t="str">
            <v>6600.01</v>
          </cell>
          <cell r="G1512" t="str">
            <v>Administrative Expenses Meetings</v>
          </cell>
          <cell r="H1512">
            <v>150</v>
          </cell>
          <cell r="I1512">
            <v>0</v>
          </cell>
          <cell r="J1512">
            <v>150</v>
          </cell>
          <cell r="K1512">
            <v>0</v>
          </cell>
          <cell r="L1512">
            <v>0</v>
          </cell>
          <cell r="M1512">
            <v>0</v>
          </cell>
          <cell r="N1512">
            <v>150</v>
          </cell>
          <cell r="O1512">
            <v>0</v>
          </cell>
        </row>
        <row r="1513">
          <cell r="A1513" t="str">
            <v>100.40.55.500-6600.03</v>
          </cell>
          <cell r="B1513" t="str">
            <v>100</v>
          </cell>
          <cell r="C1513" t="str">
            <v>40</v>
          </cell>
          <cell r="D1513" t="str">
            <v>55</v>
          </cell>
          <cell r="E1513" t="str">
            <v>500</v>
          </cell>
          <cell r="F1513" t="str">
            <v>6600.03</v>
          </cell>
          <cell r="G1513" t="str">
            <v>Administrative Expenses Mileage Reimbursement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 t="str">
            <v>+++</v>
          </cell>
        </row>
        <row r="1514">
          <cell r="A1514" t="str">
            <v>100.40.55.500-6600.04</v>
          </cell>
          <cell r="B1514" t="str">
            <v>100</v>
          </cell>
          <cell r="C1514" t="str">
            <v>40</v>
          </cell>
          <cell r="D1514" t="str">
            <v>55</v>
          </cell>
          <cell r="E1514" t="str">
            <v>500</v>
          </cell>
          <cell r="F1514" t="str">
            <v>6600.04</v>
          </cell>
          <cell r="G1514" t="str">
            <v>Administrative Expenses Training/Conferences</v>
          </cell>
          <cell r="H1514">
            <v>1500</v>
          </cell>
          <cell r="I1514">
            <v>0</v>
          </cell>
          <cell r="J1514">
            <v>1500</v>
          </cell>
          <cell r="K1514">
            <v>0</v>
          </cell>
          <cell r="L1514">
            <v>0</v>
          </cell>
          <cell r="M1514">
            <v>0</v>
          </cell>
          <cell r="N1514">
            <v>1500</v>
          </cell>
          <cell r="O1514">
            <v>0</v>
          </cell>
        </row>
        <row r="1515">
          <cell r="A1515" t="str">
            <v>100.40.55.500-6600.07</v>
          </cell>
          <cell r="B1515" t="str">
            <v>100</v>
          </cell>
          <cell r="C1515" t="str">
            <v>40</v>
          </cell>
          <cell r="D1515" t="str">
            <v>55</v>
          </cell>
          <cell r="E1515" t="str">
            <v>500</v>
          </cell>
          <cell r="F1515" t="str">
            <v>6600.07</v>
          </cell>
          <cell r="G1515" t="str">
            <v>Administrative Expenses Employee Recruitment</v>
          </cell>
          <cell r="H1515">
            <v>950</v>
          </cell>
          <cell r="I1515">
            <v>1000</v>
          </cell>
          <cell r="J1515">
            <v>1950</v>
          </cell>
          <cell r="K1515">
            <v>0</v>
          </cell>
          <cell r="L1515">
            <v>0</v>
          </cell>
          <cell r="M1515">
            <v>1200</v>
          </cell>
          <cell r="N1515">
            <v>750</v>
          </cell>
          <cell r="O1515">
            <v>0.62</v>
          </cell>
        </row>
        <row r="1516">
          <cell r="A1516" t="str">
            <v>100.40.55.510-5000.01</v>
          </cell>
          <cell r="B1516" t="str">
            <v>100</v>
          </cell>
          <cell r="C1516" t="str">
            <v>40</v>
          </cell>
          <cell r="D1516" t="str">
            <v>55</v>
          </cell>
          <cell r="E1516" t="str">
            <v>510</v>
          </cell>
          <cell r="F1516" t="str">
            <v>5000.01</v>
          </cell>
          <cell r="G1516" t="str">
            <v>Salaries Regular</v>
          </cell>
          <cell r="H1516">
            <v>201803</v>
          </cell>
          <cell r="I1516">
            <v>0</v>
          </cell>
          <cell r="J1516">
            <v>201803</v>
          </cell>
          <cell r="K1516">
            <v>0</v>
          </cell>
          <cell r="L1516">
            <v>0</v>
          </cell>
          <cell r="M1516">
            <v>46369.93</v>
          </cell>
          <cell r="N1516">
            <v>155433.07</v>
          </cell>
          <cell r="O1516">
            <v>0.23</v>
          </cell>
        </row>
        <row r="1517">
          <cell r="A1517" t="str">
            <v>100.40.55.510-5000.02</v>
          </cell>
          <cell r="B1517" t="str">
            <v>100</v>
          </cell>
          <cell r="C1517" t="str">
            <v>40</v>
          </cell>
          <cell r="D1517" t="str">
            <v>55</v>
          </cell>
          <cell r="E1517" t="str">
            <v>510</v>
          </cell>
          <cell r="F1517" t="str">
            <v>5000.02</v>
          </cell>
          <cell r="G1517" t="str">
            <v>Salaries Part Time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 t="str">
            <v>+++</v>
          </cell>
        </row>
        <row r="1518">
          <cell r="A1518" t="str">
            <v>100.40.55.510-5000.03</v>
          </cell>
          <cell r="B1518" t="str">
            <v>100</v>
          </cell>
          <cell r="C1518" t="str">
            <v>40</v>
          </cell>
          <cell r="D1518" t="str">
            <v>55</v>
          </cell>
          <cell r="E1518" t="str">
            <v>510</v>
          </cell>
          <cell r="F1518" t="str">
            <v>5000.03</v>
          </cell>
          <cell r="G1518" t="str">
            <v>Salaries Overtime</v>
          </cell>
          <cell r="H1518">
            <v>10300</v>
          </cell>
          <cell r="I1518">
            <v>0</v>
          </cell>
          <cell r="J1518">
            <v>10300</v>
          </cell>
          <cell r="K1518">
            <v>0</v>
          </cell>
          <cell r="L1518">
            <v>0</v>
          </cell>
          <cell r="M1518">
            <v>1500.95</v>
          </cell>
          <cell r="N1518">
            <v>8799.0499999999993</v>
          </cell>
          <cell r="O1518">
            <v>0.15</v>
          </cell>
        </row>
        <row r="1519">
          <cell r="A1519" t="str">
            <v>100.40.55.510-5000.04</v>
          </cell>
          <cell r="B1519" t="str">
            <v>100</v>
          </cell>
          <cell r="C1519" t="str">
            <v>40</v>
          </cell>
          <cell r="D1519" t="str">
            <v>55</v>
          </cell>
          <cell r="E1519" t="str">
            <v>510</v>
          </cell>
          <cell r="F1519" t="str">
            <v>5000.04</v>
          </cell>
          <cell r="G1519" t="str">
            <v>Salaries Holiday Pay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 t="str">
            <v>+++</v>
          </cell>
        </row>
        <row r="1520">
          <cell r="A1520" t="str">
            <v>100.40.55.510-5000.06</v>
          </cell>
          <cell r="B1520" t="str">
            <v>100</v>
          </cell>
          <cell r="C1520" t="str">
            <v>40</v>
          </cell>
          <cell r="D1520" t="str">
            <v>55</v>
          </cell>
          <cell r="E1520" t="str">
            <v>510</v>
          </cell>
          <cell r="F1520" t="str">
            <v>5000.06</v>
          </cell>
          <cell r="G1520" t="str">
            <v>Salaries Out of Class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189.62</v>
          </cell>
          <cell r="N1520">
            <v>-189.62</v>
          </cell>
          <cell r="O1520" t="str">
            <v>+++</v>
          </cell>
        </row>
        <row r="1521">
          <cell r="A1521" t="str">
            <v>100.40.55.510-5000.08</v>
          </cell>
          <cell r="B1521" t="str">
            <v>100</v>
          </cell>
          <cell r="C1521" t="str">
            <v>40</v>
          </cell>
          <cell r="D1521" t="str">
            <v>55</v>
          </cell>
          <cell r="E1521" t="str">
            <v>510</v>
          </cell>
          <cell r="F1521" t="str">
            <v>5000.08</v>
          </cell>
          <cell r="G1521" t="str">
            <v>Salaries Longevity Pay</v>
          </cell>
          <cell r="H1521">
            <v>1926</v>
          </cell>
          <cell r="I1521">
            <v>0</v>
          </cell>
          <cell r="J1521">
            <v>1926</v>
          </cell>
          <cell r="K1521">
            <v>0</v>
          </cell>
          <cell r="L1521">
            <v>0</v>
          </cell>
          <cell r="M1521">
            <v>0</v>
          </cell>
          <cell r="N1521">
            <v>1926</v>
          </cell>
          <cell r="O1521">
            <v>0</v>
          </cell>
        </row>
        <row r="1522">
          <cell r="A1522" t="str">
            <v>100.40.55.510-5000.10</v>
          </cell>
          <cell r="B1522" t="str">
            <v>100</v>
          </cell>
          <cell r="C1522" t="str">
            <v>40</v>
          </cell>
          <cell r="D1522" t="str">
            <v>55</v>
          </cell>
          <cell r="E1522" t="str">
            <v>510</v>
          </cell>
          <cell r="F1522" t="str">
            <v>5000.10</v>
          </cell>
          <cell r="G1522" t="str">
            <v>Salaries Furloughs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 t="str">
            <v>+++</v>
          </cell>
        </row>
        <row r="1523">
          <cell r="A1523" t="str">
            <v>100.40.55.510-5000.11</v>
          </cell>
          <cell r="B1523" t="str">
            <v>100</v>
          </cell>
          <cell r="C1523" t="str">
            <v>40</v>
          </cell>
          <cell r="D1523" t="str">
            <v>55</v>
          </cell>
          <cell r="E1523" t="str">
            <v>510</v>
          </cell>
          <cell r="F1523" t="str">
            <v>5000.11</v>
          </cell>
          <cell r="G1523" t="str">
            <v>Salaries Worker's Comp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 t="str">
            <v>+++</v>
          </cell>
        </row>
        <row r="1524">
          <cell r="A1524" t="str">
            <v>100.40.55.510-5000.12</v>
          </cell>
          <cell r="B1524" t="str">
            <v>100</v>
          </cell>
          <cell r="C1524" t="str">
            <v>40</v>
          </cell>
          <cell r="D1524" t="str">
            <v>55</v>
          </cell>
          <cell r="E1524" t="str">
            <v>510</v>
          </cell>
          <cell r="F1524" t="str">
            <v>5000.12</v>
          </cell>
          <cell r="G1524" t="str">
            <v>Salaries Compensated Absences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 t="str">
            <v>+++</v>
          </cell>
        </row>
        <row r="1525">
          <cell r="A1525" t="str">
            <v>100.40.55.510-5000.99</v>
          </cell>
          <cell r="B1525" t="str">
            <v>100</v>
          </cell>
          <cell r="C1525" t="str">
            <v>40</v>
          </cell>
          <cell r="D1525" t="str">
            <v>55</v>
          </cell>
          <cell r="E1525" t="str">
            <v>510</v>
          </cell>
          <cell r="F1525" t="str">
            <v>5000.99</v>
          </cell>
          <cell r="G1525" t="str">
            <v>Salaries New Personnel Requests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 t="str">
            <v>+++</v>
          </cell>
        </row>
        <row r="1526">
          <cell r="A1526" t="str">
            <v>100.40.55.510-5100.00</v>
          </cell>
          <cell r="B1526" t="str">
            <v>100</v>
          </cell>
          <cell r="C1526" t="str">
            <v>40</v>
          </cell>
          <cell r="D1526" t="str">
            <v>55</v>
          </cell>
          <cell r="E1526" t="str">
            <v>510</v>
          </cell>
          <cell r="F1526" t="str">
            <v>5100.00</v>
          </cell>
          <cell r="G1526" t="str">
            <v>Benefits PERS Pool Liability</v>
          </cell>
          <cell r="H1526">
            <v>38340</v>
          </cell>
          <cell r="I1526">
            <v>0</v>
          </cell>
          <cell r="J1526">
            <v>38340</v>
          </cell>
          <cell r="K1526">
            <v>0</v>
          </cell>
          <cell r="L1526">
            <v>0</v>
          </cell>
          <cell r="M1526">
            <v>9358.0499999999993</v>
          </cell>
          <cell r="N1526">
            <v>28981.95</v>
          </cell>
          <cell r="O1526">
            <v>0.24</v>
          </cell>
        </row>
        <row r="1527">
          <cell r="A1527" t="str">
            <v>100.40.55.510-5100.01</v>
          </cell>
          <cell r="B1527" t="str">
            <v>100</v>
          </cell>
          <cell r="C1527" t="str">
            <v>40</v>
          </cell>
          <cell r="D1527" t="str">
            <v>55</v>
          </cell>
          <cell r="E1527" t="str">
            <v>510</v>
          </cell>
          <cell r="F1527" t="str">
            <v>5100.01</v>
          </cell>
          <cell r="G1527" t="str">
            <v>Benefits Retirement</v>
          </cell>
          <cell r="H1527">
            <v>23385</v>
          </cell>
          <cell r="I1527">
            <v>0</v>
          </cell>
          <cell r="J1527">
            <v>23385</v>
          </cell>
          <cell r="K1527">
            <v>0</v>
          </cell>
          <cell r="L1527">
            <v>0</v>
          </cell>
          <cell r="M1527">
            <v>5260.55</v>
          </cell>
          <cell r="N1527">
            <v>18124.45</v>
          </cell>
          <cell r="O1527">
            <v>0.22</v>
          </cell>
        </row>
        <row r="1528">
          <cell r="A1528" t="str">
            <v>100.40.55.510-5100.02</v>
          </cell>
          <cell r="B1528" t="str">
            <v>100</v>
          </cell>
          <cell r="C1528" t="str">
            <v>40</v>
          </cell>
          <cell r="D1528" t="str">
            <v>55</v>
          </cell>
          <cell r="E1528" t="str">
            <v>510</v>
          </cell>
          <cell r="F1528" t="str">
            <v>5100.02</v>
          </cell>
          <cell r="G1528" t="str">
            <v>Benefits Health Insurance</v>
          </cell>
          <cell r="H1528">
            <v>21600</v>
          </cell>
          <cell r="I1528">
            <v>0</v>
          </cell>
          <cell r="J1528">
            <v>21600</v>
          </cell>
          <cell r="K1528">
            <v>0</v>
          </cell>
          <cell r="L1528">
            <v>0</v>
          </cell>
          <cell r="M1528">
            <v>5382.06</v>
          </cell>
          <cell r="N1528">
            <v>16217.94</v>
          </cell>
          <cell r="O1528">
            <v>0.25</v>
          </cell>
        </row>
        <row r="1529">
          <cell r="A1529" t="str">
            <v>100.40.55.510-5100.03</v>
          </cell>
          <cell r="B1529" t="str">
            <v>100</v>
          </cell>
          <cell r="C1529" t="str">
            <v>40</v>
          </cell>
          <cell r="D1529" t="str">
            <v>55</v>
          </cell>
          <cell r="E1529" t="str">
            <v>510</v>
          </cell>
          <cell r="F1529" t="str">
            <v>5100.03</v>
          </cell>
          <cell r="G1529" t="str">
            <v>Benefits Dental Insurance</v>
          </cell>
          <cell r="H1529">
            <v>3190</v>
          </cell>
          <cell r="I1529">
            <v>0</v>
          </cell>
          <cell r="J1529">
            <v>3190</v>
          </cell>
          <cell r="K1529">
            <v>0</v>
          </cell>
          <cell r="L1529">
            <v>0</v>
          </cell>
          <cell r="M1529">
            <v>893.95</v>
          </cell>
          <cell r="N1529">
            <v>2296.0500000000002</v>
          </cell>
          <cell r="O1529">
            <v>0.28000000000000003</v>
          </cell>
        </row>
        <row r="1530">
          <cell r="A1530" t="str">
            <v>100.40.55.510-5100.04</v>
          </cell>
          <cell r="B1530" t="str">
            <v>100</v>
          </cell>
          <cell r="C1530" t="str">
            <v>40</v>
          </cell>
          <cell r="D1530" t="str">
            <v>55</v>
          </cell>
          <cell r="E1530" t="str">
            <v>510</v>
          </cell>
          <cell r="F1530" t="str">
            <v>5100.04</v>
          </cell>
          <cell r="G1530" t="str">
            <v>Benefits Vision Insurance</v>
          </cell>
          <cell r="H1530">
            <v>525</v>
          </cell>
          <cell r="I1530">
            <v>0</v>
          </cell>
          <cell r="J1530">
            <v>525</v>
          </cell>
          <cell r="K1530">
            <v>0</v>
          </cell>
          <cell r="L1530">
            <v>0</v>
          </cell>
          <cell r="M1530">
            <v>152.47999999999999</v>
          </cell>
          <cell r="N1530">
            <v>372.52</v>
          </cell>
          <cell r="O1530">
            <v>0.28999999999999998</v>
          </cell>
        </row>
        <row r="1531">
          <cell r="A1531" t="str">
            <v>100.40.55.510-5100.05</v>
          </cell>
          <cell r="B1531" t="str">
            <v>100</v>
          </cell>
          <cell r="C1531" t="str">
            <v>40</v>
          </cell>
          <cell r="D1531" t="str">
            <v>55</v>
          </cell>
          <cell r="E1531" t="str">
            <v>510</v>
          </cell>
          <cell r="F1531" t="str">
            <v>5100.05</v>
          </cell>
          <cell r="G1531" t="str">
            <v>Benefits Life Insurance</v>
          </cell>
          <cell r="H1531">
            <v>300</v>
          </cell>
          <cell r="I1531">
            <v>0</v>
          </cell>
          <cell r="J1531">
            <v>300</v>
          </cell>
          <cell r="K1531">
            <v>0</v>
          </cell>
          <cell r="L1531">
            <v>0</v>
          </cell>
          <cell r="M1531">
            <v>25.88</v>
          </cell>
          <cell r="N1531">
            <v>274.12</v>
          </cell>
          <cell r="O1531">
            <v>0.09</v>
          </cell>
        </row>
        <row r="1532">
          <cell r="A1532" t="str">
            <v>100.40.55.510-5100.06</v>
          </cell>
          <cell r="B1532" t="str">
            <v>100</v>
          </cell>
          <cell r="C1532" t="str">
            <v>40</v>
          </cell>
          <cell r="D1532" t="str">
            <v>55</v>
          </cell>
          <cell r="E1532" t="str">
            <v>510</v>
          </cell>
          <cell r="F1532" t="str">
            <v>5100.06</v>
          </cell>
          <cell r="G1532" t="str">
            <v>Benefits Worker's Comp</v>
          </cell>
          <cell r="H1532">
            <v>5990</v>
          </cell>
          <cell r="I1532">
            <v>0</v>
          </cell>
          <cell r="J1532">
            <v>5990</v>
          </cell>
          <cell r="K1532">
            <v>0</v>
          </cell>
          <cell r="L1532">
            <v>0</v>
          </cell>
          <cell r="M1532">
            <v>0</v>
          </cell>
          <cell r="N1532">
            <v>5990</v>
          </cell>
          <cell r="O1532">
            <v>0</v>
          </cell>
        </row>
        <row r="1533">
          <cell r="A1533" t="str">
            <v>100.40.55.510-5100.07</v>
          </cell>
          <cell r="B1533" t="str">
            <v>100</v>
          </cell>
          <cell r="C1533" t="str">
            <v>40</v>
          </cell>
          <cell r="D1533" t="str">
            <v>55</v>
          </cell>
          <cell r="E1533" t="str">
            <v>510</v>
          </cell>
          <cell r="F1533" t="str">
            <v>5100.07</v>
          </cell>
          <cell r="G1533" t="str">
            <v>Benefits Long Term Disability</v>
          </cell>
          <cell r="H1533">
            <v>1170</v>
          </cell>
          <cell r="I1533">
            <v>0</v>
          </cell>
          <cell r="J1533">
            <v>1170</v>
          </cell>
          <cell r="K1533">
            <v>0</v>
          </cell>
          <cell r="L1533">
            <v>0</v>
          </cell>
          <cell r="M1533">
            <v>164.29</v>
          </cell>
          <cell r="N1533">
            <v>1005.71</v>
          </cell>
          <cell r="O1533">
            <v>0.14000000000000001</v>
          </cell>
        </row>
        <row r="1534">
          <cell r="A1534" t="str">
            <v>100.40.55.510-5100.08</v>
          </cell>
          <cell r="B1534" t="str">
            <v>100</v>
          </cell>
          <cell r="C1534" t="str">
            <v>40</v>
          </cell>
          <cell r="D1534" t="str">
            <v>55</v>
          </cell>
          <cell r="E1534" t="str">
            <v>510</v>
          </cell>
          <cell r="F1534" t="str">
            <v>5100.08</v>
          </cell>
          <cell r="G1534" t="str">
            <v>Benefits Deferred Compensation</v>
          </cell>
          <cell r="H1534">
            <v>19765</v>
          </cell>
          <cell r="I1534">
            <v>0</v>
          </cell>
          <cell r="J1534">
            <v>19765</v>
          </cell>
          <cell r="K1534">
            <v>0</v>
          </cell>
          <cell r="L1534">
            <v>0</v>
          </cell>
          <cell r="M1534">
            <v>3249.51</v>
          </cell>
          <cell r="N1534">
            <v>16515.490000000002</v>
          </cell>
          <cell r="O1534">
            <v>0.16</v>
          </cell>
        </row>
        <row r="1535">
          <cell r="A1535" t="str">
            <v>100.40.55.510-5100.09</v>
          </cell>
          <cell r="B1535" t="str">
            <v>100</v>
          </cell>
          <cell r="C1535" t="str">
            <v>40</v>
          </cell>
          <cell r="D1535" t="str">
            <v>55</v>
          </cell>
          <cell r="E1535" t="str">
            <v>510</v>
          </cell>
          <cell r="F1535" t="str">
            <v>5100.09</v>
          </cell>
          <cell r="G1535" t="str">
            <v>Benefits Unemployment Insurance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 t="str">
            <v>+++</v>
          </cell>
        </row>
        <row r="1536">
          <cell r="A1536" t="str">
            <v>100.40.55.510-5100.10</v>
          </cell>
          <cell r="B1536" t="str">
            <v>100</v>
          </cell>
          <cell r="C1536" t="str">
            <v>40</v>
          </cell>
          <cell r="D1536" t="str">
            <v>55</v>
          </cell>
          <cell r="E1536" t="str">
            <v>510</v>
          </cell>
          <cell r="F1536" t="str">
            <v>5100.10</v>
          </cell>
          <cell r="G1536" t="str">
            <v>Benefits Uniform Allowance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500</v>
          </cell>
          <cell r="N1536">
            <v>-500</v>
          </cell>
          <cell r="O1536" t="str">
            <v>+++</v>
          </cell>
        </row>
        <row r="1537">
          <cell r="A1537" t="str">
            <v>100.40.55.510-5100.11</v>
          </cell>
          <cell r="B1537" t="str">
            <v>100</v>
          </cell>
          <cell r="C1537" t="str">
            <v>40</v>
          </cell>
          <cell r="D1537" t="str">
            <v>55</v>
          </cell>
          <cell r="E1537" t="str">
            <v>510</v>
          </cell>
          <cell r="F1537" t="str">
            <v>5100.11</v>
          </cell>
          <cell r="G1537" t="str">
            <v>Benefits Medicare</v>
          </cell>
          <cell r="H1537">
            <v>3235</v>
          </cell>
          <cell r="I1537">
            <v>0</v>
          </cell>
          <cell r="J1537">
            <v>3235</v>
          </cell>
          <cell r="K1537">
            <v>0</v>
          </cell>
          <cell r="L1537">
            <v>0</v>
          </cell>
          <cell r="M1537">
            <v>750.97</v>
          </cell>
          <cell r="N1537">
            <v>2484.0300000000002</v>
          </cell>
          <cell r="O1537">
            <v>0.23</v>
          </cell>
        </row>
        <row r="1538">
          <cell r="A1538" t="str">
            <v>100.40.55.510-5100.12</v>
          </cell>
          <cell r="B1538" t="str">
            <v>100</v>
          </cell>
          <cell r="C1538" t="str">
            <v>40</v>
          </cell>
          <cell r="D1538" t="str">
            <v>55</v>
          </cell>
          <cell r="E1538" t="str">
            <v>510</v>
          </cell>
          <cell r="F1538" t="str">
            <v>5100.12</v>
          </cell>
          <cell r="G1538" t="str">
            <v>Benefits Annual Physical Exam</v>
          </cell>
          <cell r="H1538">
            <v>50</v>
          </cell>
          <cell r="I1538">
            <v>0</v>
          </cell>
          <cell r="J1538">
            <v>50</v>
          </cell>
          <cell r="K1538">
            <v>0</v>
          </cell>
          <cell r="L1538">
            <v>0</v>
          </cell>
          <cell r="M1538">
            <v>70</v>
          </cell>
          <cell r="N1538">
            <v>-20</v>
          </cell>
          <cell r="O1538">
            <v>1.4</v>
          </cell>
        </row>
        <row r="1539">
          <cell r="A1539" t="str">
            <v>100.40.55.510-5100.17</v>
          </cell>
          <cell r="B1539" t="str">
            <v>100</v>
          </cell>
          <cell r="C1539" t="str">
            <v>40</v>
          </cell>
          <cell r="D1539" t="str">
            <v>55</v>
          </cell>
          <cell r="E1539" t="str">
            <v>510</v>
          </cell>
          <cell r="F1539" t="str">
            <v>5100.17</v>
          </cell>
          <cell r="G1539" t="str">
            <v>Benefits Other Post Employment Benefits</v>
          </cell>
          <cell r="H1539">
            <v>2025</v>
          </cell>
          <cell r="I1539">
            <v>0</v>
          </cell>
          <cell r="J1539">
            <v>2025</v>
          </cell>
          <cell r="K1539">
            <v>0</v>
          </cell>
          <cell r="L1539">
            <v>0</v>
          </cell>
          <cell r="M1539">
            <v>2531.25</v>
          </cell>
          <cell r="N1539">
            <v>-506.25</v>
          </cell>
          <cell r="O1539">
            <v>1.25</v>
          </cell>
        </row>
        <row r="1540">
          <cell r="A1540" t="str">
            <v>100.40.55.510-6000.01</v>
          </cell>
          <cell r="B1540" t="str">
            <v>100</v>
          </cell>
          <cell r="C1540" t="str">
            <v>40</v>
          </cell>
          <cell r="D1540" t="str">
            <v>55</v>
          </cell>
          <cell r="E1540" t="str">
            <v>510</v>
          </cell>
          <cell r="F1540" t="str">
            <v>6000.01</v>
          </cell>
          <cell r="G1540" t="str">
            <v>Professional Services General</v>
          </cell>
          <cell r="H1540">
            <v>15000</v>
          </cell>
          <cell r="I1540">
            <v>0</v>
          </cell>
          <cell r="J1540">
            <v>15000</v>
          </cell>
          <cell r="K1540">
            <v>0</v>
          </cell>
          <cell r="L1540">
            <v>0</v>
          </cell>
          <cell r="M1540">
            <v>0</v>
          </cell>
          <cell r="N1540">
            <v>15000</v>
          </cell>
          <cell r="O1540">
            <v>0</v>
          </cell>
        </row>
        <row r="1541">
          <cell r="A1541" t="str">
            <v>100.40.55.510-6000.09</v>
          </cell>
          <cell r="B1541" t="str">
            <v>100</v>
          </cell>
          <cell r="C1541" t="str">
            <v>40</v>
          </cell>
          <cell r="D1541" t="str">
            <v>55</v>
          </cell>
          <cell r="E1541" t="str">
            <v>510</v>
          </cell>
          <cell r="F1541" t="str">
            <v>6000.09</v>
          </cell>
          <cell r="G1541" t="str">
            <v>Professional Services Uniform</v>
          </cell>
          <cell r="H1541">
            <v>1200</v>
          </cell>
          <cell r="I1541">
            <v>0</v>
          </cell>
          <cell r="J1541">
            <v>1200</v>
          </cell>
          <cell r="K1541">
            <v>0</v>
          </cell>
          <cell r="L1541">
            <v>0</v>
          </cell>
          <cell r="M1541">
            <v>342.59</v>
          </cell>
          <cell r="N1541">
            <v>857.41</v>
          </cell>
          <cell r="O1541">
            <v>0.28999999999999998</v>
          </cell>
        </row>
        <row r="1542">
          <cell r="A1542" t="str">
            <v>100.40.55.510-6000.10</v>
          </cell>
          <cell r="B1542" t="str">
            <v>100</v>
          </cell>
          <cell r="C1542" t="str">
            <v>40</v>
          </cell>
          <cell r="D1542" t="str">
            <v>55</v>
          </cell>
          <cell r="E1542" t="str">
            <v>510</v>
          </cell>
          <cell r="F1542" t="str">
            <v>6000.10</v>
          </cell>
          <cell r="G1542" t="str">
            <v>Professional Services Consultant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 t="str">
            <v>+++</v>
          </cell>
        </row>
        <row r="1543">
          <cell r="A1543" t="str">
            <v>100.40.55.510-6000.12</v>
          </cell>
          <cell r="B1543" t="str">
            <v>100</v>
          </cell>
          <cell r="C1543" t="str">
            <v>40</v>
          </cell>
          <cell r="D1543" t="str">
            <v>55</v>
          </cell>
          <cell r="E1543" t="str">
            <v>510</v>
          </cell>
          <cell r="F1543" t="str">
            <v>6000.12</v>
          </cell>
          <cell r="G1543" t="str">
            <v>Professional Services Contract Services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 t="str">
            <v>+++</v>
          </cell>
        </row>
        <row r="1544">
          <cell r="A1544" t="str">
            <v>100.40.55.510-6200.01</v>
          </cell>
          <cell r="B1544" t="str">
            <v>100</v>
          </cell>
          <cell r="C1544" t="str">
            <v>40</v>
          </cell>
          <cell r="D1544" t="str">
            <v>55</v>
          </cell>
          <cell r="E1544" t="str">
            <v>510</v>
          </cell>
          <cell r="F1544" t="str">
            <v>6200.01</v>
          </cell>
          <cell r="G1544" t="str">
            <v>Supplies Office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 t="str">
            <v>+++</v>
          </cell>
        </row>
        <row r="1545">
          <cell r="A1545" t="str">
            <v>100.40.55.510-6200.05</v>
          </cell>
          <cell r="B1545" t="str">
            <v>100</v>
          </cell>
          <cell r="C1545" t="str">
            <v>40</v>
          </cell>
          <cell r="D1545" t="str">
            <v>55</v>
          </cell>
          <cell r="E1545" t="str">
            <v>510</v>
          </cell>
          <cell r="F1545" t="str">
            <v>6200.05</v>
          </cell>
          <cell r="G1545" t="str">
            <v>Supplies Gasoline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 t="str">
            <v>+++</v>
          </cell>
        </row>
        <row r="1546">
          <cell r="A1546" t="str">
            <v>100.40.55.510-6200.07</v>
          </cell>
          <cell r="B1546" t="str">
            <v>100</v>
          </cell>
          <cell r="C1546" t="str">
            <v>40</v>
          </cell>
          <cell r="D1546" t="str">
            <v>55</v>
          </cell>
          <cell r="E1546" t="str">
            <v>510</v>
          </cell>
          <cell r="F1546" t="str">
            <v>6200.07</v>
          </cell>
          <cell r="G1546" t="str">
            <v>Supplies Radio Communication &amp; Maint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 t="str">
            <v>+++</v>
          </cell>
        </row>
        <row r="1547">
          <cell r="A1547" t="str">
            <v>100.40.55.510-6200.08</v>
          </cell>
          <cell r="B1547" t="str">
            <v>100</v>
          </cell>
          <cell r="C1547" t="str">
            <v>40</v>
          </cell>
          <cell r="D1547" t="str">
            <v>55</v>
          </cell>
          <cell r="E1547" t="str">
            <v>510</v>
          </cell>
          <cell r="F1547" t="str">
            <v>6200.08</v>
          </cell>
          <cell r="G1547" t="str">
            <v>Supplies Uniforms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 t="str">
            <v>+++</v>
          </cell>
        </row>
        <row r="1548">
          <cell r="A1548" t="str">
            <v>100.40.55.510-6280.11</v>
          </cell>
          <cell r="B1548" t="str">
            <v>100</v>
          </cell>
          <cell r="C1548" t="str">
            <v>40</v>
          </cell>
          <cell r="D1548" t="str">
            <v>55</v>
          </cell>
          <cell r="E1548" t="str">
            <v>510</v>
          </cell>
          <cell r="F1548" t="str">
            <v>6280.11</v>
          </cell>
          <cell r="G1548" t="str">
            <v>Supplies-Public Works Custodial</v>
          </cell>
          <cell r="H1548">
            <v>33000</v>
          </cell>
          <cell r="I1548">
            <v>0</v>
          </cell>
          <cell r="J1548">
            <v>33000</v>
          </cell>
          <cell r="K1548">
            <v>0</v>
          </cell>
          <cell r="L1548">
            <v>0</v>
          </cell>
          <cell r="M1548">
            <v>6525.7</v>
          </cell>
          <cell r="N1548">
            <v>26474.3</v>
          </cell>
          <cell r="O1548">
            <v>0.2</v>
          </cell>
        </row>
        <row r="1549">
          <cell r="A1549" t="str">
            <v>100.40.55.510-6600.01</v>
          </cell>
          <cell r="B1549" t="str">
            <v>100</v>
          </cell>
          <cell r="C1549" t="str">
            <v>40</v>
          </cell>
          <cell r="D1549" t="str">
            <v>55</v>
          </cell>
          <cell r="E1549" t="str">
            <v>510</v>
          </cell>
          <cell r="F1549" t="str">
            <v>6600.01</v>
          </cell>
          <cell r="G1549" t="str">
            <v>Administrative Expenses Meetings</v>
          </cell>
          <cell r="H1549">
            <v>150</v>
          </cell>
          <cell r="I1549">
            <v>0</v>
          </cell>
          <cell r="J1549">
            <v>150</v>
          </cell>
          <cell r="K1549">
            <v>0</v>
          </cell>
          <cell r="L1549">
            <v>0</v>
          </cell>
          <cell r="M1549">
            <v>0</v>
          </cell>
          <cell r="N1549">
            <v>150</v>
          </cell>
          <cell r="O1549">
            <v>0</v>
          </cell>
        </row>
        <row r="1550">
          <cell r="A1550" t="str">
            <v>100.40.55.510-6600.03</v>
          </cell>
          <cell r="B1550" t="str">
            <v>100</v>
          </cell>
          <cell r="C1550" t="str">
            <v>40</v>
          </cell>
          <cell r="D1550" t="str">
            <v>55</v>
          </cell>
          <cell r="E1550" t="str">
            <v>510</v>
          </cell>
          <cell r="F1550" t="str">
            <v>6600.03</v>
          </cell>
          <cell r="G1550" t="str">
            <v>Administrative Expenses Mileage Reimbursement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 t="str">
            <v>+++</v>
          </cell>
        </row>
        <row r="1551">
          <cell r="A1551" t="str">
            <v>100.40.55.510-6600.04</v>
          </cell>
          <cell r="B1551" t="str">
            <v>100</v>
          </cell>
          <cell r="C1551" t="str">
            <v>40</v>
          </cell>
          <cell r="D1551" t="str">
            <v>55</v>
          </cell>
          <cell r="E1551" t="str">
            <v>510</v>
          </cell>
          <cell r="F1551" t="str">
            <v>6600.04</v>
          </cell>
          <cell r="G1551" t="str">
            <v>Administrative Expenses Training/Conferences</v>
          </cell>
          <cell r="H1551">
            <v>250</v>
          </cell>
          <cell r="I1551">
            <v>0</v>
          </cell>
          <cell r="J1551">
            <v>250</v>
          </cell>
          <cell r="K1551">
            <v>0</v>
          </cell>
          <cell r="L1551">
            <v>0</v>
          </cell>
          <cell r="M1551">
            <v>0</v>
          </cell>
          <cell r="N1551">
            <v>250</v>
          </cell>
          <cell r="O1551">
            <v>0</v>
          </cell>
        </row>
        <row r="1552">
          <cell r="A1552" t="str">
            <v>100.40.55.510-6600.07</v>
          </cell>
          <cell r="B1552" t="str">
            <v>100</v>
          </cell>
          <cell r="C1552" t="str">
            <v>40</v>
          </cell>
          <cell r="D1552" t="str">
            <v>55</v>
          </cell>
          <cell r="E1552" t="str">
            <v>510</v>
          </cell>
          <cell r="F1552" t="str">
            <v>6600.07</v>
          </cell>
          <cell r="G1552" t="str">
            <v>Administrative Expenses Employee Recruitment</v>
          </cell>
          <cell r="H1552">
            <v>200</v>
          </cell>
          <cell r="I1552">
            <v>0</v>
          </cell>
          <cell r="J1552">
            <v>200</v>
          </cell>
          <cell r="K1552">
            <v>0</v>
          </cell>
          <cell r="L1552">
            <v>0</v>
          </cell>
          <cell r="M1552">
            <v>395</v>
          </cell>
          <cell r="N1552">
            <v>-195</v>
          </cell>
          <cell r="O1552">
            <v>1.98</v>
          </cell>
        </row>
        <row r="1553">
          <cell r="A1553" t="str">
            <v>100.40.55.570-5000.01</v>
          </cell>
          <cell r="B1553" t="str">
            <v>100</v>
          </cell>
          <cell r="C1553" t="str">
            <v>40</v>
          </cell>
          <cell r="D1553" t="str">
            <v>55</v>
          </cell>
          <cell r="E1553" t="str">
            <v>570</v>
          </cell>
          <cell r="F1553" t="str">
            <v>5000.01</v>
          </cell>
          <cell r="G1553" t="str">
            <v>Salaries Regular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 t="str">
            <v>+++</v>
          </cell>
        </row>
        <row r="1554">
          <cell r="A1554" t="str">
            <v>100.40.55.570-5000.02</v>
          </cell>
          <cell r="B1554" t="str">
            <v>100</v>
          </cell>
          <cell r="C1554" t="str">
            <v>40</v>
          </cell>
          <cell r="D1554" t="str">
            <v>55</v>
          </cell>
          <cell r="E1554" t="str">
            <v>570</v>
          </cell>
          <cell r="F1554" t="str">
            <v>5000.02</v>
          </cell>
          <cell r="G1554" t="str">
            <v>Salaries Part Time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 t="str">
            <v>+++</v>
          </cell>
        </row>
        <row r="1555">
          <cell r="A1555" t="str">
            <v>100.40.55.570-5000.03</v>
          </cell>
          <cell r="B1555" t="str">
            <v>100</v>
          </cell>
          <cell r="C1555" t="str">
            <v>40</v>
          </cell>
          <cell r="D1555" t="str">
            <v>55</v>
          </cell>
          <cell r="E1555" t="str">
            <v>570</v>
          </cell>
          <cell r="F1555" t="str">
            <v>5000.03</v>
          </cell>
          <cell r="G1555" t="str">
            <v>Salaries Overtime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 t="str">
            <v>+++</v>
          </cell>
        </row>
        <row r="1556">
          <cell r="A1556" t="str">
            <v>100.40.55.570-5000.04</v>
          </cell>
          <cell r="B1556" t="str">
            <v>100</v>
          </cell>
          <cell r="C1556" t="str">
            <v>40</v>
          </cell>
          <cell r="D1556" t="str">
            <v>55</v>
          </cell>
          <cell r="E1556" t="str">
            <v>570</v>
          </cell>
          <cell r="F1556" t="str">
            <v>5000.04</v>
          </cell>
          <cell r="G1556" t="str">
            <v>Salaries Holiday Pay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 t="str">
            <v>+++</v>
          </cell>
        </row>
        <row r="1557">
          <cell r="A1557" t="str">
            <v>100.40.55.570-5000.06</v>
          </cell>
          <cell r="B1557" t="str">
            <v>100</v>
          </cell>
          <cell r="C1557" t="str">
            <v>40</v>
          </cell>
          <cell r="D1557" t="str">
            <v>55</v>
          </cell>
          <cell r="E1557" t="str">
            <v>570</v>
          </cell>
          <cell r="F1557" t="str">
            <v>5000.06</v>
          </cell>
          <cell r="G1557" t="str">
            <v>Salaries Out of Class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 t="str">
            <v>+++</v>
          </cell>
        </row>
        <row r="1558">
          <cell r="A1558" t="str">
            <v>100.40.55.570-5000.07</v>
          </cell>
          <cell r="B1558" t="str">
            <v>100</v>
          </cell>
          <cell r="C1558" t="str">
            <v>40</v>
          </cell>
          <cell r="D1558" t="str">
            <v>55</v>
          </cell>
          <cell r="E1558" t="str">
            <v>570</v>
          </cell>
          <cell r="F1558" t="str">
            <v>5000.07</v>
          </cell>
          <cell r="G1558" t="str">
            <v>Salaries Admin Leave Pay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 t="str">
            <v>+++</v>
          </cell>
        </row>
        <row r="1559">
          <cell r="A1559" t="str">
            <v>100.40.55.570-5000.08</v>
          </cell>
          <cell r="B1559" t="str">
            <v>100</v>
          </cell>
          <cell r="C1559" t="str">
            <v>40</v>
          </cell>
          <cell r="D1559" t="str">
            <v>55</v>
          </cell>
          <cell r="E1559" t="str">
            <v>570</v>
          </cell>
          <cell r="F1559" t="str">
            <v>5000.08</v>
          </cell>
          <cell r="G1559" t="str">
            <v>Salaries Longevity Pay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 t="str">
            <v>+++</v>
          </cell>
        </row>
        <row r="1560">
          <cell r="A1560" t="str">
            <v>100.40.55.570-5000.11</v>
          </cell>
          <cell r="B1560" t="str">
            <v>100</v>
          </cell>
          <cell r="C1560" t="str">
            <v>40</v>
          </cell>
          <cell r="D1560" t="str">
            <v>55</v>
          </cell>
          <cell r="E1560" t="str">
            <v>570</v>
          </cell>
          <cell r="F1560" t="str">
            <v>5000.11</v>
          </cell>
          <cell r="G1560" t="str">
            <v>Salaries Worker's Comp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 t="str">
            <v>+++</v>
          </cell>
        </row>
        <row r="1561">
          <cell r="A1561" t="str">
            <v>100.40.55.570-5000.99</v>
          </cell>
          <cell r="B1561" t="str">
            <v>100</v>
          </cell>
          <cell r="C1561" t="str">
            <v>40</v>
          </cell>
          <cell r="D1561" t="str">
            <v>55</v>
          </cell>
          <cell r="E1561" t="str">
            <v>570</v>
          </cell>
          <cell r="F1561" t="str">
            <v>5000.99</v>
          </cell>
          <cell r="G1561" t="str">
            <v>Salaries New Personnel Requests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 t="str">
            <v>+++</v>
          </cell>
        </row>
        <row r="1562">
          <cell r="A1562" t="str">
            <v>100.40.55.570-5100.00</v>
          </cell>
          <cell r="B1562" t="str">
            <v>100</v>
          </cell>
          <cell r="C1562" t="str">
            <v>40</v>
          </cell>
          <cell r="D1562" t="str">
            <v>55</v>
          </cell>
          <cell r="E1562" t="str">
            <v>570</v>
          </cell>
          <cell r="F1562" t="str">
            <v>5100.00</v>
          </cell>
          <cell r="G1562" t="str">
            <v>Benefits PERS Pool Liability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 t="str">
            <v>+++</v>
          </cell>
        </row>
        <row r="1563">
          <cell r="A1563" t="str">
            <v>100.40.55.570-5100.01</v>
          </cell>
          <cell r="B1563" t="str">
            <v>100</v>
          </cell>
          <cell r="C1563" t="str">
            <v>40</v>
          </cell>
          <cell r="D1563" t="str">
            <v>55</v>
          </cell>
          <cell r="E1563" t="str">
            <v>570</v>
          </cell>
          <cell r="F1563" t="str">
            <v>5100.01</v>
          </cell>
          <cell r="G1563" t="str">
            <v>Benefits Retirement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 t="str">
            <v>+++</v>
          </cell>
        </row>
        <row r="1564">
          <cell r="A1564" t="str">
            <v>100.40.55.570-5100.02</v>
          </cell>
          <cell r="B1564" t="str">
            <v>100</v>
          </cell>
          <cell r="C1564" t="str">
            <v>40</v>
          </cell>
          <cell r="D1564" t="str">
            <v>55</v>
          </cell>
          <cell r="E1564" t="str">
            <v>570</v>
          </cell>
          <cell r="F1564" t="str">
            <v>5100.02</v>
          </cell>
          <cell r="G1564" t="str">
            <v>Benefits Health Insurance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 t="str">
            <v>+++</v>
          </cell>
        </row>
        <row r="1565">
          <cell r="A1565" t="str">
            <v>100.40.55.570-5100.03</v>
          </cell>
          <cell r="B1565" t="str">
            <v>100</v>
          </cell>
          <cell r="C1565" t="str">
            <v>40</v>
          </cell>
          <cell r="D1565" t="str">
            <v>55</v>
          </cell>
          <cell r="E1565" t="str">
            <v>570</v>
          </cell>
          <cell r="F1565" t="str">
            <v>5100.03</v>
          </cell>
          <cell r="G1565" t="str">
            <v>Benefits Dental Insurance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 t="str">
            <v>+++</v>
          </cell>
        </row>
        <row r="1566">
          <cell r="A1566" t="str">
            <v>100.40.55.570-5100.04</v>
          </cell>
          <cell r="B1566" t="str">
            <v>100</v>
          </cell>
          <cell r="C1566" t="str">
            <v>40</v>
          </cell>
          <cell r="D1566" t="str">
            <v>55</v>
          </cell>
          <cell r="E1566" t="str">
            <v>570</v>
          </cell>
          <cell r="F1566" t="str">
            <v>5100.04</v>
          </cell>
          <cell r="G1566" t="str">
            <v>Benefits Vision Insurance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 t="str">
            <v>+++</v>
          </cell>
        </row>
        <row r="1567">
          <cell r="A1567" t="str">
            <v>100.40.55.570-5100.05</v>
          </cell>
          <cell r="B1567" t="str">
            <v>100</v>
          </cell>
          <cell r="C1567" t="str">
            <v>40</v>
          </cell>
          <cell r="D1567" t="str">
            <v>55</v>
          </cell>
          <cell r="E1567" t="str">
            <v>570</v>
          </cell>
          <cell r="F1567" t="str">
            <v>5100.05</v>
          </cell>
          <cell r="G1567" t="str">
            <v>Benefits Life Insurance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 t="str">
            <v>+++</v>
          </cell>
        </row>
        <row r="1568">
          <cell r="A1568" t="str">
            <v>100.40.55.570-5100.06</v>
          </cell>
          <cell r="B1568" t="str">
            <v>100</v>
          </cell>
          <cell r="C1568" t="str">
            <v>40</v>
          </cell>
          <cell r="D1568" t="str">
            <v>55</v>
          </cell>
          <cell r="E1568" t="str">
            <v>570</v>
          </cell>
          <cell r="F1568" t="str">
            <v>5100.06</v>
          </cell>
          <cell r="G1568" t="str">
            <v>Benefits Worker's Comp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 t="str">
            <v>+++</v>
          </cell>
        </row>
        <row r="1569">
          <cell r="A1569" t="str">
            <v>100.40.55.570-5100.07</v>
          </cell>
          <cell r="B1569" t="str">
            <v>100</v>
          </cell>
          <cell r="C1569" t="str">
            <v>40</v>
          </cell>
          <cell r="D1569" t="str">
            <v>55</v>
          </cell>
          <cell r="E1569" t="str">
            <v>570</v>
          </cell>
          <cell r="F1569" t="str">
            <v>5100.07</v>
          </cell>
          <cell r="G1569" t="str">
            <v>Benefits Long Term Disability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 t="str">
            <v>+++</v>
          </cell>
        </row>
        <row r="1570">
          <cell r="A1570" t="str">
            <v>100.40.55.570-5100.08</v>
          </cell>
          <cell r="B1570" t="str">
            <v>100</v>
          </cell>
          <cell r="C1570" t="str">
            <v>40</v>
          </cell>
          <cell r="D1570" t="str">
            <v>55</v>
          </cell>
          <cell r="E1570" t="str">
            <v>570</v>
          </cell>
          <cell r="F1570" t="str">
            <v>5100.08</v>
          </cell>
          <cell r="G1570" t="str">
            <v>Benefits Deferred Compensation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 t="str">
            <v>+++</v>
          </cell>
        </row>
        <row r="1571">
          <cell r="A1571" t="str">
            <v>100.40.55.570-5100.09</v>
          </cell>
          <cell r="B1571" t="str">
            <v>100</v>
          </cell>
          <cell r="C1571" t="str">
            <v>40</v>
          </cell>
          <cell r="D1571" t="str">
            <v>55</v>
          </cell>
          <cell r="E1571" t="str">
            <v>570</v>
          </cell>
          <cell r="F1571" t="str">
            <v>5100.09</v>
          </cell>
          <cell r="G1571" t="str">
            <v>Benefits Unemployment Insurance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 t="str">
            <v>+++</v>
          </cell>
        </row>
        <row r="1572">
          <cell r="A1572" t="str">
            <v>100.40.55.570-5100.10</v>
          </cell>
          <cell r="B1572" t="str">
            <v>100</v>
          </cell>
          <cell r="C1572" t="str">
            <v>40</v>
          </cell>
          <cell r="D1572" t="str">
            <v>55</v>
          </cell>
          <cell r="E1572" t="str">
            <v>570</v>
          </cell>
          <cell r="F1572" t="str">
            <v>5100.10</v>
          </cell>
          <cell r="G1572" t="str">
            <v>Benefits Uniform Allowance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 t="str">
            <v>+++</v>
          </cell>
        </row>
        <row r="1573">
          <cell r="A1573" t="str">
            <v>100.40.55.570-5100.11</v>
          </cell>
          <cell r="B1573" t="str">
            <v>100</v>
          </cell>
          <cell r="C1573" t="str">
            <v>40</v>
          </cell>
          <cell r="D1573" t="str">
            <v>55</v>
          </cell>
          <cell r="E1573" t="str">
            <v>570</v>
          </cell>
          <cell r="F1573" t="str">
            <v>5100.11</v>
          </cell>
          <cell r="G1573" t="str">
            <v>Benefits Medicare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 t="str">
            <v>+++</v>
          </cell>
        </row>
        <row r="1574">
          <cell r="A1574" t="str">
            <v>100.40.55.570-5100.12</v>
          </cell>
          <cell r="B1574" t="str">
            <v>100</v>
          </cell>
          <cell r="C1574" t="str">
            <v>40</v>
          </cell>
          <cell r="D1574" t="str">
            <v>55</v>
          </cell>
          <cell r="E1574" t="str">
            <v>570</v>
          </cell>
          <cell r="F1574" t="str">
            <v>5100.12</v>
          </cell>
          <cell r="G1574" t="str">
            <v>Benefits Annual Physical Exam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 t="str">
            <v>+++</v>
          </cell>
        </row>
        <row r="1575">
          <cell r="A1575" t="str">
            <v>100.40.55.570-5100.15</v>
          </cell>
          <cell r="B1575" t="str">
            <v>100</v>
          </cell>
          <cell r="C1575" t="str">
            <v>40</v>
          </cell>
          <cell r="D1575" t="str">
            <v>55</v>
          </cell>
          <cell r="E1575" t="str">
            <v>570</v>
          </cell>
          <cell r="F1575" t="str">
            <v>5100.15</v>
          </cell>
          <cell r="G1575" t="str">
            <v>Benefits Cell Phone Allowance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 t="str">
            <v>+++</v>
          </cell>
        </row>
        <row r="1576">
          <cell r="A1576" t="str">
            <v>100.40.55.570-5100.17</v>
          </cell>
          <cell r="B1576" t="str">
            <v>100</v>
          </cell>
          <cell r="C1576" t="str">
            <v>40</v>
          </cell>
          <cell r="D1576" t="str">
            <v>55</v>
          </cell>
          <cell r="E1576" t="str">
            <v>570</v>
          </cell>
          <cell r="F1576" t="str">
            <v>5100.17</v>
          </cell>
          <cell r="G1576" t="str">
            <v>Benefits Other Post Employment Benefits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 t="str">
            <v>+++</v>
          </cell>
        </row>
        <row r="1577">
          <cell r="A1577" t="str">
            <v>100.40.55.570-6000.01</v>
          </cell>
          <cell r="B1577" t="str">
            <v>100</v>
          </cell>
          <cell r="C1577" t="str">
            <v>40</v>
          </cell>
          <cell r="D1577" t="str">
            <v>55</v>
          </cell>
          <cell r="E1577" t="str">
            <v>570</v>
          </cell>
          <cell r="F1577" t="str">
            <v>6000.01</v>
          </cell>
          <cell r="G1577" t="str">
            <v>Professional Services General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 t="str">
            <v>+++</v>
          </cell>
        </row>
        <row r="1578">
          <cell r="A1578" t="str">
            <v>100.40.55.570-6000.07</v>
          </cell>
          <cell r="B1578" t="str">
            <v>100</v>
          </cell>
          <cell r="C1578" t="str">
            <v>40</v>
          </cell>
          <cell r="D1578" t="str">
            <v>55</v>
          </cell>
          <cell r="E1578" t="str">
            <v>570</v>
          </cell>
          <cell r="F1578" t="str">
            <v>6000.07</v>
          </cell>
          <cell r="G1578" t="str">
            <v>Professional Services Weed Abatement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 t="str">
            <v>+++</v>
          </cell>
        </row>
        <row r="1579">
          <cell r="A1579" t="str">
            <v>100.40.55.570-6000.09</v>
          </cell>
          <cell r="B1579" t="str">
            <v>100</v>
          </cell>
          <cell r="C1579" t="str">
            <v>40</v>
          </cell>
          <cell r="D1579" t="str">
            <v>55</v>
          </cell>
          <cell r="E1579" t="str">
            <v>570</v>
          </cell>
          <cell r="F1579" t="str">
            <v>6000.09</v>
          </cell>
          <cell r="G1579" t="str">
            <v>Professional Services Uniform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 t="str">
            <v>+++</v>
          </cell>
        </row>
        <row r="1580">
          <cell r="A1580" t="str">
            <v>100.40.55.570-6000.10</v>
          </cell>
          <cell r="B1580" t="str">
            <v>100</v>
          </cell>
          <cell r="C1580" t="str">
            <v>40</v>
          </cell>
          <cell r="D1580" t="str">
            <v>55</v>
          </cell>
          <cell r="E1580" t="str">
            <v>570</v>
          </cell>
          <cell r="F1580" t="str">
            <v>6000.10</v>
          </cell>
          <cell r="G1580" t="str">
            <v>Professional Services Consultant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 t="str">
            <v>+++</v>
          </cell>
        </row>
        <row r="1581">
          <cell r="A1581" t="str">
            <v>100.40.55.570-6000.12</v>
          </cell>
          <cell r="B1581" t="str">
            <v>100</v>
          </cell>
          <cell r="C1581" t="str">
            <v>40</v>
          </cell>
          <cell r="D1581" t="str">
            <v>55</v>
          </cell>
          <cell r="E1581" t="str">
            <v>570</v>
          </cell>
          <cell r="F1581" t="str">
            <v>6000.12</v>
          </cell>
          <cell r="G1581" t="str">
            <v>Professional Services Contract Services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 t="str">
            <v>+++</v>
          </cell>
        </row>
        <row r="1582">
          <cell r="A1582" t="str">
            <v>100.40.55.570-6000.13</v>
          </cell>
          <cell r="B1582" t="str">
            <v>100</v>
          </cell>
          <cell r="C1582" t="str">
            <v>40</v>
          </cell>
          <cell r="D1582" t="str">
            <v>55</v>
          </cell>
          <cell r="E1582" t="str">
            <v>570</v>
          </cell>
          <cell r="F1582" t="str">
            <v>6000.13</v>
          </cell>
          <cell r="G1582" t="str">
            <v>Professional Services Compliance Monitoring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 t="str">
            <v>+++</v>
          </cell>
        </row>
        <row r="1583">
          <cell r="A1583" t="str">
            <v>100.40.55.570-6000.14</v>
          </cell>
          <cell r="B1583" t="str">
            <v>100</v>
          </cell>
          <cell r="C1583" t="str">
            <v>40</v>
          </cell>
          <cell r="D1583" t="str">
            <v>55</v>
          </cell>
          <cell r="E1583" t="str">
            <v>570</v>
          </cell>
          <cell r="F1583" t="str">
            <v>6000.14</v>
          </cell>
          <cell r="G1583" t="str">
            <v>Professional Services IW Pre Analysis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 t="str">
            <v>+++</v>
          </cell>
        </row>
        <row r="1584">
          <cell r="A1584" t="str">
            <v>100.40.55.570-6000.18</v>
          </cell>
          <cell r="B1584" t="str">
            <v>100</v>
          </cell>
          <cell r="C1584" t="str">
            <v>40</v>
          </cell>
          <cell r="D1584" t="str">
            <v>55</v>
          </cell>
          <cell r="E1584" t="str">
            <v>570</v>
          </cell>
          <cell r="F1584" t="str">
            <v>6000.18</v>
          </cell>
          <cell r="G1584" t="str">
            <v>Professional Services Legal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 t="str">
            <v>+++</v>
          </cell>
        </row>
        <row r="1585">
          <cell r="A1585" t="str">
            <v>100.40.55.570-6100.01</v>
          </cell>
          <cell r="B1585" t="str">
            <v>100</v>
          </cell>
          <cell r="C1585" t="str">
            <v>40</v>
          </cell>
          <cell r="D1585" t="str">
            <v>55</v>
          </cell>
          <cell r="E1585" t="str">
            <v>570</v>
          </cell>
          <cell r="F1585" t="str">
            <v>6100.01</v>
          </cell>
          <cell r="G1585" t="str">
            <v>Utilities Electric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 t="str">
            <v>+++</v>
          </cell>
        </row>
        <row r="1586">
          <cell r="A1586" t="str">
            <v>100.40.55.570-6100.02</v>
          </cell>
          <cell r="B1586" t="str">
            <v>100</v>
          </cell>
          <cell r="C1586" t="str">
            <v>40</v>
          </cell>
          <cell r="D1586" t="str">
            <v>55</v>
          </cell>
          <cell r="E1586" t="str">
            <v>570</v>
          </cell>
          <cell r="F1586" t="str">
            <v>6100.02</v>
          </cell>
          <cell r="G1586" t="str">
            <v>Utilities Telephone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 t="str">
            <v>+++</v>
          </cell>
        </row>
        <row r="1587">
          <cell r="A1587" t="str">
            <v>100.40.55.570-6100.03</v>
          </cell>
          <cell r="B1587" t="str">
            <v>100</v>
          </cell>
          <cell r="C1587" t="str">
            <v>40</v>
          </cell>
          <cell r="D1587" t="str">
            <v>55</v>
          </cell>
          <cell r="E1587" t="str">
            <v>570</v>
          </cell>
          <cell r="F1587" t="str">
            <v>6100.03</v>
          </cell>
          <cell r="G1587" t="str">
            <v>Utilities Data Transmission / ISP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 t="str">
            <v>+++</v>
          </cell>
        </row>
        <row r="1588">
          <cell r="A1588" t="str">
            <v>100.40.55.570-6200.01</v>
          </cell>
          <cell r="B1588" t="str">
            <v>100</v>
          </cell>
          <cell r="C1588" t="str">
            <v>40</v>
          </cell>
          <cell r="D1588" t="str">
            <v>55</v>
          </cell>
          <cell r="E1588" t="str">
            <v>570</v>
          </cell>
          <cell r="F1588" t="str">
            <v>6200.01</v>
          </cell>
          <cell r="G1588" t="str">
            <v>Supplies Office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 t="str">
            <v>+++</v>
          </cell>
        </row>
        <row r="1589">
          <cell r="A1589" t="str">
            <v>100.40.55.570-6200.02</v>
          </cell>
          <cell r="B1589" t="str">
            <v>100</v>
          </cell>
          <cell r="C1589" t="str">
            <v>40</v>
          </cell>
          <cell r="D1589" t="str">
            <v>55</v>
          </cell>
          <cell r="E1589" t="str">
            <v>570</v>
          </cell>
          <cell r="F1589" t="str">
            <v>6200.02</v>
          </cell>
          <cell r="G1589" t="str">
            <v>Supplies Special Department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 t="str">
            <v>+++</v>
          </cell>
        </row>
        <row r="1590">
          <cell r="A1590" t="str">
            <v>100.40.55.570-6200.03</v>
          </cell>
          <cell r="B1590" t="str">
            <v>100</v>
          </cell>
          <cell r="C1590" t="str">
            <v>40</v>
          </cell>
          <cell r="D1590" t="str">
            <v>55</v>
          </cell>
          <cell r="E1590" t="str">
            <v>570</v>
          </cell>
          <cell r="F1590" t="str">
            <v>6200.03</v>
          </cell>
          <cell r="G1590" t="str">
            <v>Supplies Copier Maintenance &amp; Supplies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 t="str">
            <v>+++</v>
          </cell>
        </row>
        <row r="1591">
          <cell r="A1591" t="str">
            <v>100.40.55.570-6200.04</v>
          </cell>
          <cell r="B1591" t="str">
            <v>100</v>
          </cell>
          <cell r="C1591" t="str">
            <v>40</v>
          </cell>
          <cell r="D1591" t="str">
            <v>55</v>
          </cell>
          <cell r="E1591" t="str">
            <v>570</v>
          </cell>
          <cell r="F1591" t="str">
            <v>6200.04</v>
          </cell>
          <cell r="G1591" t="str">
            <v>Supplies Postage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 t="str">
            <v>+++</v>
          </cell>
        </row>
        <row r="1592">
          <cell r="A1592" t="str">
            <v>100.40.55.570-6200.05</v>
          </cell>
          <cell r="B1592" t="str">
            <v>100</v>
          </cell>
          <cell r="C1592" t="str">
            <v>40</v>
          </cell>
          <cell r="D1592" t="str">
            <v>55</v>
          </cell>
          <cell r="E1592" t="str">
            <v>570</v>
          </cell>
          <cell r="F1592" t="str">
            <v>6200.05</v>
          </cell>
          <cell r="G1592" t="str">
            <v>Supplies Gasoline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 t="str">
            <v>+++</v>
          </cell>
        </row>
        <row r="1593">
          <cell r="A1593" t="str">
            <v>100.40.55.570-6200.06</v>
          </cell>
          <cell r="B1593" t="str">
            <v>100</v>
          </cell>
          <cell r="C1593" t="str">
            <v>40</v>
          </cell>
          <cell r="D1593" t="str">
            <v>55</v>
          </cell>
          <cell r="E1593" t="str">
            <v>570</v>
          </cell>
          <cell r="F1593" t="str">
            <v>6200.06</v>
          </cell>
          <cell r="G1593" t="str">
            <v>Supplies Propane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 t="str">
            <v>+++</v>
          </cell>
        </row>
        <row r="1594">
          <cell r="A1594" t="str">
            <v>100.40.55.570-6200.07</v>
          </cell>
          <cell r="B1594" t="str">
            <v>100</v>
          </cell>
          <cell r="C1594" t="str">
            <v>40</v>
          </cell>
          <cell r="D1594" t="str">
            <v>55</v>
          </cell>
          <cell r="E1594" t="str">
            <v>570</v>
          </cell>
          <cell r="F1594" t="str">
            <v>6200.07</v>
          </cell>
          <cell r="G1594" t="str">
            <v>Supplies Radio Communication &amp; Maint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 t="str">
            <v>+++</v>
          </cell>
        </row>
        <row r="1595">
          <cell r="A1595" t="str">
            <v>100.40.55.570-6200.09</v>
          </cell>
          <cell r="B1595" t="str">
            <v>100</v>
          </cell>
          <cell r="C1595" t="str">
            <v>40</v>
          </cell>
          <cell r="D1595" t="str">
            <v>55</v>
          </cell>
          <cell r="E1595" t="str">
            <v>570</v>
          </cell>
          <cell r="F1595" t="str">
            <v>6200.09</v>
          </cell>
          <cell r="G1595" t="str">
            <v>Supplies Data Processing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 t="str">
            <v>+++</v>
          </cell>
        </row>
        <row r="1596">
          <cell r="A1596" t="str">
            <v>100.40.55.570-6200.10</v>
          </cell>
          <cell r="B1596" t="str">
            <v>100</v>
          </cell>
          <cell r="C1596" t="str">
            <v>40</v>
          </cell>
          <cell r="D1596" t="str">
            <v>55</v>
          </cell>
          <cell r="E1596" t="str">
            <v>570</v>
          </cell>
          <cell r="F1596" t="str">
            <v>6200.10</v>
          </cell>
          <cell r="G1596" t="str">
            <v>Supplies Protective Clothing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 t="str">
            <v>+++</v>
          </cell>
        </row>
        <row r="1597">
          <cell r="A1597" t="str">
            <v>100.40.55.570-6200.12</v>
          </cell>
          <cell r="B1597" t="str">
            <v>100</v>
          </cell>
          <cell r="C1597" t="str">
            <v>40</v>
          </cell>
          <cell r="D1597" t="str">
            <v>55</v>
          </cell>
          <cell r="E1597" t="str">
            <v>570</v>
          </cell>
          <cell r="F1597" t="str">
            <v>6200.12</v>
          </cell>
          <cell r="G1597" t="str">
            <v>Supplies CNG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 t="str">
            <v>+++</v>
          </cell>
        </row>
        <row r="1598">
          <cell r="A1598" t="str">
            <v>100.40.55.570-6280.03</v>
          </cell>
          <cell r="B1598" t="str">
            <v>100</v>
          </cell>
          <cell r="C1598" t="str">
            <v>40</v>
          </cell>
          <cell r="D1598" t="str">
            <v>55</v>
          </cell>
          <cell r="E1598" t="str">
            <v>570</v>
          </cell>
          <cell r="F1598" t="str">
            <v>6280.03</v>
          </cell>
          <cell r="G1598" t="str">
            <v>Supplies-Public Works Soundwall Repair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 t="str">
            <v>+++</v>
          </cell>
        </row>
        <row r="1599">
          <cell r="A1599" t="str">
            <v>100.40.55.570-6280.04</v>
          </cell>
          <cell r="B1599" t="str">
            <v>100</v>
          </cell>
          <cell r="C1599" t="str">
            <v>40</v>
          </cell>
          <cell r="D1599" t="str">
            <v>55</v>
          </cell>
          <cell r="E1599" t="str">
            <v>570</v>
          </cell>
          <cell r="F1599" t="str">
            <v>6280.04</v>
          </cell>
          <cell r="G1599" t="str">
            <v>Supplies-Public Works Sidewalk Repair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 t="str">
            <v>+++</v>
          </cell>
        </row>
        <row r="1600">
          <cell r="A1600" t="str">
            <v>100.40.55.570-6280.05</v>
          </cell>
          <cell r="B1600" t="str">
            <v>100</v>
          </cell>
          <cell r="C1600" t="str">
            <v>40</v>
          </cell>
          <cell r="D1600" t="str">
            <v>55</v>
          </cell>
          <cell r="E1600" t="str">
            <v>570</v>
          </cell>
          <cell r="F1600" t="str">
            <v>6280.05</v>
          </cell>
          <cell r="G1600" t="str">
            <v>Supplies-Public Works Traffic Signs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 t="str">
            <v>+++</v>
          </cell>
        </row>
        <row r="1601">
          <cell r="A1601" t="str">
            <v>100.40.55.570-6280.08</v>
          </cell>
          <cell r="B1601" t="str">
            <v>100</v>
          </cell>
          <cell r="C1601" t="str">
            <v>40</v>
          </cell>
          <cell r="D1601" t="str">
            <v>55</v>
          </cell>
          <cell r="E1601" t="str">
            <v>570</v>
          </cell>
          <cell r="F1601" t="str">
            <v>6280.08</v>
          </cell>
          <cell r="G1601" t="str">
            <v>Supplies-Public Works Pump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 t="str">
            <v>+++</v>
          </cell>
        </row>
        <row r="1602">
          <cell r="A1602" t="str">
            <v>100.40.55.570-6280.09</v>
          </cell>
          <cell r="B1602" t="str">
            <v>100</v>
          </cell>
          <cell r="C1602" t="str">
            <v>40</v>
          </cell>
          <cell r="D1602" t="str">
            <v>55</v>
          </cell>
          <cell r="E1602" t="str">
            <v>570</v>
          </cell>
          <cell r="F1602" t="str">
            <v>6280.09</v>
          </cell>
          <cell r="G1602" t="str">
            <v>Supplies-Public Works Storm Drain System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 t="str">
            <v>+++</v>
          </cell>
        </row>
        <row r="1603">
          <cell r="A1603" t="str">
            <v>100.40.55.570-6280.10</v>
          </cell>
          <cell r="B1603" t="str">
            <v>100</v>
          </cell>
          <cell r="C1603" t="str">
            <v>40</v>
          </cell>
          <cell r="D1603" t="str">
            <v>55</v>
          </cell>
          <cell r="E1603" t="str">
            <v>570</v>
          </cell>
          <cell r="F1603" t="str">
            <v>6280.10</v>
          </cell>
          <cell r="G1603" t="str">
            <v>Supplies-Public Works Storm Drain Basin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 t="str">
            <v>+++</v>
          </cell>
        </row>
        <row r="1604">
          <cell r="A1604" t="str">
            <v>100.40.55.570-6280.11</v>
          </cell>
          <cell r="B1604" t="str">
            <v>100</v>
          </cell>
          <cell r="C1604" t="str">
            <v>40</v>
          </cell>
          <cell r="D1604" t="str">
            <v>55</v>
          </cell>
          <cell r="E1604" t="str">
            <v>570</v>
          </cell>
          <cell r="F1604" t="str">
            <v>6280.11</v>
          </cell>
          <cell r="G1604" t="str">
            <v>Supplies-Public Works Custodial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 t="str">
            <v>+++</v>
          </cell>
        </row>
        <row r="1605">
          <cell r="A1605" t="str">
            <v>100.40.55.570-6280.12</v>
          </cell>
          <cell r="B1605" t="str">
            <v>100</v>
          </cell>
          <cell r="C1605" t="str">
            <v>40</v>
          </cell>
          <cell r="D1605" t="str">
            <v>55</v>
          </cell>
          <cell r="E1605" t="str">
            <v>570</v>
          </cell>
          <cell r="F1605" t="str">
            <v>6280.12</v>
          </cell>
          <cell r="G1605" t="str">
            <v>Supplies-Public Works Chemicals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 t="str">
            <v>+++</v>
          </cell>
        </row>
        <row r="1606">
          <cell r="A1606" t="str">
            <v>100.40.55.570-6280.13</v>
          </cell>
          <cell r="B1606" t="str">
            <v>100</v>
          </cell>
          <cell r="C1606" t="str">
            <v>40</v>
          </cell>
          <cell r="D1606" t="str">
            <v>55</v>
          </cell>
          <cell r="E1606" t="str">
            <v>570</v>
          </cell>
          <cell r="F1606" t="str">
            <v>6280.13</v>
          </cell>
          <cell r="G1606" t="str">
            <v>Supplies-Public Works Laboratory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 t="str">
            <v>+++</v>
          </cell>
        </row>
        <row r="1607">
          <cell r="A1607" t="str">
            <v>100.40.55.570-6280.14</v>
          </cell>
          <cell r="B1607" t="str">
            <v>100</v>
          </cell>
          <cell r="C1607" t="str">
            <v>40</v>
          </cell>
          <cell r="D1607" t="str">
            <v>55</v>
          </cell>
          <cell r="E1607" t="str">
            <v>570</v>
          </cell>
          <cell r="F1607" t="str">
            <v>6280.14</v>
          </cell>
          <cell r="G1607" t="str">
            <v>Supplies-Public Works Protective Clothing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 t="str">
            <v>+++</v>
          </cell>
        </row>
        <row r="1608">
          <cell r="A1608" t="str">
            <v>100.40.55.570-6280.15</v>
          </cell>
          <cell r="B1608" t="str">
            <v>100</v>
          </cell>
          <cell r="C1608" t="str">
            <v>40</v>
          </cell>
          <cell r="D1608" t="str">
            <v>55</v>
          </cell>
          <cell r="E1608" t="str">
            <v>570</v>
          </cell>
          <cell r="F1608" t="str">
            <v>6280.15</v>
          </cell>
          <cell r="G1608" t="str">
            <v>Supplies-Public Works Mechanics Tools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 t="str">
            <v>+++</v>
          </cell>
        </row>
        <row r="1609">
          <cell r="A1609" t="str">
            <v>100.40.55.570-6280.16</v>
          </cell>
          <cell r="B1609" t="str">
            <v>100</v>
          </cell>
          <cell r="C1609" t="str">
            <v>40</v>
          </cell>
          <cell r="D1609" t="str">
            <v>55</v>
          </cell>
          <cell r="E1609" t="str">
            <v>570</v>
          </cell>
          <cell r="F1609" t="str">
            <v>6280.16</v>
          </cell>
          <cell r="G1609" t="str">
            <v>Supplies-Public Works UV System Supplies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 t="str">
            <v>+++</v>
          </cell>
        </row>
        <row r="1610">
          <cell r="A1610" t="str">
            <v>100.40.55.570-6280.19</v>
          </cell>
          <cell r="B1610" t="str">
            <v>100</v>
          </cell>
          <cell r="C1610" t="str">
            <v>40</v>
          </cell>
          <cell r="D1610" t="str">
            <v>55</v>
          </cell>
          <cell r="E1610" t="str">
            <v>570</v>
          </cell>
          <cell r="F1610" t="str">
            <v>6280.19</v>
          </cell>
          <cell r="G1610" t="str">
            <v>Supplies-Public Works Specialty Maintenance Tools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 t="str">
            <v>+++</v>
          </cell>
        </row>
        <row r="1611">
          <cell r="A1611" t="str">
            <v>100.40.55.570-6280.20</v>
          </cell>
          <cell r="B1611" t="str">
            <v>100</v>
          </cell>
          <cell r="C1611" t="str">
            <v>40</v>
          </cell>
          <cell r="D1611" t="str">
            <v>55</v>
          </cell>
          <cell r="E1611" t="str">
            <v>570</v>
          </cell>
          <cell r="F1611" t="str">
            <v>6280.20</v>
          </cell>
          <cell r="G1611" t="str">
            <v>Supplies-Public Works Bin Repair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 t="str">
            <v>+++</v>
          </cell>
        </row>
        <row r="1612">
          <cell r="A1612" t="str">
            <v>100.40.55.570-6280.21</v>
          </cell>
          <cell r="B1612" t="str">
            <v>100</v>
          </cell>
          <cell r="C1612" t="str">
            <v>40</v>
          </cell>
          <cell r="D1612" t="str">
            <v>55</v>
          </cell>
          <cell r="E1612" t="str">
            <v>570</v>
          </cell>
          <cell r="F1612" t="str">
            <v>6280.21</v>
          </cell>
          <cell r="G1612" t="str">
            <v>Supplies-Public Works Used Oil Grant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 t="str">
            <v>+++</v>
          </cell>
        </row>
        <row r="1613">
          <cell r="A1613" t="str">
            <v>100.40.55.570-6280.22</v>
          </cell>
          <cell r="B1613" t="str">
            <v>100</v>
          </cell>
          <cell r="C1613" t="str">
            <v>40</v>
          </cell>
          <cell r="D1613" t="str">
            <v>55</v>
          </cell>
          <cell r="E1613" t="str">
            <v>570</v>
          </cell>
          <cell r="F1613" t="str">
            <v>6280.22</v>
          </cell>
          <cell r="G1613" t="str">
            <v>Supplies-Public Works Recycled Products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 t="str">
            <v>+++</v>
          </cell>
        </row>
        <row r="1614">
          <cell r="A1614" t="str">
            <v>100.40.55.570-6280.23</v>
          </cell>
          <cell r="B1614" t="str">
            <v>100</v>
          </cell>
          <cell r="C1614" t="str">
            <v>40</v>
          </cell>
          <cell r="D1614" t="str">
            <v>55</v>
          </cell>
          <cell r="E1614" t="str">
            <v>570</v>
          </cell>
          <cell r="F1614" t="str">
            <v>6280.23</v>
          </cell>
          <cell r="G1614" t="str">
            <v>Supplies-Public Works Recycling Education Program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 t="str">
            <v>+++</v>
          </cell>
        </row>
        <row r="1615">
          <cell r="A1615" t="str">
            <v>100.40.55.570-6280.25</v>
          </cell>
          <cell r="B1615" t="str">
            <v>100</v>
          </cell>
          <cell r="C1615" t="str">
            <v>40</v>
          </cell>
          <cell r="D1615" t="str">
            <v>55</v>
          </cell>
          <cell r="E1615" t="str">
            <v>570</v>
          </cell>
          <cell r="F1615" t="str">
            <v>6280.25</v>
          </cell>
          <cell r="G1615" t="str">
            <v>Supplies-Public Works Collection Containers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 t="str">
            <v>+++</v>
          </cell>
        </row>
        <row r="1616">
          <cell r="A1616" t="str">
            <v>100.40.55.570-6280.26</v>
          </cell>
          <cell r="B1616" t="str">
            <v>100</v>
          </cell>
          <cell r="C1616" t="str">
            <v>40</v>
          </cell>
          <cell r="D1616" t="str">
            <v>55</v>
          </cell>
          <cell r="E1616" t="str">
            <v>570</v>
          </cell>
          <cell r="F1616" t="str">
            <v>6280.26</v>
          </cell>
          <cell r="G1616" t="str">
            <v>Supplies-Public Works 3 Cart System Containers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 t="str">
            <v>+++</v>
          </cell>
        </row>
        <row r="1617">
          <cell r="A1617" t="str">
            <v>100.40.55.570-6280.27</v>
          </cell>
          <cell r="B1617" t="str">
            <v>100</v>
          </cell>
          <cell r="C1617" t="str">
            <v>40</v>
          </cell>
          <cell r="D1617" t="str">
            <v>55</v>
          </cell>
          <cell r="E1617" t="str">
            <v>570</v>
          </cell>
          <cell r="F1617" t="str">
            <v>6280.27</v>
          </cell>
          <cell r="G1617" t="str">
            <v>Supplies-Public Works SSJID Surface Water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 t="str">
            <v>+++</v>
          </cell>
        </row>
        <row r="1618">
          <cell r="A1618" t="str">
            <v>100.40.55.570-6280.28</v>
          </cell>
          <cell r="B1618" t="str">
            <v>100</v>
          </cell>
          <cell r="C1618" t="str">
            <v>40</v>
          </cell>
          <cell r="D1618" t="str">
            <v>55</v>
          </cell>
          <cell r="E1618" t="str">
            <v>570</v>
          </cell>
          <cell r="F1618" t="str">
            <v>6280.28</v>
          </cell>
          <cell r="G1618" t="str">
            <v>Supplies-Public Works Water Treatment Chemicals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 t="str">
            <v>+++</v>
          </cell>
        </row>
        <row r="1619">
          <cell r="A1619" t="str">
            <v>100.40.55.570-6280.29</v>
          </cell>
          <cell r="B1619" t="str">
            <v>100</v>
          </cell>
          <cell r="C1619" t="str">
            <v>40</v>
          </cell>
          <cell r="D1619" t="str">
            <v>55</v>
          </cell>
          <cell r="E1619" t="str">
            <v>570</v>
          </cell>
          <cell r="F1619" t="str">
            <v>6280.29</v>
          </cell>
          <cell r="G1619" t="str">
            <v>Supplies-Public Works Water Treatment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 t="str">
            <v>+++</v>
          </cell>
        </row>
        <row r="1620">
          <cell r="A1620" t="str">
            <v>100.40.55.570-6280.30</v>
          </cell>
          <cell r="B1620" t="str">
            <v>100</v>
          </cell>
          <cell r="C1620" t="str">
            <v>40</v>
          </cell>
          <cell r="D1620" t="str">
            <v>55</v>
          </cell>
          <cell r="E1620" t="str">
            <v>570</v>
          </cell>
          <cell r="F1620" t="str">
            <v>6280.30</v>
          </cell>
          <cell r="G1620" t="str">
            <v>Supplies-Public Works Automated &amp; Hand Tools</v>
          </cell>
          <cell r="H1620">
            <v>0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 t="str">
            <v>+++</v>
          </cell>
        </row>
        <row r="1621">
          <cell r="A1621" t="str">
            <v>100.40.55.570-6280.31</v>
          </cell>
          <cell r="B1621" t="str">
            <v>100</v>
          </cell>
          <cell r="C1621" t="str">
            <v>40</v>
          </cell>
          <cell r="D1621" t="str">
            <v>55</v>
          </cell>
          <cell r="E1621" t="str">
            <v>570</v>
          </cell>
          <cell r="F1621" t="str">
            <v>6280.31</v>
          </cell>
          <cell r="G1621" t="str">
            <v>Supplies-Public Works Water Conservation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 t="str">
            <v>+++</v>
          </cell>
        </row>
        <row r="1622">
          <cell r="A1622" t="str">
            <v>100.40.55.570-6280.32</v>
          </cell>
          <cell r="B1622" t="str">
            <v>100</v>
          </cell>
          <cell r="C1622" t="str">
            <v>40</v>
          </cell>
          <cell r="D1622" t="str">
            <v>55</v>
          </cell>
          <cell r="E1622" t="str">
            <v>570</v>
          </cell>
          <cell r="F1622" t="str">
            <v>6280.32</v>
          </cell>
          <cell r="G1622" t="str">
            <v>Supplies-Public Works Water Distribution System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 t="str">
            <v>+++</v>
          </cell>
        </row>
        <row r="1623">
          <cell r="A1623" t="str">
            <v>100.40.55.570-6280.33</v>
          </cell>
          <cell r="B1623" t="str">
            <v>100</v>
          </cell>
          <cell r="C1623" t="str">
            <v>40</v>
          </cell>
          <cell r="D1623" t="str">
            <v>55</v>
          </cell>
          <cell r="E1623" t="str">
            <v>570</v>
          </cell>
          <cell r="F1623" t="str">
            <v>6280.33</v>
          </cell>
          <cell r="G1623" t="str">
            <v>Supplies-Public Works Fire Hydrants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 t="str">
            <v>+++</v>
          </cell>
        </row>
        <row r="1624">
          <cell r="A1624" t="str">
            <v>100.40.55.570-6280.34</v>
          </cell>
          <cell r="B1624" t="str">
            <v>100</v>
          </cell>
          <cell r="C1624" t="str">
            <v>40</v>
          </cell>
          <cell r="D1624" t="str">
            <v>55</v>
          </cell>
          <cell r="E1624" t="str">
            <v>570</v>
          </cell>
          <cell r="F1624" t="str">
            <v>6280.34</v>
          </cell>
          <cell r="G1624" t="str">
            <v>Supplies-Public Works Wells &amp; Pumps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 t="str">
            <v>+++</v>
          </cell>
        </row>
        <row r="1625">
          <cell r="A1625" t="str">
            <v>100.40.55.570-6280.35</v>
          </cell>
          <cell r="B1625" t="str">
            <v>100</v>
          </cell>
          <cell r="C1625" t="str">
            <v>40</v>
          </cell>
          <cell r="D1625" t="str">
            <v>55</v>
          </cell>
          <cell r="E1625" t="str">
            <v>570</v>
          </cell>
          <cell r="F1625" t="str">
            <v>6280.35</v>
          </cell>
          <cell r="G1625" t="str">
            <v>Supplies-Public Works Water Meters &amp; Boxes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 t="str">
            <v>+++</v>
          </cell>
        </row>
        <row r="1626">
          <cell r="A1626" t="str">
            <v>100.40.55.570-6280.36</v>
          </cell>
          <cell r="B1626" t="str">
            <v>100</v>
          </cell>
          <cell r="C1626" t="str">
            <v>40</v>
          </cell>
          <cell r="D1626" t="str">
            <v>55</v>
          </cell>
          <cell r="E1626" t="str">
            <v>570</v>
          </cell>
          <cell r="F1626" t="str">
            <v>6280.36</v>
          </cell>
          <cell r="G1626" t="str">
            <v>Supplies-Public Works Traffic Calming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 t="str">
            <v>+++</v>
          </cell>
        </row>
        <row r="1627">
          <cell r="A1627" t="str">
            <v>100.40.55.570-6280.38</v>
          </cell>
          <cell r="B1627" t="str">
            <v>100</v>
          </cell>
          <cell r="C1627" t="str">
            <v>40</v>
          </cell>
          <cell r="D1627" t="str">
            <v>55</v>
          </cell>
          <cell r="E1627" t="str">
            <v>570</v>
          </cell>
          <cell r="F1627" t="str">
            <v>6280.38</v>
          </cell>
          <cell r="G1627" t="str">
            <v>Supplies-Public Works Global Supplies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 t="str">
            <v>+++</v>
          </cell>
        </row>
        <row r="1628">
          <cell r="A1628" t="str">
            <v>100.40.55.570-6280.39</v>
          </cell>
          <cell r="B1628" t="str">
            <v>100</v>
          </cell>
          <cell r="C1628" t="str">
            <v>40</v>
          </cell>
          <cell r="D1628" t="str">
            <v>55</v>
          </cell>
          <cell r="E1628" t="str">
            <v>570</v>
          </cell>
          <cell r="F1628" t="str">
            <v>6280.39</v>
          </cell>
          <cell r="G1628" t="str">
            <v>Supplies-Public Works Industrial Waste Pretreatment</v>
          </cell>
          <cell r="H1628">
            <v>0</v>
          </cell>
          <cell r="I1628">
            <v>0</v>
          </cell>
          <cell r="J1628">
            <v>0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 t="str">
            <v>+++</v>
          </cell>
        </row>
        <row r="1629">
          <cell r="A1629" t="str">
            <v>100.40.55.570-6280.41</v>
          </cell>
          <cell r="B1629" t="str">
            <v>100</v>
          </cell>
          <cell r="C1629" t="str">
            <v>40</v>
          </cell>
          <cell r="D1629" t="str">
            <v>55</v>
          </cell>
          <cell r="E1629" t="str">
            <v>570</v>
          </cell>
          <cell r="F1629" t="str">
            <v>6280.41</v>
          </cell>
          <cell r="G1629" t="str">
            <v>Supplies-Public Works Bevarage Container Grant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 t="str">
            <v>+++</v>
          </cell>
        </row>
        <row r="1630">
          <cell r="A1630" t="str">
            <v>100.40.55.570-6280.42</v>
          </cell>
          <cell r="B1630" t="str">
            <v>100</v>
          </cell>
          <cell r="C1630" t="str">
            <v>40</v>
          </cell>
          <cell r="D1630" t="str">
            <v>55</v>
          </cell>
          <cell r="E1630" t="str">
            <v>570</v>
          </cell>
          <cell r="F1630" t="str">
            <v>6280.42</v>
          </cell>
          <cell r="G1630" t="str">
            <v>Supplies-Public Works Industrial Wastewater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 t="str">
            <v>+++</v>
          </cell>
        </row>
        <row r="1631">
          <cell r="A1631" t="str">
            <v>100.40.55.570-6300.01</v>
          </cell>
          <cell r="B1631" t="str">
            <v>100</v>
          </cell>
          <cell r="C1631" t="str">
            <v>40</v>
          </cell>
          <cell r="D1631" t="str">
            <v>55</v>
          </cell>
          <cell r="E1631" t="str">
            <v>570</v>
          </cell>
          <cell r="F1631" t="str">
            <v>6300.01</v>
          </cell>
          <cell r="G1631" t="str">
            <v>Dues &amp; Subscriptions Memberships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 t="str">
            <v>+++</v>
          </cell>
        </row>
        <row r="1632">
          <cell r="A1632" t="str">
            <v>100.40.55.570-6300.02</v>
          </cell>
          <cell r="B1632" t="str">
            <v>100</v>
          </cell>
          <cell r="C1632" t="str">
            <v>40</v>
          </cell>
          <cell r="D1632" t="str">
            <v>55</v>
          </cell>
          <cell r="E1632" t="str">
            <v>570</v>
          </cell>
          <cell r="F1632" t="str">
            <v>6300.02</v>
          </cell>
          <cell r="G1632" t="str">
            <v>Dues &amp; Subscriptions Publications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 t="str">
            <v>+++</v>
          </cell>
        </row>
        <row r="1633">
          <cell r="A1633" t="str">
            <v>100.40.55.570-6300.03</v>
          </cell>
          <cell r="B1633" t="str">
            <v>100</v>
          </cell>
          <cell r="C1633" t="str">
            <v>40</v>
          </cell>
          <cell r="D1633" t="str">
            <v>55</v>
          </cell>
          <cell r="E1633" t="str">
            <v>570</v>
          </cell>
          <cell r="F1633" t="str">
            <v>6300.03</v>
          </cell>
          <cell r="G1633" t="str">
            <v>Dues &amp; Subscriptions Certifications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 t="str">
            <v>+++</v>
          </cell>
        </row>
        <row r="1634">
          <cell r="A1634" t="str">
            <v>100.40.55.570-6350.01</v>
          </cell>
          <cell r="B1634" t="str">
            <v>100</v>
          </cell>
          <cell r="C1634" t="str">
            <v>40</v>
          </cell>
          <cell r="D1634" t="str">
            <v>55</v>
          </cell>
          <cell r="E1634" t="str">
            <v>570</v>
          </cell>
          <cell r="F1634" t="str">
            <v>6350.01</v>
          </cell>
          <cell r="G1634" t="str">
            <v>Maintenance Agreements &amp; Licenses License/Software Maintenance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 t="str">
            <v>+++</v>
          </cell>
        </row>
        <row r="1635">
          <cell r="A1635" t="str">
            <v>100.40.55.570-6350.02</v>
          </cell>
          <cell r="B1635" t="str">
            <v>100</v>
          </cell>
          <cell r="C1635" t="str">
            <v>40</v>
          </cell>
          <cell r="D1635" t="str">
            <v>55</v>
          </cell>
          <cell r="E1635" t="str">
            <v>570</v>
          </cell>
          <cell r="F1635" t="str">
            <v>6350.02</v>
          </cell>
          <cell r="G1635" t="str">
            <v>Maintenance Agreements &amp; Licenses Hardware Maintenance</v>
          </cell>
          <cell r="H1635">
            <v>0</v>
          </cell>
          <cell r="I1635">
            <v>0</v>
          </cell>
          <cell r="J1635">
            <v>0</v>
          </cell>
          <cell r="K1635">
            <v>0</v>
          </cell>
          <cell r="L1635">
            <v>0</v>
          </cell>
          <cell r="M1635">
            <v>0</v>
          </cell>
          <cell r="N1635">
            <v>0</v>
          </cell>
          <cell r="O1635" t="str">
            <v>+++</v>
          </cell>
        </row>
        <row r="1636">
          <cell r="A1636" t="str">
            <v>100.40.55.570-6350.03</v>
          </cell>
          <cell r="B1636" t="str">
            <v>100</v>
          </cell>
          <cell r="C1636" t="str">
            <v>40</v>
          </cell>
          <cell r="D1636" t="str">
            <v>55</v>
          </cell>
          <cell r="E1636" t="str">
            <v>570</v>
          </cell>
          <cell r="F1636" t="str">
            <v>6350.03</v>
          </cell>
          <cell r="G1636" t="str">
            <v>Maintenance Agreements &amp; Licenses Maintenance Agreements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 t="str">
            <v>+++</v>
          </cell>
        </row>
        <row r="1637">
          <cell r="A1637" t="str">
            <v>100.40.55.570-6350.04</v>
          </cell>
          <cell r="B1637" t="str">
            <v>100</v>
          </cell>
          <cell r="C1637" t="str">
            <v>40</v>
          </cell>
          <cell r="D1637" t="str">
            <v>55</v>
          </cell>
          <cell r="E1637" t="str">
            <v>570</v>
          </cell>
          <cell r="F1637" t="str">
            <v>6350.04</v>
          </cell>
          <cell r="G1637" t="str">
            <v>Maintenance Agreements &amp; Licenses SCADA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 t="str">
            <v>+++</v>
          </cell>
        </row>
        <row r="1638">
          <cell r="A1638" t="str">
            <v>100.40.55.570-6350.05</v>
          </cell>
          <cell r="B1638" t="str">
            <v>100</v>
          </cell>
          <cell r="C1638" t="str">
            <v>40</v>
          </cell>
          <cell r="D1638" t="str">
            <v>55</v>
          </cell>
          <cell r="E1638" t="str">
            <v>570</v>
          </cell>
          <cell r="F1638" t="str">
            <v>6350.05</v>
          </cell>
          <cell r="G1638" t="str">
            <v>Maintenance Agreements &amp; Licenses Traffic Control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 t="str">
            <v>+++</v>
          </cell>
        </row>
        <row r="1639">
          <cell r="A1639" t="str">
            <v>100.40.55.570-6350.06</v>
          </cell>
          <cell r="B1639" t="str">
            <v>100</v>
          </cell>
          <cell r="C1639" t="str">
            <v>40</v>
          </cell>
          <cell r="D1639" t="str">
            <v>55</v>
          </cell>
          <cell r="E1639" t="str">
            <v>570</v>
          </cell>
          <cell r="F1639" t="str">
            <v>6350.06</v>
          </cell>
          <cell r="G1639" t="str">
            <v>Maintenance Agreements &amp; Licenses Streetlights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 t="str">
            <v>+++</v>
          </cell>
        </row>
        <row r="1640">
          <cell r="A1640" t="str">
            <v>100.40.55.570-6375.01</v>
          </cell>
          <cell r="B1640" t="str">
            <v>100</v>
          </cell>
          <cell r="C1640" t="str">
            <v>40</v>
          </cell>
          <cell r="D1640" t="str">
            <v>55</v>
          </cell>
          <cell r="E1640" t="str">
            <v>570</v>
          </cell>
          <cell r="F1640" t="str">
            <v>6375.01</v>
          </cell>
          <cell r="G1640" t="str">
            <v>Operating Fees NPDES Permit Renewal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 t="str">
            <v>+++</v>
          </cell>
        </row>
        <row r="1641">
          <cell r="A1641" t="str">
            <v>100.40.55.570-6375.02</v>
          </cell>
          <cell r="B1641" t="str">
            <v>100</v>
          </cell>
          <cell r="C1641" t="str">
            <v>40</v>
          </cell>
          <cell r="D1641" t="str">
            <v>55</v>
          </cell>
          <cell r="E1641" t="str">
            <v>570</v>
          </cell>
          <cell r="F1641" t="str">
            <v>6375.02</v>
          </cell>
          <cell r="G1641" t="str">
            <v>Operating Fees NPDES Permit Compliance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 t="str">
            <v>+++</v>
          </cell>
        </row>
        <row r="1642">
          <cell r="A1642" t="str">
            <v>100.40.55.570-6375.03</v>
          </cell>
          <cell r="B1642" t="str">
            <v>100</v>
          </cell>
          <cell r="C1642" t="str">
            <v>40</v>
          </cell>
          <cell r="D1642" t="str">
            <v>55</v>
          </cell>
          <cell r="E1642" t="str">
            <v>570</v>
          </cell>
          <cell r="F1642" t="str">
            <v>6375.03</v>
          </cell>
          <cell r="G1642" t="str">
            <v>Operating Fees SSJID Drainage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 t="str">
            <v>+++</v>
          </cell>
        </row>
        <row r="1643">
          <cell r="A1643" t="str">
            <v>100.40.55.570-6375.04</v>
          </cell>
          <cell r="B1643" t="str">
            <v>100</v>
          </cell>
          <cell r="C1643" t="str">
            <v>40</v>
          </cell>
          <cell r="D1643" t="str">
            <v>55</v>
          </cell>
          <cell r="E1643" t="str">
            <v>570</v>
          </cell>
          <cell r="F1643" t="str">
            <v>6375.04</v>
          </cell>
          <cell r="G1643" t="str">
            <v>Operating Fees Operating Permits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 t="str">
            <v>+++</v>
          </cell>
        </row>
        <row r="1644">
          <cell r="A1644" t="str">
            <v>100.40.55.570-6375.05</v>
          </cell>
          <cell r="B1644" t="str">
            <v>100</v>
          </cell>
          <cell r="C1644" t="str">
            <v>40</v>
          </cell>
          <cell r="D1644" t="str">
            <v>55</v>
          </cell>
          <cell r="E1644" t="str">
            <v>570</v>
          </cell>
          <cell r="F1644" t="str">
            <v>6375.05</v>
          </cell>
          <cell r="G1644" t="str">
            <v>Operating Fees Annual Waste Discharger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 t="str">
            <v>+++</v>
          </cell>
        </row>
        <row r="1645">
          <cell r="A1645" t="str">
            <v>100.40.55.570-6375.07</v>
          </cell>
          <cell r="B1645" t="str">
            <v>100</v>
          </cell>
          <cell r="C1645" t="str">
            <v>40</v>
          </cell>
          <cell r="D1645" t="str">
            <v>55</v>
          </cell>
          <cell r="E1645" t="str">
            <v>570</v>
          </cell>
          <cell r="F1645" t="str">
            <v>6375.07</v>
          </cell>
          <cell r="G1645" t="str">
            <v>Operating Fees Permit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 t="str">
            <v>+++</v>
          </cell>
        </row>
        <row r="1646">
          <cell r="A1646" t="str">
            <v>100.40.55.570-6375.08</v>
          </cell>
          <cell r="B1646" t="str">
            <v>100</v>
          </cell>
          <cell r="C1646" t="str">
            <v>40</v>
          </cell>
          <cell r="D1646" t="str">
            <v>55</v>
          </cell>
          <cell r="E1646" t="str">
            <v>570</v>
          </cell>
          <cell r="F1646" t="str">
            <v>6375.08</v>
          </cell>
          <cell r="G1646" t="str">
            <v>Operating Fees Operating Permits Reg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 t="str">
            <v>+++</v>
          </cell>
        </row>
        <row r="1647">
          <cell r="A1647" t="str">
            <v>100.40.55.570-6375.09</v>
          </cell>
          <cell r="B1647" t="str">
            <v>100</v>
          </cell>
          <cell r="C1647" t="str">
            <v>40</v>
          </cell>
          <cell r="D1647" t="str">
            <v>55</v>
          </cell>
          <cell r="E1647" t="str">
            <v>570</v>
          </cell>
          <cell r="F1647" t="str">
            <v>6375.09</v>
          </cell>
          <cell r="G1647" t="str">
            <v>Operating Fees Dumping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 t="str">
            <v>+++</v>
          </cell>
        </row>
        <row r="1648">
          <cell r="A1648" t="str">
            <v>100.40.55.570-6375.10</v>
          </cell>
          <cell r="B1648" t="str">
            <v>100</v>
          </cell>
          <cell r="C1648" t="str">
            <v>40</v>
          </cell>
          <cell r="D1648" t="str">
            <v>55</v>
          </cell>
          <cell r="E1648" t="str">
            <v>570</v>
          </cell>
          <cell r="F1648" t="str">
            <v>6375.10</v>
          </cell>
          <cell r="G1648" t="str">
            <v>Operating Fees Sludge Disposal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 t="str">
            <v>+++</v>
          </cell>
        </row>
        <row r="1649">
          <cell r="A1649" t="str">
            <v>100.40.55.570-6375.11</v>
          </cell>
          <cell r="B1649" t="str">
            <v>100</v>
          </cell>
          <cell r="C1649" t="str">
            <v>40</v>
          </cell>
          <cell r="D1649" t="str">
            <v>55</v>
          </cell>
          <cell r="E1649" t="str">
            <v>570</v>
          </cell>
          <cell r="F1649" t="str">
            <v>6375.11</v>
          </cell>
          <cell r="G1649" t="str">
            <v>Operating Fees Compost Tipping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 t="str">
            <v>+++</v>
          </cell>
        </row>
        <row r="1650">
          <cell r="A1650" t="str">
            <v>100.40.55.570-6375.12</v>
          </cell>
          <cell r="B1650" t="str">
            <v>100</v>
          </cell>
          <cell r="C1650" t="str">
            <v>40</v>
          </cell>
          <cell r="D1650" t="str">
            <v>55</v>
          </cell>
          <cell r="E1650" t="str">
            <v>570</v>
          </cell>
          <cell r="F1650" t="str">
            <v>6375.12</v>
          </cell>
          <cell r="G1650" t="str">
            <v>Operating Fees Curbside Recycling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 t="str">
            <v>+++</v>
          </cell>
        </row>
        <row r="1651">
          <cell r="A1651" t="str">
            <v>100.40.55.570-6375.15</v>
          </cell>
          <cell r="B1651" t="str">
            <v>100</v>
          </cell>
          <cell r="C1651" t="str">
            <v>40</v>
          </cell>
          <cell r="D1651" t="str">
            <v>55</v>
          </cell>
          <cell r="E1651" t="str">
            <v>570</v>
          </cell>
          <cell r="F1651" t="str">
            <v>6375.15</v>
          </cell>
          <cell r="G1651" t="str">
            <v>Operating Fees Concrete/Asphalt Tipping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 t="str">
            <v>+++</v>
          </cell>
        </row>
        <row r="1652">
          <cell r="A1652" t="str">
            <v>100.40.55.570-6375.16</v>
          </cell>
          <cell r="B1652" t="str">
            <v>100</v>
          </cell>
          <cell r="C1652" t="str">
            <v>40</v>
          </cell>
          <cell r="D1652" t="str">
            <v>55</v>
          </cell>
          <cell r="E1652" t="str">
            <v>570</v>
          </cell>
          <cell r="F1652" t="str">
            <v>6375.16</v>
          </cell>
          <cell r="G1652" t="str">
            <v>Operating Fees Universal Waste Recycling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 t="str">
            <v>+++</v>
          </cell>
        </row>
        <row r="1653">
          <cell r="A1653" t="str">
            <v>100.40.55.570-6375.18</v>
          </cell>
          <cell r="B1653" t="str">
            <v>100</v>
          </cell>
          <cell r="C1653" t="str">
            <v>40</v>
          </cell>
          <cell r="D1653" t="str">
            <v>55</v>
          </cell>
          <cell r="E1653" t="str">
            <v>570</v>
          </cell>
          <cell r="F1653" t="str">
            <v>6375.18</v>
          </cell>
          <cell r="G1653" t="str">
            <v>Operating Fees Used Oil Recycling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 t="str">
            <v>+++</v>
          </cell>
        </row>
        <row r="1654">
          <cell r="A1654" t="str">
            <v>100.40.55.570-6375.19</v>
          </cell>
          <cell r="B1654" t="str">
            <v>100</v>
          </cell>
          <cell r="C1654" t="str">
            <v>40</v>
          </cell>
          <cell r="D1654" t="str">
            <v>55</v>
          </cell>
          <cell r="E1654" t="str">
            <v>570</v>
          </cell>
          <cell r="F1654" t="str">
            <v>6375.19</v>
          </cell>
          <cell r="G1654" t="str">
            <v>Operating Fees Highway Signal</v>
          </cell>
          <cell r="H1654">
            <v>0</v>
          </cell>
          <cell r="I1654">
            <v>0</v>
          </cell>
          <cell r="J1654">
            <v>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 t="str">
            <v>+++</v>
          </cell>
        </row>
        <row r="1655">
          <cell r="A1655" t="str">
            <v>100.40.55.570-6375.20</v>
          </cell>
          <cell r="B1655" t="str">
            <v>100</v>
          </cell>
          <cell r="C1655" t="str">
            <v>40</v>
          </cell>
          <cell r="D1655" t="str">
            <v>55</v>
          </cell>
          <cell r="E1655" t="str">
            <v>570</v>
          </cell>
          <cell r="F1655" t="str">
            <v>6375.20</v>
          </cell>
          <cell r="G1655" t="str">
            <v>Operating Fees Fines and Penalties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 t="str">
            <v>+++</v>
          </cell>
        </row>
        <row r="1656">
          <cell r="A1656" t="str">
            <v>100.40.55.570-6400.01</v>
          </cell>
          <cell r="B1656" t="str">
            <v>100</v>
          </cell>
          <cell r="C1656" t="str">
            <v>40</v>
          </cell>
          <cell r="D1656" t="str">
            <v>55</v>
          </cell>
          <cell r="E1656" t="str">
            <v>570</v>
          </cell>
          <cell r="F1656" t="str">
            <v>6400.01</v>
          </cell>
          <cell r="G1656" t="str">
            <v>Repairs &amp; Maintenance Building</v>
          </cell>
          <cell r="H1656">
            <v>0</v>
          </cell>
          <cell r="I1656">
            <v>0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 t="str">
            <v>+++</v>
          </cell>
        </row>
        <row r="1657">
          <cell r="A1657" t="str">
            <v>100.40.55.570-6400.02</v>
          </cell>
          <cell r="B1657" t="str">
            <v>100</v>
          </cell>
          <cell r="C1657" t="str">
            <v>40</v>
          </cell>
          <cell r="D1657" t="str">
            <v>55</v>
          </cell>
          <cell r="E1657" t="str">
            <v>570</v>
          </cell>
          <cell r="F1657" t="str">
            <v>6400.02</v>
          </cell>
          <cell r="G1657" t="str">
            <v>Repairs &amp; Maintenance Minor Equipment/Other</v>
          </cell>
          <cell r="H1657">
            <v>0</v>
          </cell>
          <cell r="I1657">
            <v>0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 t="str">
            <v>+++</v>
          </cell>
        </row>
        <row r="1658">
          <cell r="A1658" t="str">
            <v>100.40.55.570-6400.03</v>
          </cell>
          <cell r="B1658" t="str">
            <v>100</v>
          </cell>
          <cell r="C1658" t="str">
            <v>40</v>
          </cell>
          <cell r="D1658" t="str">
            <v>55</v>
          </cell>
          <cell r="E1658" t="str">
            <v>570</v>
          </cell>
          <cell r="F1658" t="str">
            <v>6400.03</v>
          </cell>
          <cell r="G1658" t="str">
            <v>Repairs &amp; Maintenance Major Repair &amp; Contingency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 t="str">
            <v>+++</v>
          </cell>
        </row>
        <row r="1659">
          <cell r="A1659" t="str">
            <v>100.40.55.570-6400.04</v>
          </cell>
          <cell r="B1659" t="str">
            <v>100</v>
          </cell>
          <cell r="C1659" t="str">
            <v>40</v>
          </cell>
          <cell r="D1659" t="str">
            <v>55</v>
          </cell>
          <cell r="E1659" t="str">
            <v>570</v>
          </cell>
          <cell r="F1659" t="str">
            <v>6400.04</v>
          </cell>
          <cell r="G1659" t="str">
            <v>Repairs &amp; Maintenance Equipment Rental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 t="str">
            <v>+++</v>
          </cell>
        </row>
        <row r="1660">
          <cell r="A1660" t="str">
            <v>100.40.55.570-6400.05</v>
          </cell>
          <cell r="B1660" t="str">
            <v>100</v>
          </cell>
          <cell r="C1660" t="str">
            <v>40</v>
          </cell>
          <cell r="D1660" t="str">
            <v>55</v>
          </cell>
          <cell r="E1660" t="str">
            <v>570</v>
          </cell>
          <cell r="F1660" t="str">
            <v>6400.05</v>
          </cell>
          <cell r="G1660" t="str">
            <v>Repairs &amp; Maintenance Vehicle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 t="str">
            <v>+++</v>
          </cell>
        </row>
        <row r="1661">
          <cell r="A1661" t="str">
            <v>100.40.55.570-6400.07</v>
          </cell>
          <cell r="B1661" t="str">
            <v>100</v>
          </cell>
          <cell r="C1661" t="str">
            <v>40</v>
          </cell>
          <cell r="D1661" t="str">
            <v>55</v>
          </cell>
          <cell r="E1661" t="str">
            <v>570</v>
          </cell>
          <cell r="F1661" t="str">
            <v>6400.07</v>
          </cell>
          <cell r="G1661" t="str">
            <v>Repairs &amp; Maintenance Radio Communication</v>
          </cell>
          <cell r="H1661">
            <v>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 t="str">
            <v>+++</v>
          </cell>
        </row>
        <row r="1662">
          <cell r="A1662" t="str">
            <v>100.40.55.570-6400.09</v>
          </cell>
          <cell r="B1662" t="str">
            <v>100</v>
          </cell>
          <cell r="C1662" t="str">
            <v>40</v>
          </cell>
          <cell r="D1662" t="str">
            <v>55</v>
          </cell>
          <cell r="E1662" t="str">
            <v>570</v>
          </cell>
          <cell r="F1662" t="str">
            <v>6400.09</v>
          </cell>
          <cell r="G1662" t="str">
            <v>Repairs &amp; Maintenance Well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 t="str">
            <v>+++</v>
          </cell>
        </row>
        <row r="1663">
          <cell r="A1663" t="str">
            <v>100.40.55.570-6400.10</v>
          </cell>
          <cell r="B1663" t="str">
            <v>100</v>
          </cell>
          <cell r="C1663" t="str">
            <v>40</v>
          </cell>
          <cell r="D1663" t="str">
            <v>55</v>
          </cell>
          <cell r="E1663" t="str">
            <v>570</v>
          </cell>
          <cell r="F1663" t="str">
            <v>6400.10</v>
          </cell>
          <cell r="G1663" t="str">
            <v>Repairs &amp; Maintenance Pavement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 t="str">
            <v>+++</v>
          </cell>
        </row>
        <row r="1664">
          <cell r="A1664" t="str">
            <v>100.40.55.570-6400.12</v>
          </cell>
          <cell r="B1664" t="str">
            <v>100</v>
          </cell>
          <cell r="C1664" t="str">
            <v>40</v>
          </cell>
          <cell r="D1664" t="str">
            <v>55</v>
          </cell>
          <cell r="E1664" t="str">
            <v>570</v>
          </cell>
          <cell r="F1664" t="str">
            <v>6400.12</v>
          </cell>
          <cell r="G1664" t="str">
            <v>Repairs &amp; Maintenance Pump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 t="str">
            <v>+++</v>
          </cell>
        </row>
        <row r="1665">
          <cell r="A1665" t="str">
            <v>100.40.55.570-6400.13</v>
          </cell>
          <cell r="B1665" t="str">
            <v>100</v>
          </cell>
          <cell r="C1665" t="str">
            <v>40</v>
          </cell>
          <cell r="D1665" t="str">
            <v>55</v>
          </cell>
          <cell r="E1665" t="str">
            <v>570</v>
          </cell>
          <cell r="F1665" t="str">
            <v>6400.13</v>
          </cell>
          <cell r="G1665" t="str">
            <v>Repairs &amp; Maintenance Storm Drain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 t="str">
            <v>+++</v>
          </cell>
        </row>
        <row r="1666">
          <cell r="A1666" t="str">
            <v>100.40.55.570-6400.19</v>
          </cell>
          <cell r="B1666" t="str">
            <v>100</v>
          </cell>
          <cell r="C1666" t="str">
            <v>40</v>
          </cell>
          <cell r="D1666" t="str">
            <v>55</v>
          </cell>
          <cell r="E1666" t="str">
            <v>570</v>
          </cell>
          <cell r="F1666" t="str">
            <v>6400.19</v>
          </cell>
          <cell r="G1666" t="str">
            <v>Repairs &amp; Maintenance Testing/Certifications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 t="str">
            <v>+++</v>
          </cell>
        </row>
        <row r="1667">
          <cell r="A1667" t="str">
            <v>100.40.55.570-6400.20</v>
          </cell>
          <cell r="B1667" t="str">
            <v>100</v>
          </cell>
          <cell r="C1667" t="str">
            <v>40</v>
          </cell>
          <cell r="D1667" t="str">
            <v>55</v>
          </cell>
          <cell r="E1667" t="str">
            <v>570</v>
          </cell>
          <cell r="F1667" t="str">
            <v>6400.20</v>
          </cell>
          <cell r="G1667" t="str">
            <v>Repairs &amp; Maintenance Property Maintenance</v>
          </cell>
          <cell r="H1667">
            <v>0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 t="str">
            <v>+++</v>
          </cell>
        </row>
        <row r="1668">
          <cell r="A1668" t="str">
            <v>100.40.55.570-6400.21</v>
          </cell>
          <cell r="B1668" t="str">
            <v>100</v>
          </cell>
          <cell r="C1668" t="str">
            <v>40</v>
          </cell>
          <cell r="D1668" t="str">
            <v>55</v>
          </cell>
          <cell r="E1668" t="str">
            <v>570</v>
          </cell>
          <cell r="F1668" t="str">
            <v>6400.21</v>
          </cell>
          <cell r="G1668" t="str">
            <v>Repairs &amp; Maintenance Soundwall/Barriers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 t="str">
            <v>+++</v>
          </cell>
        </row>
        <row r="1669">
          <cell r="A1669" t="str">
            <v>100.40.55.570-6400.22</v>
          </cell>
          <cell r="B1669" t="str">
            <v>100</v>
          </cell>
          <cell r="C1669" t="str">
            <v>40</v>
          </cell>
          <cell r="D1669" t="str">
            <v>55</v>
          </cell>
          <cell r="E1669" t="str">
            <v>570</v>
          </cell>
          <cell r="F1669" t="str">
            <v>6400.22</v>
          </cell>
          <cell r="G1669" t="str">
            <v>Repairs &amp; Maintenance Curb Gutter Sidewalk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 t="str">
            <v>+++</v>
          </cell>
        </row>
        <row r="1670">
          <cell r="A1670" t="str">
            <v>100.40.55.570-6400.23</v>
          </cell>
          <cell r="B1670" t="str">
            <v>100</v>
          </cell>
          <cell r="C1670" t="str">
            <v>40</v>
          </cell>
          <cell r="D1670" t="str">
            <v>55</v>
          </cell>
          <cell r="E1670" t="str">
            <v>570</v>
          </cell>
          <cell r="F1670" t="str">
            <v>6400.23</v>
          </cell>
          <cell r="G1670" t="str">
            <v>Repairs &amp; Maintenance Bin Repair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 t="str">
            <v>+++</v>
          </cell>
        </row>
        <row r="1671">
          <cell r="A1671" t="str">
            <v>100.40.55.570-6410.02</v>
          </cell>
          <cell r="B1671" t="str">
            <v>100</v>
          </cell>
          <cell r="C1671" t="str">
            <v>40</v>
          </cell>
          <cell r="D1671" t="str">
            <v>55</v>
          </cell>
          <cell r="E1671" t="str">
            <v>570</v>
          </cell>
          <cell r="F1671" t="str">
            <v>6410.02</v>
          </cell>
          <cell r="G1671" t="str">
            <v>Repairs &amp; Maintenance-Transportation Slurry/Overlay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 t="str">
            <v>+++</v>
          </cell>
        </row>
        <row r="1672">
          <cell r="A1672" t="str">
            <v>100.40.55.570-6500.04</v>
          </cell>
          <cell r="B1672" t="str">
            <v>100</v>
          </cell>
          <cell r="C1672" t="str">
            <v>40</v>
          </cell>
          <cell r="D1672" t="str">
            <v>55</v>
          </cell>
          <cell r="E1672" t="str">
            <v>570</v>
          </cell>
          <cell r="F1672" t="str">
            <v>6500.04</v>
          </cell>
          <cell r="G1672" t="str">
            <v>Claims &amp; Insurance Insurance Premiums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 t="str">
            <v>+++</v>
          </cell>
        </row>
        <row r="1673">
          <cell r="A1673" t="str">
            <v>100.40.55.570-6600.01</v>
          </cell>
          <cell r="B1673" t="str">
            <v>100</v>
          </cell>
          <cell r="C1673" t="str">
            <v>40</v>
          </cell>
          <cell r="D1673" t="str">
            <v>55</v>
          </cell>
          <cell r="E1673" t="str">
            <v>570</v>
          </cell>
          <cell r="F1673" t="str">
            <v>6600.01</v>
          </cell>
          <cell r="G1673" t="str">
            <v>Administrative Expenses Meetings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 t="str">
            <v>+++</v>
          </cell>
        </row>
        <row r="1674">
          <cell r="A1674" t="str">
            <v>100.40.55.570-6600.03</v>
          </cell>
          <cell r="B1674" t="str">
            <v>100</v>
          </cell>
          <cell r="C1674" t="str">
            <v>40</v>
          </cell>
          <cell r="D1674" t="str">
            <v>55</v>
          </cell>
          <cell r="E1674" t="str">
            <v>570</v>
          </cell>
          <cell r="F1674" t="str">
            <v>6600.03</v>
          </cell>
          <cell r="G1674" t="str">
            <v>Administrative Expenses Mileage Reimbursement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 t="str">
            <v>+++</v>
          </cell>
        </row>
        <row r="1675">
          <cell r="A1675" t="str">
            <v>100.40.55.570-6600.04</v>
          </cell>
          <cell r="B1675" t="str">
            <v>100</v>
          </cell>
          <cell r="C1675" t="str">
            <v>40</v>
          </cell>
          <cell r="D1675" t="str">
            <v>55</v>
          </cell>
          <cell r="E1675" t="str">
            <v>570</v>
          </cell>
          <cell r="F1675" t="str">
            <v>6600.04</v>
          </cell>
          <cell r="G1675" t="str">
            <v>Administrative Expenses Training/Conferences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 t="str">
            <v>+++</v>
          </cell>
        </row>
        <row r="1676">
          <cell r="A1676" t="str">
            <v>100.40.55.570-6600.05</v>
          </cell>
          <cell r="B1676" t="str">
            <v>100</v>
          </cell>
          <cell r="C1676" t="str">
            <v>40</v>
          </cell>
          <cell r="D1676" t="str">
            <v>55</v>
          </cell>
          <cell r="E1676" t="str">
            <v>570</v>
          </cell>
          <cell r="F1676" t="str">
            <v>6600.05</v>
          </cell>
          <cell r="G1676" t="str">
            <v>Administrative Expenses Public/Legal Advertisement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 t="str">
            <v>+++</v>
          </cell>
        </row>
        <row r="1677">
          <cell r="A1677" t="str">
            <v>100.40.55.570-6600.06</v>
          </cell>
          <cell r="B1677" t="str">
            <v>100</v>
          </cell>
          <cell r="C1677" t="str">
            <v>40</v>
          </cell>
          <cell r="D1677" t="str">
            <v>55</v>
          </cell>
          <cell r="E1677" t="str">
            <v>570</v>
          </cell>
          <cell r="F1677" t="str">
            <v>6600.06</v>
          </cell>
          <cell r="G1677" t="str">
            <v>Administrative Expenses Property/Building Rental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 t="str">
            <v>+++</v>
          </cell>
        </row>
        <row r="1678">
          <cell r="A1678" t="str">
            <v>100.40.55.570-6600.07</v>
          </cell>
          <cell r="B1678" t="str">
            <v>100</v>
          </cell>
          <cell r="C1678" t="str">
            <v>40</v>
          </cell>
          <cell r="D1678" t="str">
            <v>55</v>
          </cell>
          <cell r="E1678" t="str">
            <v>570</v>
          </cell>
          <cell r="F1678" t="str">
            <v>6600.07</v>
          </cell>
          <cell r="G1678" t="str">
            <v>Administrative Expenses Employee Recruitment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 t="str">
            <v>+++</v>
          </cell>
        </row>
        <row r="1679">
          <cell r="A1679" t="str">
            <v>100.40.55.570-6600.16</v>
          </cell>
          <cell r="B1679" t="str">
            <v>100</v>
          </cell>
          <cell r="C1679" t="str">
            <v>40</v>
          </cell>
          <cell r="D1679" t="str">
            <v>55</v>
          </cell>
          <cell r="E1679" t="str">
            <v>570</v>
          </cell>
          <cell r="F1679" t="str">
            <v>6600.16</v>
          </cell>
          <cell r="G1679" t="str">
            <v>Administrative Expenses Property Tax Assessments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 t="str">
            <v>+++</v>
          </cell>
        </row>
        <row r="1680">
          <cell r="A1680" t="str">
            <v>100.40.55.570-6600.23</v>
          </cell>
          <cell r="B1680" t="str">
            <v>100</v>
          </cell>
          <cell r="C1680" t="str">
            <v>40</v>
          </cell>
          <cell r="D1680" t="str">
            <v>55</v>
          </cell>
          <cell r="E1680" t="str">
            <v>570</v>
          </cell>
          <cell r="F1680" t="str">
            <v>6600.23</v>
          </cell>
          <cell r="G1680" t="str">
            <v>Administrative Expenses Public Education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 t="str">
            <v>+++</v>
          </cell>
        </row>
        <row r="1681">
          <cell r="A1681" t="str">
            <v>100.40.55.570-6600.25</v>
          </cell>
          <cell r="B1681" t="str">
            <v>100</v>
          </cell>
          <cell r="C1681" t="str">
            <v>40</v>
          </cell>
          <cell r="D1681" t="str">
            <v>55</v>
          </cell>
          <cell r="E1681" t="str">
            <v>570</v>
          </cell>
          <cell r="F1681" t="str">
            <v>6600.25</v>
          </cell>
          <cell r="G1681" t="str">
            <v>Administrative Expenses Support Services-Indirect Labor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 t="str">
            <v>+++</v>
          </cell>
        </row>
        <row r="1682">
          <cell r="A1682" t="str">
            <v>100.40.55.570-6600.26</v>
          </cell>
          <cell r="B1682" t="str">
            <v>100</v>
          </cell>
          <cell r="C1682" t="str">
            <v>40</v>
          </cell>
          <cell r="D1682" t="str">
            <v>55</v>
          </cell>
          <cell r="E1682" t="str">
            <v>570</v>
          </cell>
          <cell r="F1682" t="str">
            <v>6600.26</v>
          </cell>
          <cell r="G1682" t="str">
            <v>Administrative Expenses Support Services-IT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 t="str">
            <v>+++</v>
          </cell>
        </row>
        <row r="1683">
          <cell r="A1683" t="str">
            <v>100.40.55.570-6600.32</v>
          </cell>
          <cell r="B1683" t="str">
            <v>100</v>
          </cell>
          <cell r="C1683" t="str">
            <v>40</v>
          </cell>
          <cell r="D1683" t="str">
            <v>55</v>
          </cell>
          <cell r="E1683" t="str">
            <v>570</v>
          </cell>
          <cell r="F1683" t="str">
            <v>6600.32</v>
          </cell>
          <cell r="G1683" t="str">
            <v>Administrative Expenses Vehicle Fund Contribution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 t="str">
            <v>+++</v>
          </cell>
        </row>
        <row r="1684">
          <cell r="A1684" t="str">
            <v>100.40.55.570-6600.36</v>
          </cell>
          <cell r="B1684" t="str">
            <v>100</v>
          </cell>
          <cell r="C1684" t="str">
            <v>40</v>
          </cell>
          <cell r="D1684" t="str">
            <v>55</v>
          </cell>
          <cell r="E1684" t="str">
            <v>570</v>
          </cell>
          <cell r="F1684" t="str">
            <v>6600.36</v>
          </cell>
          <cell r="G1684" t="str">
            <v>Administrative Expenses IT Fund Contribution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 t="str">
            <v>+++</v>
          </cell>
        </row>
        <row r="1685">
          <cell r="A1685" t="str">
            <v>100.40.55.570-6600.41</v>
          </cell>
          <cell r="B1685" t="str">
            <v>100</v>
          </cell>
          <cell r="C1685" t="str">
            <v>40</v>
          </cell>
          <cell r="D1685" t="str">
            <v>55</v>
          </cell>
          <cell r="E1685" t="str">
            <v>570</v>
          </cell>
          <cell r="F1685" t="str">
            <v>6600.41</v>
          </cell>
          <cell r="G1685" t="str">
            <v>Administrative Expenses Community Clean-up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 t="str">
            <v>+++</v>
          </cell>
        </row>
        <row r="1686">
          <cell r="A1686" t="str">
            <v>100.40.55.570-7000.02</v>
          </cell>
          <cell r="B1686" t="str">
            <v>100</v>
          </cell>
          <cell r="C1686" t="str">
            <v>40</v>
          </cell>
          <cell r="D1686" t="str">
            <v>55</v>
          </cell>
          <cell r="E1686" t="str">
            <v>570</v>
          </cell>
          <cell r="F1686" t="str">
            <v>7000.02</v>
          </cell>
          <cell r="G1686" t="str">
            <v>Capital Outlay Vehicles-Major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 t="str">
            <v>+++</v>
          </cell>
        </row>
        <row r="1687">
          <cell r="A1687" t="str">
            <v>100.40.55.570-7000.03</v>
          </cell>
          <cell r="B1687" t="str">
            <v>100</v>
          </cell>
          <cell r="C1687" t="str">
            <v>40</v>
          </cell>
          <cell r="D1687" t="str">
            <v>55</v>
          </cell>
          <cell r="E1687" t="str">
            <v>570</v>
          </cell>
          <cell r="F1687" t="str">
            <v>7000.03</v>
          </cell>
          <cell r="G1687" t="str">
            <v>Capital Outlay Operations Equip-Minor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 t="str">
            <v>+++</v>
          </cell>
        </row>
        <row r="1688">
          <cell r="A1688" t="str">
            <v>100.40.55.570-7000.99</v>
          </cell>
          <cell r="B1688" t="str">
            <v>100</v>
          </cell>
          <cell r="C1688" t="str">
            <v>40</v>
          </cell>
          <cell r="D1688" t="str">
            <v>55</v>
          </cell>
          <cell r="E1688" t="str">
            <v>570</v>
          </cell>
          <cell r="F1688" t="str">
            <v>7000.99</v>
          </cell>
          <cell r="G1688" t="str">
            <v>Capital Outlay General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 t="str">
            <v>+++</v>
          </cell>
        </row>
        <row r="1689">
          <cell r="A1689" t="str">
            <v>100.40.55.966-5000.01</v>
          </cell>
          <cell r="B1689" t="str">
            <v>100</v>
          </cell>
          <cell r="C1689" t="str">
            <v>40</v>
          </cell>
          <cell r="D1689" t="str">
            <v>55</v>
          </cell>
          <cell r="E1689" t="str">
            <v>966</v>
          </cell>
          <cell r="F1689" t="str">
            <v>5000.01</v>
          </cell>
          <cell r="G1689" t="str">
            <v>Salaries Regular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 t="str">
            <v>+++</v>
          </cell>
        </row>
        <row r="1690">
          <cell r="A1690" t="str">
            <v>100.40.55.966-5000.02</v>
          </cell>
          <cell r="B1690" t="str">
            <v>100</v>
          </cell>
          <cell r="C1690" t="str">
            <v>40</v>
          </cell>
          <cell r="D1690" t="str">
            <v>55</v>
          </cell>
          <cell r="E1690" t="str">
            <v>966</v>
          </cell>
          <cell r="F1690" t="str">
            <v>5000.02</v>
          </cell>
          <cell r="G1690" t="str">
            <v>Salaries Part Time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  <cell r="O1690" t="str">
            <v>+++</v>
          </cell>
        </row>
        <row r="1691">
          <cell r="A1691" t="str">
            <v>100.40.55.966-5000.03</v>
          </cell>
          <cell r="B1691" t="str">
            <v>100</v>
          </cell>
          <cell r="C1691" t="str">
            <v>40</v>
          </cell>
          <cell r="D1691" t="str">
            <v>55</v>
          </cell>
          <cell r="E1691" t="str">
            <v>966</v>
          </cell>
          <cell r="F1691" t="str">
            <v>5000.03</v>
          </cell>
          <cell r="G1691" t="str">
            <v>Salaries Overtime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  <cell r="O1691" t="str">
            <v>+++</v>
          </cell>
        </row>
        <row r="1692">
          <cell r="A1692" t="str">
            <v>100.40.55.966-5000.04</v>
          </cell>
          <cell r="B1692" t="str">
            <v>100</v>
          </cell>
          <cell r="C1692" t="str">
            <v>40</v>
          </cell>
          <cell r="D1692" t="str">
            <v>55</v>
          </cell>
          <cell r="E1692" t="str">
            <v>966</v>
          </cell>
          <cell r="F1692" t="str">
            <v>5000.04</v>
          </cell>
          <cell r="G1692" t="str">
            <v>Salaries Holiday Pay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 t="str">
            <v>+++</v>
          </cell>
        </row>
        <row r="1693">
          <cell r="A1693" t="str">
            <v>100.40.55.966-5000.06</v>
          </cell>
          <cell r="B1693" t="str">
            <v>100</v>
          </cell>
          <cell r="C1693" t="str">
            <v>40</v>
          </cell>
          <cell r="D1693" t="str">
            <v>55</v>
          </cell>
          <cell r="E1693" t="str">
            <v>966</v>
          </cell>
          <cell r="F1693" t="str">
            <v>5000.06</v>
          </cell>
          <cell r="G1693" t="str">
            <v>Salaries Out of Class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 t="str">
            <v>+++</v>
          </cell>
        </row>
        <row r="1694">
          <cell r="A1694" t="str">
            <v>100.40.55.966-5000.07</v>
          </cell>
          <cell r="B1694" t="str">
            <v>100</v>
          </cell>
          <cell r="C1694" t="str">
            <v>40</v>
          </cell>
          <cell r="D1694" t="str">
            <v>55</v>
          </cell>
          <cell r="E1694" t="str">
            <v>966</v>
          </cell>
          <cell r="F1694" t="str">
            <v>5000.07</v>
          </cell>
          <cell r="G1694" t="str">
            <v>Salaries Admin Leave Pay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 t="str">
            <v>+++</v>
          </cell>
        </row>
        <row r="1695">
          <cell r="A1695" t="str">
            <v>100.40.55.966-5000.08</v>
          </cell>
          <cell r="B1695" t="str">
            <v>100</v>
          </cell>
          <cell r="C1695" t="str">
            <v>40</v>
          </cell>
          <cell r="D1695" t="str">
            <v>55</v>
          </cell>
          <cell r="E1695" t="str">
            <v>966</v>
          </cell>
          <cell r="F1695" t="str">
            <v>5000.08</v>
          </cell>
          <cell r="G1695" t="str">
            <v>Salaries Longevity Pay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 t="str">
            <v>+++</v>
          </cell>
        </row>
        <row r="1696">
          <cell r="A1696" t="str">
            <v>100.40.55.966-5000.11</v>
          </cell>
          <cell r="B1696" t="str">
            <v>100</v>
          </cell>
          <cell r="C1696" t="str">
            <v>40</v>
          </cell>
          <cell r="D1696" t="str">
            <v>55</v>
          </cell>
          <cell r="E1696" t="str">
            <v>966</v>
          </cell>
          <cell r="F1696" t="str">
            <v>5000.11</v>
          </cell>
          <cell r="G1696" t="str">
            <v>Salaries Worker's Comp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 t="str">
            <v>+++</v>
          </cell>
        </row>
        <row r="1697">
          <cell r="A1697" t="str">
            <v>100.40.55.966-5000.99</v>
          </cell>
          <cell r="B1697" t="str">
            <v>100</v>
          </cell>
          <cell r="C1697" t="str">
            <v>40</v>
          </cell>
          <cell r="D1697" t="str">
            <v>55</v>
          </cell>
          <cell r="E1697" t="str">
            <v>966</v>
          </cell>
          <cell r="F1697" t="str">
            <v>5000.99</v>
          </cell>
          <cell r="G1697" t="str">
            <v>Salaries New Personnel Requests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 t="str">
            <v>+++</v>
          </cell>
        </row>
        <row r="1698">
          <cell r="A1698" t="str">
            <v>100.40.55.966-5100.00</v>
          </cell>
          <cell r="B1698" t="str">
            <v>100</v>
          </cell>
          <cell r="C1698" t="str">
            <v>40</v>
          </cell>
          <cell r="D1698" t="str">
            <v>55</v>
          </cell>
          <cell r="E1698" t="str">
            <v>966</v>
          </cell>
          <cell r="F1698" t="str">
            <v>5100.00</v>
          </cell>
          <cell r="G1698" t="str">
            <v>Benefits PERS Pool Liability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 t="str">
            <v>+++</v>
          </cell>
        </row>
        <row r="1699">
          <cell r="A1699" t="str">
            <v>100.40.55.966-5100.01</v>
          </cell>
          <cell r="B1699" t="str">
            <v>100</v>
          </cell>
          <cell r="C1699" t="str">
            <v>40</v>
          </cell>
          <cell r="D1699" t="str">
            <v>55</v>
          </cell>
          <cell r="E1699" t="str">
            <v>966</v>
          </cell>
          <cell r="F1699" t="str">
            <v>5100.01</v>
          </cell>
          <cell r="G1699" t="str">
            <v>Benefits Retirement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 t="str">
            <v>+++</v>
          </cell>
        </row>
        <row r="1700">
          <cell r="A1700" t="str">
            <v>100.40.55.966-5100.02</v>
          </cell>
          <cell r="B1700" t="str">
            <v>100</v>
          </cell>
          <cell r="C1700" t="str">
            <v>40</v>
          </cell>
          <cell r="D1700" t="str">
            <v>55</v>
          </cell>
          <cell r="E1700" t="str">
            <v>966</v>
          </cell>
          <cell r="F1700" t="str">
            <v>5100.02</v>
          </cell>
          <cell r="G1700" t="str">
            <v>Benefits Health Insurance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 t="str">
            <v>+++</v>
          </cell>
        </row>
        <row r="1701">
          <cell r="A1701" t="str">
            <v>100.40.55.966-5100.03</v>
          </cell>
          <cell r="B1701" t="str">
            <v>100</v>
          </cell>
          <cell r="C1701" t="str">
            <v>40</v>
          </cell>
          <cell r="D1701" t="str">
            <v>55</v>
          </cell>
          <cell r="E1701" t="str">
            <v>966</v>
          </cell>
          <cell r="F1701" t="str">
            <v>5100.03</v>
          </cell>
          <cell r="G1701" t="str">
            <v>Benefits Dental Insurance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 t="str">
            <v>+++</v>
          </cell>
        </row>
        <row r="1702">
          <cell r="A1702" t="str">
            <v>100.40.55.966-5100.04</v>
          </cell>
          <cell r="B1702" t="str">
            <v>100</v>
          </cell>
          <cell r="C1702" t="str">
            <v>40</v>
          </cell>
          <cell r="D1702" t="str">
            <v>55</v>
          </cell>
          <cell r="E1702" t="str">
            <v>966</v>
          </cell>
          <cell r="F1702" t="str">
            <v>5100.04</v>
          </cell>
          <cell r="G1702" t="str">
            <v>Benefits Vision Insurance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 t="str">
            <v>+++</v>
          </cell>
        </row>
        <row r="1703">
          <cell r="A1703" t="str">
            <v>100.40.55.966-5100.05</v>
          </cell>
          <cell r="B1703" t="str">
            <v>100</v>
          </cell>
          <cell r="C1703" t="str">
            <v>40</v>
          </cell>
          <cell r="D1703" t="str">
            <v>55</v>
          </cell>
          <cell r="E1703" t="str">
            <v>966</v>
          </cell>
          <cell r="F1703" t="str">
            <v>5100.05</v>
          </cell>
          <cell r="G1703" t="str">
            <v>Benefits Life Insurance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 t="str">
            <v>+++</v>
          </cell>
        </row>
        <row r="1704">
          <cell r="A1704" t="str">
            <v>100.40.55.966-5100.06</v>
          </cell>
          <cell r="B1704" t="str">
            <v>100</v>
          </cell>
          <cell r="C1704" t="str">
            <v>40</v>
          </cell>
          <cell r="D1704" t="str">
            <v>55</v>
          </cell>
          <cell r="E1704" t="str">
            <v>966</v>
          </cell>
          <cell r="F1704" t="str">
            <v>5100.06</v>
          </cell>
          <cell r="G1704" t="str">
            <v>Benefits Worker's Comp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 t="str">
            <v>+++</v>
          </cell>
        </row>
        <row r="1705">
          <cell r="A1705" t="str">
            <v>100.40.55.966-5100.07</v>
          </cell>
          <cell r="B1705" t="str">
            <v>100</v>
          </cell>
          <cell r="C1705" t="str">
            <v>40</v>
          </cell>
          <cell r="D1705" t="str">
            <v>55</v>
          </cell>
          <cell r="E1705" t="str">
            <v>966</v>
          </cell>
          <cell r="F1705" t="str">
            <v>5100.07</v>
          </cell>
          <cell r="G1705" t="str">
            <v>Benefits Long Term Disability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 t="str">
            <v>+++</v>
          </cell>
        </row>
        <row r="1706">
          <cell r="A1706" t="str">
            <v>100.40.55.966-5100.08</v>
          </cell>
          <cell r="B1706" t="str">
            <v>100</v>
          </cell>
          <cell r="C1706" t="str">
            <v>40</v>
          </cell>
          <cell r="D1706" t="str">
            <v>55</v>
          </cell>
          <cell r="E1706" t="str">
            <v>966</v>
          </cell>
          <cell r="F1706" t="str">
            <v>5100.08</v>
          </cell>
          <cell r="G1706" t="str">
            <v>Benefits Deferred Compensation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 t="str">
            <v>+++</v>
          </cell>
        </row>
        <row r="1707">
          <cell r="A1707" t="str">
            <v>100.40.55.966-5100.09</v>
          </cell>
          <cell r="B1707" t="str">
            <v>100</v>
          </cell>
          <cell r="C1707" t="str">
            <v>40</v>
          </cell>
          <cell r="D1707" t="str">
            <v>55</v>
          </cell>
          <cell r="E1707" t="str">
            <v>966</v>
          </cell>
          <cell r="F1707" t="str">
            <v>5100.09</v>
          </cell>
          <cell r="G1707" t="str">
            <v>Benefits Unemployment Insurance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 t="str">
            <v>+++</v>
          </cell>
        </row>
        <row r="1708">
          <cell r="A1708" t="str">
            <v>100.40.55.966-5100.10</v>
          </cell>
          <cell r="B1708" t="str">
            <v>100</v>
          </cell>
          <cell r="C1708" t="str">
            <v>40</v>
          </cell>
          <cell r="D1708" t="str">
            <v>55</v>
          </cell>
          <cell r="E1708" t="str">
            <v>966</v>
          </cell>
          <cell r="F1708" t="str">
            <v>5100.10</v>
          </cell>
          <cell r="G1708" t="str">
            <v>Benefits Uniform Allowance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 t="str">
            <v>+++</v>
          </cell>
        </row>
        <row r="1709">
          <cell r="A1709" t="str">
            <v>100.40.55.966-5100.11</v>
          </cell>
          <cell r="B1709" t="str">
            <v>100</v>
          </cell>
          <cell r="C1709" t="str">
            <v>40</v>
          </cell>
          <cell r="D1709" t="str">
            <v>55</v>
          </cell>
          <cell r="E1709" t="str">
            <v>966</v>
          </cell>
          <cell r="F1709" t="str">
            <v>5100.11</v>
          </cell>
          <cell r="G1709" t="str">
            <v>Benefits Medicare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 t="str">
            <v>+++</v>
          </cell>
        </row>
        <row r="1710">
          <cell r="A1710" t="str">
            <v>100.40.55.966-5100.12</v>
          </cell>
          <cell r="B1710" t="str">
            <v>100</v>
          </cell>
          <cell r="C1710" t="str">
            <v>40</v>
          </cell>
          <cell r="D1710" t="str">
            <v>55</v>
          </cell>
          <cell r="E1710" t="str">
            <v>966</v>
          </cell>
          <cell r="F1710" t="str">
            <v>5100.12</v>
          </cell>
          <cell r="G1710" t="str">
            <v>Benefits Annual Physical Exam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 t="str">
            <v>+++</v>
          </cell>
        </row>
        <row r="1711">
          <cell r="A1711" t="str">
            <v>100.40.55.966-5100.15</v>
          </cell>
          <cell r="B1711" t="str">
            <v>100</v>
          </cell>
          <cell r="C1711" t="str">
            <v>40</v>
          </cell>
          <cell r="D1711" t="str">
            <v>55</v>
          </cell>
          <cell r="E1711" t="str">
            <v>966</v>
          </cell>
          <cell r="F1711" t="str">
            <v>5100.15</v>
          </cell>
          <cell r="G1711" t="str">
            <v>Benefits Cell Phone Allowance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 t="str">
            <v>+++</v>
          </cell>
        </row>
        <row r="1712">
          <cell r="A1712" t="str">
            <v>100.40.55.966-5100.17</v>
          </cell>
          <cell r="B1712" t="str">
            <v>100</v>
          </cell>
          <cell r="C1712" t="str">
            <v>40</v>
          </cell>
          <cell r="D1712" t="str">
            <v>55</v>
          </cell>
          <cell r="E1712" t="str">
            <v>966</v>
          </cell>
          <cell r="F1712" t="str">
            <v>5100.17</v>
          </cell>
          <cell r="G1712" t="str">
            <v>Benefits Other Post Employment Benefits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 t="str">
            <v>+++</v>
          </cell>
        </row>
        <row r="1713">
          <cell r="A1713" t="str">
            <v>100.40.55.966-6000.01</v>
          </cell>
          <cell r="B1713" t="str">
            <v>100</v>
          </cell>
          <cell r="C1713" t="str">
            <v>40</v>
          </cell>
          <cell r="D1713" t="str">
            <v>55</v>
          </cell>
          <cell r="E1713" t="str">
            <v>966</v>
          </cell>
          <cell r="F1713" t="str">
            <v>6000.01</v>
          </cell>
          <cell r="G1713" t="str">
            <v>Professional Services General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 t="str">
            <v>+++</v>
          </cell>
        </row>
        <row r="1714">
          <cell r="A1714" t="str">
            <v>100.40.55.966-6000.07</v>
          </cell>
          <cell r="B1714" t="str">
            <v>100</v>
          </cell>
          <cell r="C1714" t="str">
            <v>40</v>
          </cell>
          <cell r="D1714" t="str">
            <v>55</v>
          </cell>
          <cell r="E1714" t="str">
            <v>966</v>
          </cell>
          <cell r="F1714" t="str">
            <v>6000.07</v>
          </cell>
          <cell r="G1714" t="str">
            <v>Professional Services Weed Abatement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 t="str">
            <v>+++</v>
          </cell>
        </row>
        <row r="1715">
          <cell r="A1715" t="str">
            <v>100.40.55.966-6000.09</v>
          </cell>
          <cell r="B1715" t="str">
            <v>100</v>
          </cell>
          <cell r="C1715" t="str">
            <v>40</v>
          </cell>
          <cell r="D1715" t="str">
            <v>55</v>
          </cell>
          <cell r="E1715" t="str">
            <v>966</v>
          </cell>
          <cell r="F1715" t="str">
            <v>6000.09</v>
          </cell>
          <cell r="G1715" t="str">
            <v>Professional Services Uniform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 t="str">
            <v>+++</v>
          </cell>
        </row>
        <row r="1716">
          <cell r="A1716" t="str">
            <v>100.40.55.966-6000.10</v>
          </cell>
          <cell r="B1716" t="str">
            <v>100</v>
          </cell>
          <cell r="C1716" t="str">
            <v>40</v>
          </cell>
          <cell r="D1716" t="str">
            <v>55</v>
          </cell>
          <cell r="E1716" t="str">
            <v>966</v>
          </cell>
          <cell r="F1716" t="str">
            <v>6000.10</v>
          </cell>
          <cell r="G1716" t="str">
            <v>Professional Services Consultant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 t="str">
            <v>+++</v>
          </cell>
        </row>
        <row r="1717">
          <cell r="A1717" t="str">
            <v>100.40.55.966-6000.12</v>
          </cell>
          <cell r="B1717" t="str">
            <v>100</v>
          </cell>
          <cell r="C1717" t="str">
            <v>40</v>
          </cell>
          <cell r="D1717" t="str">
            <v>55</v>
          </cell>
          <cell r="E1717" t="str">
            <v>966</v>
          </cell>
          <cell r="F1717" t="str">
            <v>6000.12</v>
          </cell>
          <cell r="G1717" t="str">
            <v>Professional Services Contract Services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 t="str">
            <v>+++</v>
          </cell>
        </row>
        <row r="1718">
          <cell r="A1718" t="str">
            <v>100.40.55.966-6000.13</v>
          </cell>
          <cell r="B1718" t="str">
            <v>100</v>
          </cell>
          <cell r="C1718" t="str">
            <v>40</v>
          </cell>
          <cell r="D1718" t="str">
            <v>55</v>
          </cell>
          <cell r="E1718" t="str">
            <v>966</v>
          </cell>
          <cell r="F1718" t="str">
            <v>6000.13</v>
          </cell>
          <cell r="G1718" t="str">
            <v>Professional Services Compliance Monitoring</v>
          </cell>
          <cell r="H1718">
            <v>0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 t="str">
            <v>+++</v>
          </cell>
        </row>
        <row r="1719">
          <cell r="A1719" t="str">
            <v>100.40.55.966-6000.14</v>
          </cell>
          <cell r="B1719" t="str">
            <v>100</v>
          </cell>
          <cell r="C1719" t="str">
            <v>40</v>
          </cell>
          <cell r="D1719" t="str">
            <v>55</v>
          </cell>
          <cell r="E1719" t="str">
            <v>966</v>
          </cell>
          <cell r="F1719" t="str">
            <v>6000.14</v>
          </cell>
          <cell r="G1719" t="str">
            <v>Professional Services IW Pre Analysis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 t="str">
            <v>+++</v>
          </cell>
        </row>
        <row r="1720">
          <cell r="A1720" t="str">
            <v>100.40.55.966-6000.18</v>
          </cell>
          <cell r="B1720" t="str">
            <v>100</v>
          </cell>
          <cell r="C1720" t="str">
            <v>40</v>
          </cell>
          <cell r="D1720" t="str">
            <v>55</v>
          </cell>
          <cell r="E1720" t="str">
            <v>966</v>
          </cell>
          <cell r="F1720" t="str">
            <v>6000.18</v>
          </cell>
          <cell r="G1720" t="str">
            <v>Professional Services Legal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 t="str">
            <v>+++</v>
          </cell>
        </row>
        <row r="1721">
          <cell r="A1721" t="str">
            <v>100.40.55.966-6100.01</v>
          </cell>
          <cell r="B1721" t="str">
            <v>100</v>
          </cell>
          <cell r="C1721" t="str">
            <v>40</v>
          </cell>
          <cell r="D1721" t="str">
            <v>55</v>
          </cell>
          <cell r="E1721" t="str">
            <v>966</v>
          </cell>
          <cell r="F1721" t="str">
            <v>6100.01</v>
          </cell>
          <cell r="G1721" t="str">
            <v>Utilities Electric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 t="str">
            <v>+++</v>
          </cell>
        </row>
        <row r="1722">
          <cell r="A1722" t="str">
            <v>100.40.55.966-6100.02</v>
          </cell>
          <cell r="B1722" t="str">
            <v>100</v>
          </cell>
          <cell r="C1722" t="str">
            <v>40</v>
          </cell>
          <cell r="D1722" t="str">
            <v>55</v>
          </cell>
          <cell r="E1722" t="str">
            <v>966</v>
          </cell>
          <cell r="F1722" t="str">
            <v>6100.02</v>
          </cell>
          <cell r="G1722" t="str">
            <v>Utilities Telephone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 t="str">
            <v>+++</v>
          </cell>
        </row>
        <row r="1723">
          <cell r="A1723" t="str">
            <v>100.40.55.966-6100.03</v>
          </cell>
          <cell r="B1723" t="str">
            <v>100</v>
          </cell>
          <cell r="C1723" t="str">
            <v>40</v>
          </cell>
          <cell r="D1723" t="str">
            <v>55</v>
          </cell>
          <cell r="E1723" t="str">
            <v>966</v>
          </cell>
          <cell r="F1723" t="str">
            <v>6100.03</v>
          </cell>
          <cell r="G1723" t="str">
            <v>Utilities Data Transmission / ISP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 t="str">
            <v>+++</v>
          </cell>
        </row>
        <row r="1724">
          <cell r="A1724" t="str">
            <v>100.40.55.966-6200.01</v>
          </cell>
          <cell r="B1724" t="str">
            <v>100</v>
          </cell>
          <cell r="C1724" t="str">
            <v>40</v>
          </cell>
          <cell r="D1724" t="str">
            <v>55</v>
          </cell>
          <cell r="E1724" t="str">
            <v>966</v>
          </cell>
          <cell r="F1724" t="str">
            <v>6200.01</v>
          </cell>
          <cell r="G1724" t="str">
            <v>Supplies Office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 t="str">
            <v>+++</v>
          </cell>
        </row>
        <row r="1725">
          <cell r="A1725" t="str">
            <v>100.40.55.966-6200.02</v>
          </cell>
          <cell r="B1725" t="str">
            <v>100</v>
          </cell>
          <cell r="C1725" t="str">
            <v>40</v>
          </cell>
          <cell r="D1725" t="str">
            <v>55</v>
          </cell>
          <cell r="E1725" t="str">
            <v>966</v>
          </cell>
          <cell r="F1725" t="str">
            <v>6200.02</v>
          </cell>
          <cell r="G1725" t="str">
            <v>Supplies Special Department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 t="str">
            <v>+++</v>
          </cell>
        </row>
        <row r="1726">
          <cell r="A1726" t="str">
            <v>100.40.55.966-6200.03</v>
          </cell>
          <cell r="B1726" t="str">
            <v>100</v>
          </cell>
          <cell r="C1726" t="str">
            <v>40</v>
          </cell>
          <cell r="D1726" t="str">
            <v>55</v>
          </cell>
          <cell r="E1726" t="str">
            <v>966</v>
          </cell>
          <cell r="F1726" t="str">
            <v>6200.03</v>
          </cell>
          <cell r="G1726" t="str">
            <v>Supplies Copier Maintenance &amp; Supplies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 t="str">
            <v>+++</v>
          </cell>
        </row>
        <row r="1727">
          <cell r="A1727" t="str">
            <v>100.40.55.966-6200.04</v>
          </cell>
          <cell r="B1727" t="str">
            <v>100</v>
          </cell>
          <cell r="C1727" t="str">
            <v>40</v>
          </cell>
          <cell r="D1727" t="str">
            <v>55</v>
          </cell>
          <cell r="E1727" t="str">
            <v>966</v>
          </cell>
          <cell r="F1727" t="str">
            <v>6200.04</v>
          </cell>
          <cell r="G1727" t="str">
            <v>Supplies Postage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 t="str">
            <v>+++</v>
          </cell>
        </row>
        <row r="1728">
          <cell r="A1728" t="str">
            <v>100.40.55.966-6200.05</v>
          </cell>
          <cell r="B1728" t="str">
            <v>100</v>
          </cell>
          <cell r="C1728" t="str">
            <v>40</v>
          </cell>
          <cell r="D1728" t="str">
            <v>55</v>
          </cell>
          <cell r="E1728" t="str">
            <v>966</v>
          </cell>
          <cell r="F1728" t="str">
            <v>6200.05</v>
          </cell>
          <cell r="G1728" t="str">
            <v>Supplies Gasoline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 t="str">
            <v>+++</v>
          </cell>
        </row>
        <row r="1729">
          <cell r="A1729" t="str">
            <v>100.40.55.966-6200.06</v>
          </cell>
          <cell r="B1729" t="str">
            <v>100</v>
          </cell>
          <cell r="C1729" t="str">
            <v>40</v>
          </cell>
          <cell r="D1729" t="str">
            <v>55</v>
          </cell>
          <cell r="E1729" t="str">
            <v>966</v>
          </cell>
          <cell r="F1729" t="str">
            <v>6200.06</v>
          </cell>
          <cell r="G1729" t="str">
            <v>Supplies Propane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 t="str">
            <v>+++</v>
          </cell>
        </row>
        <row r="1730">
          <cell r="A1730" t="str">
            <v>100.40.55.966-6200.07</v>
          </cell>
          <cell r="B1730" t="str">
            <v>100</v>
          </cell>
          <cell r="C1730" t="str">
            <v>40</v>
          </cell>
          <cell r="D1730" t="str">
            <v>55</v>
          </cell>
          <cell r="E1730" t="str">
            <v>966</v>
          </cell>
          <cell r="F1730" t="str">
            <v>6200.07</v>
          </cell>
          <cell r="G1730" t="str">
            <v>Supplies Radio Communication &amp; Maint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 t="str">
            <v>+++</v>
          </cell>
        </row>
        <row r="1731">
          <cell r="A1731" t="str">
            <v>100.40.55.966-6200.09</v>
          </cell>
          <cell r="B1731" t="str">
            <v>100</v>
          </cell>
          <cell r="C1731" t="str">
            <v>40</v>
          </cell>
          <cell r="D1731" t="str">
            <v>55</v>
          </cell>
          <cell r="E1731" t="str">
            <v>966</v>
          </cell>
          <cell r="F1731" t="str">
            <v>6200.09</v>
          </cell>
          <cell r="G1731" t="str">
            <v>Supplies Data Processing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0</v>
          </cell>
          <cell r="O1731" t="str">
            <v>+++</v>
          </cell>
        </row>
        <row r="1732">
          <cell r="A1732" t="str">
            <v>100.40.55.966-6200.10</v>
          </cell>
          <cell r="B1732" t="str">
            <v>100</v>
          </cell>
          <cell r="C1732" t="str">
            <v>40</v>
          </cell>
          <cell r="D1732" t="str">
            <v>55</v>
          </cell>
          <cell r="E1732" t="str">
            <v>966</v>
          </cell>
          <cell r="F1732" t="str">
            <v>6200.10</v>
          </cell>
          <cell r="G1732" t="str">
            <v>Supplies Protective Clothing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 t="str">
            <v>+++</v>
          </cell>
        </row>
        <row r="1733">
          <cell r="A1733" t="str">
            <v>100.40.55.966-6200.12</v>
          </cell>
          <cell r="B1733" t="str">
            <v>100</v>
          </cell>
          <cell r="C1733" t="str">
            <v>40</v>
          </cell>
          <cell r="D1733" t="str">
            <v>55</v>
          </cell>
          <cell r="E1733" t="str">
            <v>966</v>
          </cell>
          <cell r="F1733" t="str">
            <v>6200.12</v>
          </cell>
          <cell r="G1733" t="str">
            <v>Supplies CNG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>
            <v>0</v>
          </cell>
          <cell r="O1733" t="str">
            <v>+++</v>
          </cell>
        </row>
        <row r="1734">
          <cell r="A1734" t="str">
            <v>100.40.55.966-6280.03</v>
          </cell>
          <cell r="B1734" t="str">
            <v>100</v>
          </cell>
          <cell r="C1734" t="str">
            <v>40</v>
          </cell>
          <cell r="D1734" t="str">
            <v>55</v>
          </cell>
          <cell r="E1734" t="str">
            <v>966</v>
          </cell>
          <cell r="F1734" t="str">
            <v>6280.03</v>
          </cell>
          <cell r="G1734" t="str">
            <v>Supplies-Public Works Soundwall Repair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 t="str">
            <v>+++</v>
          </cell>
        </row>
        <row r="1735">
          <cell r="A1735" t="str">
            <v>100.40.55.966-6280.04</v>
          </cell>
          <cell r="B1735" t="str">
            <v>100</v>
          </cell>
          <cell r="C1735" t="str">
            <v>40</v>
          </cell>
          <cell r="D1735" t="str">
            <v>55</v>
          </cell>
          <cell r="E1735" t="str">
            <v>966</v>
          </cell>
          <cell r="F1735" t="str">
            <v>6280.04</v>
          </cell>
          <cell r="G1735" t="str">
            <v>Supplies-Public Works Sidewalk Repair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 t="str">
            <v>+++</v>
          </cell>
        </row>
        <row r="1736">
          <cell r="A1736" t="str">
            <v>100.40.55.966-6280.05</v>
          </cell>
          <cell r="B1736" t="str">
            <v>100</v>
          </cell>
          <cell r="C1736" t="str">
            <v>40</v>
          </cell>
          <cell r="D1736" t="str">
            <v>55</v>
          </cell>
          <cell r="E1736" t="str">
            <v>966</v>
          </cell>
          <cell r="F1736" t="str">
            <v>6280.05</v>
          </cell>
          <cell r="G1736" t="str">
            <v>Supplies-Public Works Traffic Signs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 t="str">
            <v>+++</v>
          </cell>
        </row>
        <row r="1737">
          <cell r="A1737" t="str">
            <v>100.40.55.966-6280.08</v>
          </cell>
          <cell r="B1737" t="str">
            <v>100</v>
          </cell>
          <cell r="C1737" t="str">
            <v>40</v>
          </cell>
          <cell r="D1737" t="str">
            <v>55</v>
          </cell>
          <cell r="E1737" t="str">
            <v>966</v>
          </cell>
          <cell r="F1737" t="str">
            <v>6280.08</v>
          </cell>
          <cell r="G1737" t="str">
            <v>Supplies-Public Works Pump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 t="str">
            <v>+++</v>
          </cell>
        </row>
        <row r="1738">
          <cell r="A1738" t="str">
            <v>100.40.55.966-6280.09</v>
          </cell>
          <cell r="B1738" t="str">
            <v>100</v>
          </cell>
          <cell r="C1738" t="str">
            <v>40</v>
          </cell>
          <cell r="D1738" t="str">
            <v>55</v>
          </cell>
          <cell r="E1738" t="str">
            <v>966</v>
          </cell>
          <cell r="F1738" t="str">
            <v>6280.09</v>
          </cell>
          <cell r="G1738" t="str">
            <v>Supplies-Public Works Storm Drain System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 t="str">
            <v>+++</v>
          </cell>
        </row>
        <row r="1739">
          <cell r="A1739" t="str">
            <v>100.40.55.966-6280.10</v>
          </cell>
          <cell r="B1739" t="str">
            <v>100</v>
          </cell>
          <cell r="C1739" t="str">
            <v>40</v>
          </cell>
          <cell r="D1739" t="str">
            <v>55</v>
          </cell>
          <cell r="E1739" t="str">
            <v>966</v>
          </cell>
          <cell r="F1739" t="str">
            <v>6280.10</v>
          </cell>
          <cell r="G1739" t="str">
            <v>Supplies-Public Works Storm Drain Basin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 t="str">
            <v>+++</v>
          </cell>
        </row>
        <row r="1740">
          <cell r="A1740" t="str">
            <v>100.40.55.966-6280.11</v>
          </cell>
          <cell r="B1740" t="str">
            <v>100</v>
          </cell>
          <cell r="C1740" t="str">
            <v>40</v>
          </cell>
          <cell r="D1740" t="str">
            <v>55</v>
          </cell>
          <cell r="E1740" t="str">
            <v>966</v>
          </cell>
          <cell r="F1740" t="str">
            <v>6280.11</v>
          </cell>
          <cell r="G1740" t="str">
            <v>Supplies-Public Works Custodial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 t="str">
            <v>+++</v>
          </cell>
        </row>
        <row r="1741">
          <cell r="A1741" t="str">
            <v>100.40.55.966-6280.12</v>
          </cell>
          <cell r="B1741" t="str">
            <v>100</v>
          </cell>
          <cell r="C1741" t="str">
            <v>40</v>
          </cell>
          <cell r="D1741" t="str">
            <v>55</v>
          </cell>
          <cell r="E1741" t="str">
            <v>966</v>
          </cell>
          <cell r="F1741" t="str">
            <v>6280.12</v>
          </cell>
          <cell r="G1741" t="str">
            <v>Supplies-Public Works Chemicals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  <cell r="O1741" t="str">
            <v>+++</v>
          </cell>
        </row>
        <row r="1742">
          <cell r="A1742" t="str">
            <v>100.40.55.966-6280.13</v>
          </cell>
          <cell r="B1742" t="str">
            <v>100</v>
          </cell>
          <cell r="C1742" t="str">
            <v>40</v>
          </cell>
          <cell r="D1742" t="str">
            <v>55</v>
          </cell>
          <cell r="E1742" t="str">
            <v>966</v>
          </cell>
          <cell r="F1742" t="str">
            <v>6280.13</v>
          </cell>
          <cell r="G1742" t="str">
            <v>Supplies-Public Works Laboratory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 t="str">
            <v>+++</v>
          </cell>
        </row>
        <row r="1743">
          <cell r="A1743" t="str">
            <v>100.40.55.966-6280.14</v>
          </cell>
          <cell r="B1743" t="str">
            <v>100</v>
          </cell>
          <cell r="C1743" t="str">
            <v>40</v>
          </cell>
          <cell r="D1743" t="str">
            <v>55</v>
          </cell>
          <cell r="E1743" t="str">
            <v>966</v>
          </cell>
          <cell r="F1743" t="str">
            <v>6280.14</v>
          </cell>
          <cell r="G1743" t="str">
            <v>Supplies-Public Works Protective Clothing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 t="str">
            <v>+++</v>
          </cell>
        </row>
        <row r="1744">
          <cell r="A1744" t="str">
            <v>100.40.55.966-6280.15</v>
          </cell>
          <cell r="B1744" t="str">
            <v>100</v>
          </cell>
          <cell r="C1744" t="str">
            <v>40</v>
          </cell>
          <cell r="D1744" t="str">
            <v>55</v>
          </cell>
          <cell r="E1744" t="str">
            <v>966</v>
          </cell>
          <cell r="F1744" t="str">
            <v>6280.15</v>
          </cell>
          <cell r="G1744" t="str">
            <v>Supplies-Public Works Mechanics Tools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>
            <v>0</v>
          </cell>
          <cell r="O1744" t="str">
            <v>+++</v>
          </cell>
        </row>
        <row r="1745">
          <cell r="A1745" t="str">
            <v>100.40.55.966-6280.16</v>
          </cell>
          <cell r="B1745" t="str">
            <v>100</v>
          </cell>
          <cell r="C1745" t="str">
            <v>40</v>
          </cell>
          <cell r="D1745" t="str">
            <v>55</v>
          </cell>
          <cell r="E1745" t="str">
            <v>966</v>
          </cell>
          <cell r="F1745" t="str">
            <v>6280.16</v>
          </cell>
          <cell r="G1745" t="str">
            <v>Supplies-Public Works UV System Supplies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 t="str">
            <v>+++</v>
          </cell>
        </row>
        <row r="1746">
          <cell r="A1746" t="str">
            <v>100.40.55.966-6280.19</v>
          </cell>
          <cell r="B1746" t="str">
            <v>100</v>
          </cell>
          <cell r="C1746" t="str">
            <v>40</v>
          </cell>
          <cell r="D1746" t="str">
            <v>55</v>
          </cell>
          <cell r="E1746" t="str">
            <v>966</v>
          </cell>
          <cell r="F1746" t="str">
            <v>6280.19</v>
          </cell>
          <cell r="G1746" t="str">
            <v>Supplies-Public Works Specialty Maintenance Tools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  <cell r="O1746" t="str">
            <v>+++</v>
          </cell>
        </row>
        <row r="1747">
          <cell r="A1747" t="str">
            <v>100.40.55.966-6280.20</v>
          </cell>
          <cell r="B1747" t="str">
            <v>100</v>
          </cell>
          <cell r="C1747" t="str">
            <v>40</v>
          </cell>
          <cell r="D1747" t="str">
            <v>55</v>
          </cell>
          <cell r="E1747" t="str">
            <v>966</v>
          </cell>
          <cell r="F1747" t="str">
            <v>6280.20</v>
          </cell>
          <cell r="G1747" t="str">
            <v>Supplies-Public Works Bin Repair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 t="str">
            <v>+++</v>
          </cell>
        </row>
        <row r="1748">
          <cell r="A1748" t="str">
            <v>100.40.55.966-6280.21</v>
          </cell>
          <cell r="B1748" t="str">
            <v>100</v>
          </cell>
          <cell r="C1748" t="str">
            <v>40</v>
          </cell>
          <cell r="D1748" t="str">
            <v>55</v>
          </cell>
          <cell r="E1748" t="str">
            <v>966</v>
          </cell>
          <cell r="F1748" t="str">
            <v>6280.21</v>
          </cell>
          <cell r="G1748" t="str">
            <v>Supplies-Public Works Used Oil Grant</v>
          </cell>
          <cell r="H1748">
            <v>0</v>
          </cell>
          <cell r="I1748">
            <v>0</v>
          </cell>
          <cell r="J1748">
            <v>0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 t="str">
            <v>+++</v>
          </cell>
        </row>
        <row r="1749">
          <cell r="A1749" t="str">
            <v>100.40.55.966-6280.22</v>
          </cell>
          <cell r="B1749" t="str">
            <v>100</v>
          </cell>
          <cell r="C1749" t="str">
            <v>40</v>
          </cell>
          <cell r="D1749" t="str">
            <v>55</v>
          </cell>
          <cell r="E1749" t="str">
            <v>966</v>
          </cell>
          <cell r="F1749" t="str">
            <v>6280.22</v>
          </cell>
          <cell r="G1749" t="str">
            <v>Supplies-Public Works Recycled Products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 t="str">
            <v>+++</v>
          </cell>
        </row>
        <row r="1750">
          <cell r="A1750" t="str">
            <v>100.40.55.966-6280.23</v>
          </cell>
          <cell r="B1750" t="str">
            <v>100</v>
          </cell>
          <cell r="C1750" t="str">
            <v>40</v>
          </cell>
          <cell r="D1750" t="str">
            <v>55</v>
          </cell>
          <cell r="E1750" t="str">
            <v>966</v>
          </cell>
          <cell r="F1750" t="str">
            <v>6280.23</v>
          </cell>
          <cell r="G1750" t="str">
            <v>Supplies-Public Works Recycling Education Program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 t="str">
            <v>+++</v>
          </cell>
        </row>
        <row r="1751">
          <cell r="A1751" t="str">
            <v>100.40.55.966-6280.25</v>
          </cell>
          <cell r="B1751" t="str">
            <v>100</v>
          </cell>
          <cell r="C1751" t="str">
            <v>40</v>
          </cell>
          <cell r="D1751" t="str">
            <v>55</v>
          </cell>
          <cell r="E1751" t="str">
            <v>966</v>
          </cell>
          <cell r="F1751" t="str">
            <v>6280.25</v>
          </cell>
          <cell r="G1751" t="str">
            <v>Supplies-Public Works Collection Containers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 t="str">
            <v>+++</v>
          </cell>
        </row>
        <row r="1752">
          <cell r="A1752" t="str">
            <v>100.40.55.966-6280.26</v>
          </cell>
          <cell r="B1752" t="str">
            <v>100</v>
          </cell>
          <cell r="C1752" t="str">
            <v>40</v>
          </cell>
          <cell r="D1752" t="str">
            <v>55</v>
          </cell>
          <cell r="E1752" t="str">
            <v>966</v>
          </cell>
          <cell r="F1752" t="str">
            <v>6280.26</v>
          </cell>
          <cell r="G1752" t="str">
            <v>Supplies-Public Works 3 Cart System Containers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 t="str">
            <v>+++</v>
          </cell>
        </row>
        <row r="1753">
          <cell r="A1753" t="str">
            <v>100.40.55.966-6280.27</v>
          </cell>
          <cell r="B1753" t="str">
            <v>100</v>
          </cell>
          <cell r="C1753" t="str">
            <v>40</v>
          </cell>
          <cell r="D1753" t="str">
            <v>55</v>
          </cell>
          <cell r="E1753" t="str">
            <v>966</v>
          </cell>
          <cell r="F1753" t="str">
            <v>6280.27</v>
          </cell>
          <cell r="G1753" t="str">
            <v>Supplies-Public Works SSJID Surface Water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 t="str">
            <v>+++</v>
          </cell>
        </row>
        <row r="1754">
          <cell r="A1754" t="str">
            <v>100.40.55.966-6280.28</v>
          </cell>
          <cell r="B1754" t="str">
            <v>100</v>
          </cell>
          <cell r="C1754" t="str">
            <v>40</v>
          </cell>
          <cell r="D1754" t="str">
            <v>55</v>
          </cell>
          <cell r="E1754" t="str">
            <v>966</v>
          </cell>
          <cell r="F1754" t="str">
            <v>6280.28</v>
          </cell>
          <cell r="G1754" t="str">
            <v>Supplies-Public Works Water Treatment Chemicals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  <cell r="O1754" t="str">
            <v>+++</v>
          </cell>
        </row>
        <row r="1755">
          <cell r="A1755" t="str">
            <v>100.40.55.966-6280.29</v>
          </cell>
          <cell r="B1755" t="str">
            <v>100</v>
          </cell>
          <cell r="C1755" t="str">
            <v>40</v>
          </cell>
          <cell r="D1755" t="str">
            <v>55</v>
          </cell>
          <cell r="E1755" t="str">
            <v>966</v>
          </cell>
          <cell r="F1755" t="str">
            <v>6280.29</v>
          </cell>
          <cell r="G1755" t="str">
            <v>Supplies-Public Works Water Treatment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 t="str">
            <v>+++</v>
          </cell>
        </row>
        <row r="1756">
          <cell r="A1756" t="str">
            <v>100.40.55.966-6280.30</v>
          </cell>
          <cell r="B1756" t="str">
            <v>100</v>
          </cell>
          <cell r="C1756" t="str">
            <v>40</v>
          </cell>
          <cell r="D1756" t="str">
            <v>55</v>
          </cell>
          <cell r="E1756" t="str">
            <v>966</v>
          </cell>
          <cell r="F1756" t="str">
            <v>6280.30</v>
          </cell>
          <cell r="G1756" t="str">
            <v>Supplies-Public Works Automated &amp; Hand Tools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 t="str">
            <v>+++</v>
          </cell>
        </row>
        <row r="1757">
          <cell r="A1757" t="str">
            <v>100.40.55.966-6280.31</v>
          </cell>
          <cell r="B1757" t="str">
            <v>100</v>
          </cell>
          <cell r="C1757" t="str">
            <v>40</v>
          </cell>
          <cell r="D1757" t="str">
            <v>55</v>
          </cell>
          <cell r="E1757" t="str">
            <v>966</v>
          </cell>
          <cell r="F1757" t="str">
            <v>6280.31</v>
          </cell>
          <cell r="G1757" t="str">
            <v>Supplies-Public Works Water Conservation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 t="str">
            <v>+++</v>
          </cell>
        </row>
        <row r="1758">
          <cell r="A1758" t="str">
            <v>100.40.55.966-6280.32</v>
          </cell>
          <cell r="B1758" t="str">
            <v>100</v>
          </cell>
          <cell r="C1758" t="str">
            <v>40</v>
          </cell>
          <cell r="D1758" t="str">
            <v>55</v>
          </cell>
          <cell r="E1758" t="str">
            <v>966</v>
          </cell>
          <cell r="F1758" t="str">
            <v>6280.32</v>
          </cell>
          <cell r="G1758" t="str">
            <v>Supplies-Public Works Water Distribution System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 t="str">
            <v>+++</v>
          </cell>
        </row>
        <row r="1759">
          <cell r="A1759" t="str">
            <v>100.40.55.966-6280.33</v>
          </cell>
          <cell r="B1759" t="str">
            <v>100</v>
          </cell>
          <cell r="C1759" t="str">
            <v>40</v>
          </cell>
          <cell r="D1759" t="str">
            <v>55</v>
          </cell>
          <cell r="E1759" t="str">
            <v>966</v>
          </cell>
          <cell r="F1759" t="str">
            <v>6280.33</v>
          </cell>
          <cell r="G1759" t="str">
            <v>Supplies-Public Works Fire Hydrants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 t="str">
            <v>+++</v>
          </cell>
        </row>
        <row r="1760">
          <cell r="A1760" t="str">
            <v>100.40.55.966-6280.34</v>
          </cell>
          <cell r="B1760" t="str">
            <v>100</v>
          </cell>
          <cell r="C1760" t="str">
            <v>40</v>
          </cell>
          <cell r="D1760" t="str">
            <v>55</v>
          </cell>
          <cell r="E1760" t="str">
            <v>966</v>
          </cell>
          <cell r="F1760" t="str">
            <v>6280.34</v>
          </cell>
          <cell r="G1760" t="str">
            <v>Supplies-Public Works Wells &amp; Pumps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 t="str">
            <v>+++</v>
          </cell>
        </row>
        <row r="1761">
          <cell r="A1761" t="str">
            <v>100.40.55.966-6280.35</v>
          </cell>
          <cell r="B1761" t="str">
            <v>100</v>
          </cell>
          <cell r="C1761" t="str">
            <v>40</v>
          </cell>
          <cell r="D1761" t="str">
            <v>55</v>
          </cell>
          <cell r="E1761" t="str">
            <v>966</v>
          </cell>
          <cell r="F1761" t="str">
            <v>6280.35</v>
          </cell>
          <cell r="G1761" t="str">
            <v>Supplies-Public Works Water Meters &amp; Boxes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 t="str">
            <v>+++</v>
          </cell>
        </row>
        <row r="1762">
          <cell r="A1762" t="str">
            <v>100.40.55.966-6280.36</v>
          </cell>
          <cell r="B1762" t="str">
            <v>100</v>
          </cell>
          <cell r="C1762" t="str">
            <v>40</v>
          </cell>
          <cell r="D1762" t="str">
            <v>55</v>
          </cell>
          <cell r="E1762" t="str">
            <v>966</v>
          </cell>
          <cell r="F1762" t="str">
            <v>6280.36</v>
          </cell>
          <cell r="G1762" t="str">
            <v>Supplies-Public Works Traffic Calming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 t="str">
            <v>+++</v>
          </cell>
        </row>
        <row r="1763">
          <cell r="A1763" t="str">
            <v>100.40.55.966-6280.38</v>
          </cell>
          <cell r="B1763" t="str">
            <v>100</v>
          </cell>
          <cell r="C1763" t="str">
            <v>40</v>
          </cell>
          <cell r="D1763" t="str">
            <v>55</v>
          </cell>
          <cell r="E1763" t="str">
            <v>966</v>
          </cell>
          <cell r="F1763" t="str">
            <v>6280.38</v>
          </cell>
          <cell r="G1763" t="str">
            <v>Supplies-Public Works Global Supplies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 t="str">
            <v>+++</v>
          </cell>
        </row>
        <row r="1764">
          <cell r="A1764" t="str">
            <v>100.40.55.966-6280.39</v>
          </cell>
          <cell r="B1764" t="str">
            <v>100</v>
          </cell>
          <cell r="C1764" t="str">
            <v>40</v>
          </cell>
          <cell r="D1764" t="str">
            <v>55</v>
          </cell>
          <cell r="E1764" t="str">
            <v>966</v>
          </cell>
          <cell r="F1764" t="str">
            <v>6280.39</v>
          </cell>
          <cell r="G1764" t="str">
            <v>Supplies-Public Works Industrial Waste Pretreatment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 t="str">
            <v>+++</v>
          </cell>
        </row>
        <row r="1765">
          <cell r="A1765" t="str">
            <v>100.40.55.966-6280.41</v>
          </cell>
          <cell r="B1765" t="str">
            <v>100</v>
          </cell>
          <cell r="C1765" t="str">
            <v>40</v>
          </cell>
          <cell r="D1765" t="str">
            <v>55</v>
          </cell>
          <cell r="E1765" t="str">
            <v>966</v>
          </cell>
          <cell r="F1765" t="str">
            <v>6280.41</v>
          </cell>
          <cell r="G1765" t="str">
            <v>Supplies-Public Works Bevarage Container Grant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>
            <v>0</v>
          </cell>
          <cell r="O1765" t="str">
            <v>+++</v>
          </cell>
        </row>
        <row r="1766">
          <cell r="A1766" t="str">
            <v>100.40.55.966-6280.42</v>
          </cell>
          <cell r="B1766" t="str">
            <v>100</v>
          </cell>
          <cell r="C1766" t="str">
            <v>40</v>
          </cell>
          <cell r="D1766" t="str">
            <v>55</v>
          </cell>
          <cell r="E1766" t="str">
            <v>966</v>
          </cell>
          <cell r="F1766" t="str">
            <v>6280.42</v>
          </cell>
          <cell r="G1766" t="str">
            <v>Supplies-Public Works Industrial Wastewater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>
            <v>0</v>
          </cell>
          <cell r="O1766" t="str">
            <v>+++</v>
          </cell>
        </row>
        <row r="1767">
          <cell r="A1767" t="str">
            <v>100.40.55.966-6300.01</v>
          </cell>
          <cell r="B1767" t="str">
            <v>100</v>
          </cell>
          <cell r="C1767" t="str">
            <v>40</v>
          </cell>
          <cell r="D1767" t="str">
            <v>55</v>
          </cell>
          <cell r="E1767" t="str">
            <v>966</v>
          </cell>
          <cell r="F1767" t="str">
            <v>6300.01</v>
          </cell>
          <cell r="G1767" t="str">
            <v>Dues &amp; Subscriptions Memberships</v>
          </cell>
          <cell r="H1767">
            <v>0</v>
          </cell>
          <cell r="I1767">
            <v>0</v>
          </cell>
          <cell r="J1767">
            <v>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 t="str">
            <v>+++</v>
          </cell>
        </row>
        <row r="1768">
          <cell r="A1768" t="str">
            <v>100.40.55.966-6300.02</v>
          </cell>
          <cell r="B1768" t="str">
            <v>100</v>
          </cell>
          <cell r="C1768" t="str">
            <v>40</v>
          </cell>
          <cell r="D1768" t="str">
            <v>55</v>
          </cell>
          <cell r="E1768" t="str">
            <v>966</v>
          </cell>
          <cell r="F1768" t="str">
            <v>6300.02</v>
          </cell>
          <cell r="G1768" t="str">
            <v>Dues &amp; Subscriptions Publications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>
            <v>0</v>
          </cell>
          <cell r="O1768" t="str">
            <v>+++</v>
          </cell>
        </row>
        <row r="1769">
          <cell r="A1769" t="str">
            <v>100.40.55.966-6300.03</v>
          </cell>
          <cell r="B1769" t="str">
            <v>100</v>
          </cell>
          <cell r="C1769" t="str">
            <v>40</v>
          </cell>
          <cell r="D1769" t="str">
            <v>55</v>
          </cell>
          <cell r="E1769" t="str">
            <v>966</v>
          </cell>
          <cell r="F1769" t="str">
            <v>6300.03</v>
          </cell>
          <cell r="G1769" t="str">
            <v>Dues &amp; Subscriptions Certifications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 t="str">
            <v>+++</v>
          </cell>
        </row>
        <row r="1770">
          <cell r="A1770" t="str">
            <v>100.40.55.966-6350.01</v>
          </cell>
          <cell r="B1770" t="str">
            <v>100</v>
          </cell>
          <cell r="C1770" t="str">
            <v>40</v>
          </cell>
          <cell r="D1770" t="str">
            <v>55</v>
          </cell>
          <cell r="E1770" t="str">
            <v>966</v>
          </cell>
          <cell r="F1770" t="str">
            <v>6350.01</v>
          </cell>
          <cell r="G1770" t="str">
            <v>Maintenance Agreements &amp; Licenses License/Software Maintenance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 t="str">
            <v>+++</v>
          </cell>
        </row>
        <row r="1771">
          <cell r="A1771" t="str">
            <v>100.40.55.966-6350.02</v>
          </cell>
          <cell r="B1771" t="str">
            <v>100</v>
          </cell>
          <cell r="C1771" t="str">
            <v>40</v>
          </cell>
          <cell r="D1771" t="str">
            <v>55</v>
          </cell>
          <cell r="E1771" t="str">
            <v>966</v>
          </cell>
          <cell r="F1771" t="str">
            <v>6350.02</v>
          </cell>
          <cell r="G1771" t="str">
            <v>Maintenance Agreements &amp; Licenses Hardware Maintenance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 t="str">
            <v>+++</v>
          </cell>
        </row>
        <row r="1772">
          <cell r="A1772" t="str">
            <v>100.40.55.966-6350.03</v>
          </cell>
          <cell r="B1772" t="str">
            <v>100</v>
          </cell>
          <cell r="C1772" t="str">
            <v>40</v>
          </cell>
          <cell r="D1772" t="str">
            <v>55</v>
          </cell>
          <cell r="E1772" t="str">
            <v>966</v>
          </cell>
          <cell r="F1772" t="str">
            <v>6350.03</v>
          </cell>
          <cell r="G1772" t="str">
            <v>Maintenance Agreements &amp; Licenses Maintenance Agreements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 t="str">
            <v>+++</v>
          </cell>
        </row>
        <row r="1773">
          <cell r="A1773" t="str">
            <v>100.40.55.966-6350.04</v>
          </cell>
          <cell r="B1773" t="str">
            <v>100</v>
          </cell>
          <cell r="C1773" t="str">
            <v>40</v>
          </cell>
          <cell r="D1773" t="str">
            <v>55</v>
          </cell>
          <cell r="E1773" t="str">
            <v>966</v>
          </cell>
          <cell r="F1773" t="str">
            <v>6350.04</v>
          </cell>
          <cell r="G1773" t="str">
            <v>Maintenance Agreements &amp; Licenses SCADA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 t="str">
            <v>+++</v>
          </cell>
        </row>
        <row r="1774">
          <cell r="A1774" t="str">
            <v>100.40.55.966-6350.05</v>
          </cell>
          <cell r="B1774" t="str">
            <v>100</v>
          </cell>
          <cell r="C1774" t="str">
            <v>40</v>
          </cell>
          <cell r="D1774" t="str">
            <v>55</v>
          </cell>
          <cell r="E1774" t="str">
            <v>966</v>
          </cell>
          <cell r="F1774" t="str">
            <v>6350.05</v>
          </cell>
          <cell r="G1774" t="str">
            <v>Maintenance Agreements &amp; Licenses Traffic Control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 t="str">
            <v>+++</v>
          </cell>
        </row>
        <row r="1775">
          <cell r="A1775" t="str">
            <v>100.40.55.966-6350.06</v>
          </cell>
          <cell r="B1775" t="str">
            <v>100</v>
          </cell>
          <cell r="C1775" t="str">
            <v>40</v>
          </cell>
          <cell r="D1775" t="str">
            <v>55</v>
          </cell>
          <cell r="E1775" t="str">
            <v>966</v>
          </cell>
          <cell r="F1775" t="str">
            <v>6350.06</v>
          </cell>
          <cell r="G1775" t="str">
            <v>Maintenance Agreements &amp; Licenses Streetlights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 t="str">
            <v>+++</v>
          </cell>
        </row>
        <row r="1776">
          <cell r="A1776" t="str">
            <v>100.40.55.966-6375.01</v>
          </cell>
          <cell r="B1776" t="str">
            <v>100</v>
          </cell>
          <cell r="C1776" t="str">
            <v>40</v>
          </cell>
          <cell r="D1776" t="str">
            <v>55</v>
          </cell>
          <cell r="E1776" t="str">
            <v>966</v>
          </cell>
          <cell r="F1776" t="str">
            <v>6375.01</v>
          </cell>
          <cell r="G1776" t="str">
            <v>Operating Fees NPDES Permit Renewal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 t="str">
            <v>+++</v>
          </cell>
        </row>
        <row r="1777">
          <cell r="A1777" t="str">
            <v>100.40.55.966-6375.02</v>
          </cell>
          <cell r="B1777" t="str">
            <v>100</v>
          </cell>
          <cell r="C1777" t="str">
            <v>40</v>
          </cell>
          <cell r="D1777" t="str">
            <v>55</v>
          </cell>
          <cell r="E1777" t="str">
            <v>966</v>
          </cell>
          <cell r="F1777" t="str">
            <v>6375.02</v>
          </cell>
          <cell r="G1777" t="str">
            <v>Operating Fees NPDES Permit Compliance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 t="str">
            <v>+++</v>
          </cell>
        </row>
        <row r="1778">
          <cell r="A1778" t="str">
            <v>100.40.55.966-6375.03</v>
          </cell>
          <cell r="B1778" t="str">
            <v>100</v>
          </cell>
          <cell r="C1778" t="str">
            <v>40</v>
          </cell>
          <cell r="D1778" t="str">
            <v>55</v>
          </cell>
          <cell r="E1778" t="str">
            <v>966</v>
          </cell>
          <cell r="F1778" t="str">
            <v>6375.03</v>
          </cell>
          <cell r="G1778" t="str">
            <v>Operating Fees SSJID Drainage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 t="str">
            <v>+++</v>
          </cell>
        </row>
        <row r="1779">
          <cell r="A1779" t="str">
            <v>100.40.55.966-6375.04</v>
          </cell>
          <cell r="B1779" t="str">
            <v>100</v>
          </cell>
          <cell r="C1779" t="str">
            <v>40</v>
          </cell>
          <cell r="D1779" t="str">
            <v>55</v>
          </cell>
          <cell r="E1779" t="str">
            <v>966</v>
          </cell>
          <cell r="F1779" t="str">
            <v>6375.04</v>
          </cell>
          <cell r="G1779" t="str">
            <v>Operating Fees Operating Permits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 t="str">
            <v>+++</v>
          </cell>
        </row>
        <row r="1780">
          <cell r="A1780" t="str">
            <v>100.40.55.966-6375.05</v>
          </cell>
          <cell r="B1780" t="str">
            <v>100</v>
          </cell>
          <cell r="C1780" t="str">
            <v>40</v>
          </cell>
          <cell r="D1780" t="str">
            <v>55</v>
          </cell>
          <cell r="E1780" t="str">
            <v>966</v>
          </cell>
          <cell r="F1780" t="str">
            <v>6375.05</v>
          </cell>
          <cell r="G1780" t="str">
            <v>Operating Fees Annual Waste Discharger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 t="str">
            <v>+++</v>
          </cell>
        </row>
        <row r="1781">
          <cell r="A1781" t="str">
            <v>100.40.55.966-6375.07</v>
          </cell>
          <cell r="B1781" t="str">
            <v>100</v>
          </cell>
          <cell r="C1781" t="str">
            <v>40</v>
          </cell>
          <cell r="D1781" t="str">
            <v>55</v>
          </cell>
          <cell r="E1781" t="str">
            <v>966</v>
          </cell>
          <cell r="F1781" t="str">
            <v>6375.07</v>
          </cell>
          <cell r="G1781" t="str">
            <v>Operating Fees Permit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 t="str">
            <v>+++</v>
          </cell>
        </row>
        <row r="1782">
          <cell r="A1782" t="str">
            <v>100.40.55.966-6375.08</v>
          </cell>
          <cell r="B1782" t="str">
            <v>100</v>
          </cell>
          <cell r="C1782" t="str">
            <v>40</v>
          </cell>
          <cell r="D1782" t="str">
            <v>55</v>
          </cell>
          <cell r="E1782" t="str">
            <v>966</v>
          </cell>
          <cell r="F1782" t="str">
            <v>6375.08</v>
          </cell>
          <cell r="G1782" t="str">
            <v>Operating Fees Operating Permits Reg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 t="str">
            <v>+++</v>
          </cell>
        </row>
        <row r="1783">
          <cell r="A1783" t="str">
            <v>100.40.55.966-6375.09</v>
          </cell>
          <cell r="B1783" t="str">
            <v>100</v>
          </cell>
          <cell r="C1783" t="str">
            <v>40</v>
          </cell>
          <cell r="D1783" t="str">
            <v>55</v>
          </cell>
          <cell r="E1783" t="str">
            <v>966</v>
          </cell>
          <cell r="F1783" t="str">
            <v>6375.09</v>
          </cell>
          <cell r="G1783" t="str">
            <v>Operating Fees Dumping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>
            <v>0</v>
          </cell>
          <cell r="O1783" t="str">
            <v>+++</v>
          </cell>
        </row>
        <row r="1784">
          <cell r="A1784" t="str">
            <v>100.40.55.966-6375.10</v>
          </cell>
          <cell r="B1784" t="str">
            <v>100</v>
          </cell>
          <cell r="C1784" t="str">
            <v>40</v>
          </cell>
          <cell r="D1784" t="str">
            <v>55</v>
          </cell>
          <cell r="E1784" t="str">
            <v>966</v>
          </cell>
          <cell r="F1784" t="str">
            <v>6375.10</v>
          </cell>
          <cell r="G1784" t="str">
            <v>Operating Fees Sludge Disposal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 t="str">
            <v>+++</v>
          </cell>
        </row>
        <row r="1785">
          <cell r="A1785" t="str">
            <v>100.40.55.966-6375.11</v>
          </cell>
          <cell r="B1785" t="str">
            <v>100</v>
          </cell>
          <cell r="C1785" t="str">
            <v>40</v>
          </cell>
          <cell r="D1785" t="str">
            <v>55</v>
          </cell>
          <cell r="E1785" t="str">
            <v>966</v>
          </cell>
          <cell r="F1785" t="str">
            <v>6375.11</v>
          </cell>
          <cell r="G1785" t="str">
            <v>Operating Fees Compost Tipping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>
            <v>0</v>
          </cell>
          <cell r="O1785" t="str">
            <v>+++</v>
          </cell>
        </row>
        <row r="1786">
          <cell r="A1786" t="str">
            <v>100.40.55.966-6375.12</v>
          </cell>
          <cell r="B1786" t="str">
            <v>100</v>
          </cell>
          <cell r="C1786" t="str">
            <v>40</v>
          </cell>
          <cell r="D1786" t="str">
            <v>55</v>
          </cell>
          <cell r="E1786" t="str">
            <v>966</v>
          </cell>
          <cell r="F1786" t="str">
            <v>6375.12</v>
          </cell>
          <cell r="G1786" t="str">
            <v>Operating Fees Curbside Recycling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  <cell r="L1786">
            <v>0</v>
          </cell>
          <cell r="M1786">
            <v>0</v>
          </cell>
          <cell r="N1786">
            <v>0</v>
          </cell>
          <cell r="O1786" t="str">
            <v>+++</v>
          </cell>
        </row>
        <row r="1787">
          <cell r="A1787" t="str">
            <v>100.40.55.966-6375.15</v>
          </cell>
          <cell r="B1787" t="str">
            <v>100</v>
          </cell>
          <cell r="C1787" t="str">
            <v>40</v>
          </cell>
          <cell r="D1787" t="str">
            <v>55</v>
          </cell>
          <cell r="E1787" t="str">
            <v>966</v>
          </cell>
          <cell r="F1787" t="str">
            <v>6375.15</v>
          </cell>
          <cell r="G1787" t="str">
            <v>Operating Fees Concrete/Asphalt Tipping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 t="str">
            <v>+++</v>
          </cell>
        </row>
        <row r="1788">
          <cell r="A1788" t="str">
            <v>100.40.55.966-6375.16</v>
          </cell>
          <cell r="B1788" t="str">
            <v>100</v>
          </cell>
          <cell r="C1788" t="str">
            <v>40</v>
          </cell>
          <cell r="D1788" t="str">
            <v>55</v>
          </cell>
          <cell r="E1788" t="str">
            <v>966</v>
          </cell>
          <cell r="F1788" t="str">
            <v>6375.16</v>
          </cell>
          <cell r="G1788" t="str">
            <v>Operating Fees Universal Waste Recycling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 t="str">
            <v>+++</v>
          </cell>
        </row>
        <row r="1789">
          <cell r="A1789" t="str">
            <v>100.40.55.966-6375.18</v>
          </cell>
          <cell r="B1789" t="str">
            <v>100</v>
          </cell>
          <cell r="C1789" t="str">
            <v>40</v>
          </cell>
          <cell r="D1789" t="str">
            <v>55</v>
          </cell>
          <cell r="E1789" t="str">
            <v>966</v>
          </cell>
          <cell r="F1789" t="str">
            <v>6375.18</v>
          </cell>
          <cell r="G1789" t="str">
            <v>Operating Fees Used Oil Recycling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 t="str">
            <v>+++</v>
          </cell>
        </row>
        <row r="1790">
          <cell r="A1790" t="str">
            <v>100.40.55.966-6375.19</v>
          </cell>
          <cell r="B1790" t="str">
            <v>100</v>
          </cell>
          <cell r="C1790" t="str">
            <v>40</v>
          </cell>
          <cell r="D1790" t="str">
            <v>55</v>
          </cell>
          <cell r="E1790" t="str">
            <v>966</v>
          </cell>
          <cell r="F1790" t="str">
            <v>6375.19</v>
          </cell>
          <cell r="G1790" t="str">
            <v>Operating Fees Highway Signal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 t="str">
            <v>+++</v>
          </cell>
        </row>
        <row r="1791">
          <cell r="A1791" t="str">
            <v>100.40.55.966-6375.20</v>
          </cell>
          <cell r="B1791" t="str">
            <v>100</v>
          </cell>
          <cell r="C1791" t="str">
            <v>40</v>
          </cell>
          <cell r="D1791" t="str">
            <v>55</v>
          </cell>
          <cell r="E1791" t="str">
            <v>966</v>
          </cell>
          <cell r="F1791" t="str">
            <v>6375.20</v>
          </cell>
          <cell r="G1791" t="str">
            <v>Operating Fees Fines and Penalties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 t="str">
            <v>+++</v>
          </cell>
        </row>
        <row r="1792">
          <cell r="A1792" t="str">
            <v>100.40.55.966-6400.01</v>
          </cell>
          <cell r="B1792" t="str">
            <v>100</v>
          </cell>
          <cell r="C1792" t="str">
            <v>40</v>
          </cell>
          <cell r="D1792" t="str">
            <v>55</v>
          </cell>
          <cell r="E1792" t="str">
            <v>966</v>
          </cell>
          <cell r="F1792" t="str">
            <v>6400.01</v>
          </cell>
          <cell r="G1792" t="str">
            <v>Repairs &amp; Maintenance Building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 t="str">
            <v>+++</v>
          </cell>
        </row>
        <row r="1793">
          <cell r="A1793" t="str">
            <v>100.40.55.966-6400.02</v>
          </cell>
          <cell r="B1793" t="str">
            <v>100</v>
          </cell>
          <cell r="C1793" t="str">
            <v>40</v>
          </cell>
          <cell r="D1793" t="str">
            <v>55</v>
          </cell>
          <cell r="E1793" t="str">
            <v>966</v>
          </cell>
          <cell r="F1793" t="str">
            <v>6400.02</v>
          </cell>
          <cell r="G1793" t="str">
            <v>Repairs &amp; Maintenance Minor Equipment/Other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 t="str">
            <v>+++</v>
          </cell>
        </row>
        <row r="1794">
          <cell r="A1794" t="str">
            <v>100.40.55.966-6400.03</v>
          </cell>
          <cell r="B1794" t="str">
            <v>100</v>
          </cell>
          <cell r="C1794" t="str">
            <v>40</v>
          </cell>
          <cell r="D1794" t="str">
            <v>55</v>
          </cell>
          <cell r="E1794" t="str">
            <v>966</v>
          </cell>
          <cell r="F1794" t="str">
            <v>6400.03</v>
          </cell>
          <cell r="G1794" t="str">
            <v>Repairs &amp; Maintenance Major Repair &amp; Contingency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>
            <v>0</v>
          </cell>
          <cell r="O1794" t="str">
            <v>+++</v>
          </cell>
        </row>
        <row r="1795">
          <cell r="A1795" t="str">
            <v>100.40.55.966-6400.04</v>
          </cell>
          <cell r="B1795" t="str">
            <v>100</v>
          </cell>
          <cell r="C1795" t="str">
            <v>40</v>
          </cell>
          <cell r="D1795" t="str">
            <v>55</v>
          </cell>
          <cell r="E1795" t="str">
            <v>966</v>
          </cell>
          <cell r="F1795" t="str">
            <v>6400.04</v>
          </cell>
          <cell r="G1795" t="str">
            <v>Repairs &amp; Maintenance Equipment Rental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  <cell r="O1795" t="str">
            <v>+++</v>
          </cell>
        </row>
        <row r="1796">
          <cell r="A1796" t="str">
            <v>100.40.55.966-6400.05</v>
          </cell>
          <cell r="B1796" t="str">
            <v>100</v>
          </cell>
          <cell r="C1796" t="str">
            <v>40</v>
          </cell>
          <cell r="D1796" t="str">
            <v>55</v>
          </cell>
          <cell r="E1796" t="str">
            <v>966</v>
          </cell>
          <cell r="F1796" t="str">
            <v>6400.05</v>
          </cell>
          <cell r="G1796" t="str">
            <v>Repairs &amp; Maintenance Vehicle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 t="str">
            <v>+++</v>
          </cell>
        </row>
        <row r="1797">
          <cell r="A1797" t="str">
            <v>100.40.55.966-6400.07</v>
          </cell>
          <cell r="B1797" t="str">
            <v>100</v>
          </cell>
          <cell r="C1797" t="str">
            <v>40</v>
          </cell>
          <cell r="D1797" t="str">
            <v>55</v>
          </cell>
          <cell r="E1797" t="str">
            <v>966</v>
          </cell>
          <cell r="F1797" t="str">
            <v>6400.07</v>
          </cell>
          <cell r="G1797" t="str">
            <v>Repairs &amp; Maintenance Radio Communication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 t="str">
            <v>+++</v>
          </cell>
        </row>
        <row r="1798">
          <cell r="A1798" t="str">
            <v>100.40.55.966-6400.09</v>
          </cell>
          <cell r="B1798" t="str">
            <v>100</v>
          </cell>
          <cell r="C1798" t="str">
            <v>40</v>
          </cell>
          <cell r="D1798" t="str">
            <v>55</v>
          </cell>
          <cell r="E1798" t="str">
            <v>966</v>
          </cell>
          <cell r="F1798" t="str">
            <v>6400.09</v>
          </cell>
          <cell r="G1798" t="str">
            <v>Repairs &amp; Maintenance Well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 t="str">
            <v>+++</v>
          </cell>
        </row>
        <row r="1799">
          <cell r="A1799" t="str">
            <v>100.40.55.966-6400.10</v>
          </cell>
          <cell r="B1799" t="str">
            <v>100</v>
          </cell>
          <cell r="C1799" t="str">
            <v>40</v>
          </cell>
          <cell r="D1799" t="str">
            <v>55</v>
          </cell>
          <cell r="E1799" t="str">
            <v>966</v>
          </cell>
          <cell r="F1799" t="str">
            <v>6400.10</v>
          </cell>
          <cell r="G1799" t="str">
            <v>Repairs &amp; Maintenance Pavement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 t="str">
            <v>+++</v>
          </cell>
        </row>
        <row r="1800">
          <cell r="A1800" t="str">
            <v>100.40.55.966-6400.12</v>
          </cell>
          <cell r="B1800" t="str">
            <v>100</v>
          </cell>
          <cell r="C1800" t="str">
            <v>40</v>
          </cell>
          <cell r="D1800" t="str">
            <v>55</v>
          </cell>
          <cell r="E1800" t="str">
            <v>966</v>
          </cell>
          <cell r="F1800" t="str">
            <v>6400.12</v>
          </cell>
          <cell r="G1800" t="str">
            <v>Repairs &amp; Maintenance Pump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 t="str">
            <v>+++</v>
          </cell>
        </row>
        <row r="1801">
          <cell r="A1801" t="str">
            <v>100.40.55.966-6400.13</v>
          </cell>
          <cell r="B1801" t="str">
            <v>100</v>
          </cell>
          <cell r="C1801" t="str">
            <v>40</v>
          </cell>
          <cell r="D1801" t="str">
            <v>55</v>
          </cell>
          <cell r="E1801" t="str">
            <v>966</v>
          </cell>
          <cell r="F1801" t="str">
            <v>6400.13</v>
          </cell>
          <cell r="G1801" t="str">
            <v>Repairs &amp; Maintenance Storm Drain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 t="str">
            <v>+++</v>
          </cell>
        </row>
        <row r="1802">
          <cell r="A1802" t="str">
            <v>100.40.55.966-6400.19</v>
          </cell>
          <cell r="B1802" t="str">
            <v>100</v>
          </cell>
          <cell r="C1802" t="str">
            <v>40</v>
          </cell>
          <cell r="D1802" t="str">
            <v>55</v>
          </cell>
          <cell r="E1802" t="str">
            <v>966</v>
          </cell>
          <cell r="F1802" t="str">
            <v>6400.19</v>
          </cell>
          <cell r="G1802" t="str">
            <v>Repairs &amp; Maintenance Testing/Certifications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 t="str">
            <v>+++</v>
          </cell>
        </row>
        <row r="1803">
          <cell r="A1803" t="str">
            <v>100.40.55.966-6400.20</v>
          </cell>
          <cell r="B1803" t="str">
            <v>100</v>
          </cell>
          <cell r="C1803" t="str">
            <v>40</v>
          </cell>
          <cell r="D1803" t="str">
            <v>55</v>
          </cell>
          <cell r="E1803" t="str">
            <v>966</v>
          </cell>
          <cell r="F1803" t="str">
            <v>6400.20</v>
          </cell>
          <cell r="G1803" t="str">
            <v>Repairs &amp; Maintenance Property Maintenance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 t="str">
            <v>+++</v>
          </cell>
        </row>
        <row r="1804">
          <cell r="A1804" t="str">
            <v>100.40.55.966-6400.21</v>
          </cell>
          <cell r="B1804" t="str">
            <v>100</v>
          </cell>
          <cell r="C1804" t="str">
            <v>40</v>
          </cell>
          <cell r="D1804" t="str">
            <v>55</v>
          </cell>
          <cell r="E1804" t="str">
            <v>966</v>
          </cell>
          <cell r="F1804" t="str">
            <v>6400.21</v>
          </cell>
          <cell r="G1804" t="str">
            <v>Repairs &amp; Maintenance Soundwall/Barriers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 t="str">
            <v>+++</v>
          </cell>
        </row>
        <row r="1805">
          <cell r="A1805" t="str">
            <v>100.40.55.966-6400.22</v>
          </cell>
          <cell r="B1805" t="str">
            <v>100</v>
          </cell>
          <cell r="C1805" t="str">
            <v>40</v>
          </cell>
          <cell r="D1805" t="str">
            <v>55</v>
          </cell>
          <cell r="E1805" t="str">
            <v>966</v>
          </cell>
          <cell r="F1805" t="str">
            <v>6400.22</v>
          </cell>
          <cell r="G1805" t="str">
            <v>Repairs &amp; Maintenance Curb Gutter Sidewalk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 t="str">
            <v>+++</v>
          </cell>
        </row>
        <row r="1806">
          <cell r="A1806" t="str">
            <v>100.40.55.966-6400.23</v>
          </cell>
          <cell r="B1806" t="str">
            <v>100</v>
          </cell>
          <cell r="C1806" t="str">
            <v>40</v>
          </cell>
          <cell r="D1806" t="str">
            <v>55</v>
          </cell>
          <cell r="E1806" t="str">
            <v>966</v>
          </cell>
          <cell r="F1806" t="str">
            <v>6400.23</v>
          </cell>
          <cell r="G1806" t="str">
            <v>Repairs &amp; Maintenance Bin Repair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 t="str">
            <v>+++</v>
          </cell>
        </row>
        <row r="1807">
          <cell r="A1807" t="str">
            <v>100.40.55.966-6410.02</v>
          </cell>
          <cell r="B1807" t="str">
            <v>100</v>
          </cell>
          <cell r="C1807" t="str">
            <v>40</v>
          </cell>
          <cell r="D1807" t="str">
            <v>55</v>
          </cell>
          <cell r="E1807" t="str">
            <v>966</v>
          </cell>
          <cell r="F1807" t="str">
            <v>6410.02</v>
          </cell>
          <cell r="G1807" t="str">
            <v>Repairs &amp; Maintenance-Transportation Slurry/Overlay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 t="str">
            <v>+++</v>
          </cell>
        </row>
        <row r="1808">
          <cell r="A1808" t="str">
            <v>100.40.55.966-6500.04</v>
          </cell>
          <cell r="B1808" t="str">
            <v>100</v>
          </cell>
          <cell r="C1808" t="str">
            <v>40</v>
          </cell>
          <cell r="D1808" t="str">
            <v>55</v>
          </cell>
          <cell r="E1808" t="str">
            <v>966</v>
          </cell>
          <cell r="F1808" t="str">
            <v>6500.04</v>
          </cell>
          <cell r="G1808" t="str">
            <v>Claims &amp; Insurance Insurance Premiums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 t="str">
            <v>+++</v>
          </cell>
        </row>
        <row r="1809">
          <cell r="A1809" t="str">
            <v>100.40.55.966-6600.01</v>
          </cell>
          <cell r="B1809" t="str">
            <v>100</v>
          </cell>
          <cell r="C1809" t="str">
            <v>40</v>
          </cell>
          <cell r="D1809" t="str">
            <v>55</v>
          </cell>
          <cell r="E1809" t="str">
            <v>966</v>
          </cell>
          <cell r="F1809" t="str">
            <v>6600.01</v>
          </cell>
          <cell r="G1809" t="str">
            <v>Administrative Expenses Meetings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 t="str">
            <v>+++</v>
          </cell>
        </row>
        <row r="1810">
          <cell r="A1810" t="str">
            <v>100.40.55.966-6600.03</v>
          </cell>
          <cell r="B1810" t="str">
            <v>100</v>
          </cell>
          <cell r="C1810" t="str">
            <v>40</v>
          </cell>
          <cell r="D1810" t="str">
            <v>55</v>
          </cell>
          <cell r="E1810" t="str">
            <v>966</v>
          </cell>
          <cell r="F1810" t="str">
            <v>6600.03</v>
          </cell>
          <cell r="G1810" t="str">
            <v>Administrative Expenses Mileage Reimbursement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 t="str">
            <v>+++</v>
          </cell>
        </row>
        <row r="1811">
          <cell r="A1811" t="str">
            <v>100.40.55.966-6600.04</v>
          </cell>
          <cell r="B1811" t="str">
            <v>100</v>
          </cell>
          <cell r="C1811" t="str">
            <v>40</v>
          </cell>
          <cell r="D1811" t="str">
            <v>55</v>
          </cell>
          <cell r="E1811" t="str">
            <v>966</v>
          </cell>
          <cell r="F1811" t="str">
            <v>6600.04</v>
          </cell>
          <cell r="G1811" t="str">
            <v>Administrative Expenses Training/Conferences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>
            <v>0</v>
          </cell>
          <cell r="O1811" t="str">
            <v>+++</v>
          </cell>
        </row>
        <row r="1812">
          <cell r="A1812" t="str">
            <v>100.40.55.966-6600.05</v>
          </cell>
          <cell r="B1812" t="str">
            <v>100</v>
          </cell>
          <cell r="C1812" t="str">
            <v>40</v>
          </cell>
          <cell r="D1812" t="str">
            <v>55</v>
          </cell>
          <cell r="E1812" t="str">
            <v>966</v>
          </cell>
          <cell r="F1812" t="str">
            <v>6600.05</v>
          </cell>
          <cell r="G1812" t="str">
            <v>Administrative Expenses Public/Legal Advertisement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 t="str">
            <v>+++</v>
          </cell>
        </row>
        <row r="1813">
          <cell r="A1813" t="str">
            <v>100.40.55.966-6600.06</v>
          </cell>
          <cell r="B1813" t="str">
            <v>100</v>
          </cell>
          <cell r="C1813" t="str">
            <v>40</v>
          </cell>
          <cell r="D1813" t="str">
            <v>55</v>
          </cell>
          <cell r="E1813" t="str">
            <v>966</v>
          </cell>
          <cell r="F1813" t="str">
            <v>6600.06</v>
          </cell>
          <cell r="G1813" t="str">
            <v>Administrative Expenses Property/Building Rental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 t="str">
            <v>+++</v>
          </cell>
        </row>
        <row r="1814">
          <cell r="A1814" t="str">
            <v>100.40.55.966-6600.07</v>
          </cell>
          <cell r="B1814" t="str">
            <v>100</v>
          </cell>
          <cell r="C1814" t="str">
            <v>40</v>
          </cell>
          <cell r="D1814" t="str">
            <v>55</v>
          </cell>
          <cell r="E1814" t="str">
            <v>966</v>
          </cell>
          <cell r="F1814" t="str">
            <v>6600.07</v>
          </cell>
          <cell r="G1814" t="str">
            <v>Administrative Expenses Employee Recruitment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 t="str">
            <v>+++</v>
          </cell>
        </row>
        <row r="1815">
          <cell r="A1815" t="str">
            <v>100.40.55.966-6600.16</v>
          </cell>
          <cell r="B1815" t="str">
            <v>100</v>
          </cell>
          <cell r="C1815" t="str">
            <v>40</v>
          </cell>
          <cell r="D1815" t="str">
            <v>55</v>
          </cell>
          <cell r="E1815" t="str">
            <v>966</v>
          </cell>
          <cell r="F1815" t="str">
            <v>6600.16</v>
          </cell>
          <cell r="G1815" t="str">
            <v>Administrative Expenses Property Tax Assessments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 t="str">
            <v>+++</v>
          </cell>
        </row>
        <row r="1816">
          <cell r="A1816" t="str">
            <v>100.40.55.966-6600.23</v>
          </cell>
          <cell r="B1816" t="str">
            <v>100</v>
          </cell>
          <cell r="C1816" t="str">
            <v>40</v>
          </cell>
          <cell r="D1816" t="str">
            <v>55</v>
          </cell>
          <cell r="E1816" t="str">
            <v>966</v>
          </cell>
          <cell r="F1816" t="str">
            <v>6600.23</v>
          </cell>
          <cell r="G1816" t="str">
            <v>Administrative Expenses Public Education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 t="str">
            <v>+++</v>
          </cell>
        </row>
        <row r="1817">
          <cell r="A1817" t="str">
            <v>100.40.55.966-6600.25</v>
          </cell>
          <cell r="B1817" t="str">
            <v>100</v>
          </cell>
          <cell r="C1817" t="str">
            <v>40</v>
          </cell>
          <cell r="D1817" t="str">
            <v>55</v>
          </cell>
          <cell r="E1817" t="str">
            <v>966</v>
          </cell>
          <cell r="F1817" t="str">
            <v>6600.25</v>
          </cell>
          <cell r="G1817" t="str">
            <v>Administrative Expenses Support Services-Indirect Labor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 t="str">
            <v>+++</v>
          </cell>
        </row>
        <row r="1818">
          <cell r="A1818" t="str">
            <v>100.40.55.966-6600.26</v>
          </cell>
          <cell r="B1818" t="str">
            <v>100</v>
          </cell>
          <cell r="C1818" t="str">
            <v>40</v>
          </cell>
          <cell r="D1818" t="str">
            <v>55</v>
          </cell>
          <cell r="E1818" t="str">
            <v>966</v>
          </cell>
          <cell r="F1818" t="str">
            <v>6600.26</v>
          </cell>
          <cell r="G1818" t="str">
            <v>Administrative Expenses Support Services-IT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 t="str">
            <v>+++</v>
          </cell>
        </row>
        <row r="1819">
          <cell r="A1819" t="str">
            <v>100.40.55.966-6600.32</v>
          </cell>
          <cell r="B1819" t="str">
            <v>100</v>
          </cell>
          <cell r="C1819" t="str">
            <v>40</v>
          </cell>
          <cell r="D1819" t="str">
            <v>55</v>
          </cell>
          <cell r="E1819" t="str">
            <v>966</v>
          </cell>
          <cell r="F1819" t="str">
            <v>6600.32</v>
          </cell>
          <cell r="G1819" t="str">
            <v>Administrative Expenses Vehicle Fund Contribution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 t="str">
            <v>+++</v>
          </cell>
        </row>
        <row r="1820">
          <cell r="A1820" t="str">
            <v>100.40.55.966-6600.36</v>
          </cell>
          <cell r="B1820" t="str">
            <v>100</v>
          </cell>
          <cell r="C1820" t="str">
            <v>40</v>
          </cell>
          <cell r="D1820" t="str">
            <v>55</v>
          </cell>
          <cell r="E1820" t="str">
            <v>966</v>
          </cell>
          <cell r="F1820" t="str">
            <v>6600.36</v>
          </cell>
          <cell r="G1820" t="str">
            <v>Administrative Expenses IT Fund Contribution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 t="str">
            <v>+++</v>
          </cell>
        </row>
        <row r="1821">
          <cell r="A1821" t="str">
            <v>100.40.55.966-6600.41</v>
          </cell>
          <cell r="B1821" t="str">
            <v>100</v>
          </cell>
          <cell r="C1821" t="str">
            <v>40</v>
          </cell>
          <cell r="D1821" t="str">
            <v>55</v>
          </cell>
          <cell r="E1821" t="str">
            <v>966</v>
          </cell>
          <cell r="F1821" t="str">
            <v>6600.41</v>
          </cell>
          <cell r="G1821" t="str">
            <v>Administrative Expenses Community Clean-up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 t="str">
            <v>+++</v>
          </cell>
        </row>
        <row r="1822">
          <cell r="A1822" t="str">
            <v>100.40.55.966-7000.02</v>
          </cell>
          <cell r="B1822" t="str">
            <v>100</v>
          </cell>
          <cell r="C1822" t="str">
            <v>40</v>
          </cell>
          <cell r="D1822" t="str">
            <v>55</v>
          </cell>
          <cell r="E1822" t="str">
            <v>966</v>
          </cell>
          <cell r="F1822" t="str">
            <v>7000.02</v>
          </cell>
          <cell r="G1822" t="str">
            <v>Capital Outlay Vehicles-Major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 t="str">
            <v>+++</v>
          </cell>
        </row>
        <row r="1823">
          <cell r="A1823" t="str">
            <v>100.40.55.966-7000.03</v>
          </cell>
          <cell r="B1823" t="str">
            <v>100</v>
          </cell>
          <cell r="C1823" t="str">
            <v>40</v>
          </cell>
          <cell r="D1823" t="str">
            <v>55</v>
          </cell>
          <cell r="E1823" t="str">
            <v>966</v>
          </cell>
          <cell r="F1823" t="str">
            <v>7000.03</v>
          </cell>
          <cell r="G1823" t="str">
            <v>Capital Outlay Operations Equip-Minor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 t="str">
            <v>+++</v>
          </cell>
        </row>
        <row r="1824">
          <cell r="A1824" t="str">
            <v>100.40.55.966-7000.99</v>
          </cell>
          <cell r="B1824" t="str">
            <v>100</v>
          </cell>
          <cell r="C1824" t="str">
            <v>40</v>
          </cell>
          <cell r="D1824" t="str">
            <v>55</v>
          </cell>
          <cell r="E1824" t="str">
            <v>966</v>
          </cell>
          <cell r="F1824" t="str">
            <v>7000.99</v>
          </cell>
          <cell r="G1824" t="str">
            <v>Capital Outlay General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 t="str">
            <v>+++</v>
          </cell>
        </row>
        <row r="1825">
          <cell r="A1825" t="str">
            <v>100.40.60.001-5000.01</v>
          </cell>
          <cell r="B1825" t="str">
            <v>100</v>
          </cell>
          <cell r="C1825" t="str">
            <v>40</v>
          </cell>
          <cell r="D1825" t="str">
            <v>60</v>
          </cell>
          <cell r="E1825" t="str">
            <v>001</v>
          </cell>
          <cell r="F1825" t="str">
            <v>5000.01</v>
          </cell>
          <cell r="G1825" t="str">
            <v>Salaries Regular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>
            <v>0</v>
          </cell>
          <cell r="O1825" t="str">
            <v>+++</v>
          </cell>
        </row>
        <row r="1826">
          <cell r="A1826" t="str">
            <v>100.40.60.001-5000.02</v>
          </cell>
          <cell r="B1826" t="str">
            <v>100</v>
          </cell>
          <cell r="C1826" t="str">
            <v>40</v>
          </cell>
          <cell r="D1826" t="str">
            <v>60</v>
          </cell>
          <cell r="E1826" t="str">
            <v>001</v>
          </cell>
          <cell r="F1826" t="str">
            <v>5000.02</v>
          </cell>
          <cell r="G1826" t="str">
            <v>Salaries Part Time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>
            <v>0</v>
          </cell>
          <cell r="O1826" t="str">
            <v>+++</v>
          </cell>
        </row>
        <row r="1827">
          <cell r="A1827" t="str">
            <v>100.40.60.001-5000.03</v>
          </cell>
          <cell r="B1827" t="str">
            <v>100</v>
          </cell>
          <cell r="C1827" t="str">
            <v>40</v>
          </cell>
          <cell r="D1827" t="str">
            <v>60</v>
          </cell>
          <cell r="E1827" t="str">
            <v>001</v>
          </cell>
          <cell r="F1827" t="str">
            <v>5000.03</v>
          </cell>
          <cell r="G1827" t="str">
            <v>Salaries Overtime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 t="str">
            <v>+++</v>
          </cell>
        </row>
        <row r="1828">
          <cell r="A1828" t="str">
            <v>100.40.60.001-5000.04</v>
          </cell>
          <cell r="B1828" t="str">
            <v>100</v>
          </cell>
          <cell r="C1828" t="str">
            <v>40</v>
          </cell>
          <cell r="D1828" t="str">
            <v>60</v>
          </cell>
          <cell r="E1828" t="str">
            <v>001</v>
          </cell>
          <cell r="F1828" t="str">
            <v>5000.04</v>
          </cell>
          <cell r="G1828" t="str">
            <v>Salaries Holiday Pay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  <cell r="M1828">
            <v>0</v>
          </cell>
          <cell r="N1828">
            <v>0</v>
          </cell>
          <cell r="O1828" t="str">
            <v>+++</v>
          </cell>
        </row>
        <row r="1829">
          <cell r="A1829" t="str">
            <v>100.40.60.001-5000.06</v>
          </cell>
          <cell r="B1829" t="str">
            <v>100</v>
          </cell>
          <cell r="C1829" t="str">
            <v>40</v>
          </cell>
          <cell r="D1829" t="str">
            <v>60</v>
          </cell>
          <cell r="E1829" t="str">
            <v>001</v>
          </cell>
          <cell r="F1829" t="str">
            <v>5000.06</v>
          </cell>
          <cell r="G1829" t="str">
            <v>Salaries Out of Class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 t="str">
            <v>+++</v>
          </cell>
        </row>
        <row r="1830">
          <cell r="A1830" t="str">
            <v>100.40.60.001-5000.07</v>
          </cell>
          <cell r="B1830" t="str">
            <v>100</v>
          </cell>
          <cell r="C1830" t="str">
            <v>40</v>
          </cell>
          <cell r="D1830" t="str">
            <v>60</v>
          </cell>
          <cell r="E1830" t="str">
            <v>001</v>
          </cell>
          <cell r="F1830" t="str">
            <v>5000.07</v>
          </cell>
          <cell r="G1830" t="str">
            <v>Salaries Admin Leave Pay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  <cell r="M1830">
            <v>0</v>
          </cell>
          <cell r="N1830">
            <v>0</v>
          </cell>
          <cell r="O1830" t="str">
            <v>+++</v>
          </cell>
        </row>
        <row r="1831">
          <cell r="A1831" t="str">
            <v>100.40.60.001-5000.08</v>
          </cell>
          <cell r="B1831" t="str">
            <v>100</v>
          </cell>
          <cell r="C1831" t="str">
            <v>40</v>
          </cell>
          <cell r="D1831" t="str">
            <v>60</v>
          </cell>
          <cell r="E1831" t="str">
            <v>001</v>
          </cell>
          <cell r="F1831" t="str">
            <v>5000.08</v>
          </cell>
          <cell r="G1831" t="str">
            <v>Salaries Longevity Pay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 t="str">
            <v>+++</v>
          </cell>
        </row>
        <row r="1832">
          <cell r="A1832" t="str">
            <v>100.40.60.001-5000.10</v>
          </cell>
          <cell r="B1832" t="str">
            <v>100</v>
          </cell>
          <cell r="C1832" t="str">
            <v>40</v>
          </cell>
          <cell r="D1832" t="str">
            <v>60</v>
          </cell>
          <cell r="E1832" t="str">
            <v>001</v>
          </cell>
          <cell r="F1832" t="str">
            <v>5000.10</v>
          </cell>
          <cell r="G1832" t="str">
            <v>Salaries Furloughs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 t="str">
            <v>+++</v>
          </cell>
        </row>
        <row r="1833">
          <cell r="A1833" t="str">
            <v>100.40.60.001-5000.11</v>
          </cell>
          <cell r="B1833" t="str">
            <v>100</v>
          </cell>
          <cell r="C1833" t="str">
            <v>40</v>
          </cell>
          <cell r="D1833" t="str">
            <v>60</v>
          </cell>
          <cell r="E1833" t="str">
            <v>001</v>
          </cell>
          <cell r="F1833" t="str">
            <v>5000.11</v>
          </cell>
          <cell r="G1833" t="str">
            <v>Salaries Worker's Comp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 t="str">
            <v>+++</v>
          </cell>
        </row>
        <row r="1834">
          <cell r="A1834" t="str">
            <v>100.40.60.001-5000.12</v>
          </cell>
          <cell r="B1834" t="str">
            <v>100</v>
          </cell>
          <cell r="C1834" t="str">
            <v>40</v>
          </cell>
          <cell r="D1834" t="str">
            <v>60</v>
          </cell>
          <cell r="E1834" t="str">
            <v>001</v>
          </cell>
          <cell r="F1834" t="str">
            <v>5000.12</v>
          </cell>
          <cell r="G1834" t="str">
            <v>Salaries Compensated Absences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 t="str">
            <v>+++</v>
          </cell>
        </row>
        <row r="1835">
          <cell r="A1835" t="str">
            <v>100.40.60.001-5100.00</v>
          </cell>
          <cell r="B1835" t="str">
            <v>100</v>
          </cell>
          <cell r="C1835" t="str">
            <v>40</v>
          </cell>
          <cell r="D1835" t="str">
            <v>60</v>
          </cell>
          <cell r="E1835" t="str">
            <v>001</v>
          </cell>
          <cell r="F1835" t="str">
            <v>5100.00</v>
          </cell>
          <cell r="G1835" t="str">
            <v>Benefits PERS Pool Liability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 t="str">
            <v>+++</v>
          </cell>
        </row>
        <row r="1836">
          <cell r="A1836" t="str">
            <v>100.40.60.001-5100.01</v>
          </cell>
          <cell r="B1836" t="str">
            <v>100</v>
          </cell>
          <cell r="C1836" t="str">
            <v>40</v>
          </cell>
          <cell r="D1836" t="str">
            <v>60</v>
          </cell>
          <cell r="E1836" t="str">
            <v>001</v>
          </cell>
          <cell r="F1836" t="str">
            <v>5100.01</v>
          </cell>
          <cell r="G1836" t="str">
            <v>Benefits Retirement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  <cell r="O1836" t="str">
            <v>+++</v>
          </cell>
        </row>
        <row r="1837">
          <cell r="A1837" t="str">
            <v>100.40.60.001-5100.02</v>
          </cell>
          <cell r="B1837" t="str">
            <v>100</v>
          </cell>
          <cell r="C1837" t="str">
            <v>40</v>
          </cell>
          <cell r="D1837" t="str">
            <v>60</v>
          </cell>
          <cell r="E1837" t="str">
            <v>001</v>
          </cell>
          <cell r="F1837" t="str">
            <v>5100.02</v>
          </cell>
          <cell r="G1837" t="str">
            <v>Benefits Health Insurance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>
            <v>0</v>
          </cell>
          <cell r="O1837" t="str">
            <v>+++</v>
          </cell>
        </row>
        <row r="1838">
          <cell r="A1838" t="str">
            <v>100.40.60.001-5100.03</v>
          </cell>
          <cell r="B1838" t="str">
            <v>100</v>
          </cell>
          <cell r="C1838" t="str">
            <v>40</v>
          </cell>
          <cell r="D1838" t="str">
            <v>60</v>
          </cell>
          <cell r="E1838" t="str">
            <v>001</v>
          </cell>
          <cell r="F1838" t="str">
            <v>5100.03</v>
          </cell>
          <cell r="G1838" t="str">
            <v>Benefits Dental Insurance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>
            <v>0</v>
          </cell>
          <cell r="O1838" t="str">
            <v>+++</v>
          </cell>
        </row>
        <row r="1839">
          <cell r="A1839" t="str">
            <v>100.40.60.001-5100.04</v>
          </cell>
          <cell r="B1839" t="str">
            <v>100</v>
          </cell>
          <cell r="C1839" t="str">
            <v>40</v>
          </cell>
          <cell r="D1839" t="str">
            <v>60</v>
          </cell>
          <cell r="E1839" t="str">
            <v>001</v>
          </cell>
          <cell r="F1839" t="str">
            <v>5100.04</v>
          </cell>
          <cell r="G1839" t="str">
            <v>Benefits Vision Insurance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  <cell r="O1839" t="str">
            <v>+++</v>
          </cell>
        </row>
        <row r="1840">
          <cell r="A1840" t="str">
            <v>100.40.60.001-5100.05</v>
          </cell>
          <cell r="B1840" t="str">
            <v>100</v>
          </cell>
          <cell r="C1840" t="str">
            <v>40</v>
          </cell>
          <cell r="D1840" t="str">
            <v>60</v>
          </cell>
          <cell r="E1840" t="str">
            <v>001</v>
          </cell>
          <cell r="F1840" t="str">
            <v>5100.05</v>
          </cell>
          <cell r="G1840" t="str">
            <v>Benefits Life Insurance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 t="str">
            <v>+++</v>
          </cell>
        </row>
        <row r="1841">
          <cell r="A1841" t="str">
            <v>100.40.60.001-5100.06</v>
          </cell>
          <cell r="B1841" t="str">
            <v>100</v>
          </cell>
          <cell r="C1841" t="str">
            <v>40</v>
          </cell>
          <cell r="D1841" t="str">
            <v>60</v>
          </cell>
          <cell r="E1841" t="str">
            <v>001</v>
          </cell>
          <cell r="F1841" t="str">
            <v>5100.06</v>
          </cell>
          <cell r="G1841" t="str">
            <v>Benefits Worker's Comp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 t="str">
            <v>+++</v>
          </cell>
        </row>
        <row r="1842">
          <cell r="A1842" t="str">
            <v>100.40.60.001-5100.07</v>
          </cell>
          <cell r="B1842" t="str">
            <v>100</v>
          </cell>
          <cell r="C1842" t="str">
            <v>40</v>
          </cell>
          <cell r="D1842" t="str">
            <v>60</v>
          </cell>
          <cell r="E1842" t="str">
            <v>001</v>
          </cell>
          <cell r="F1842" t="str">
            <v>5100.07</v>
          </cell>
          <cell r="G1842" t="str">
            <v>Benefits Long Term Disability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 t="str">
            <v>+++</v>
          </cell>
        </row>
        <row r="1843">
          <cell r="A1843" t="str">
            <v>100.40.60.001-5100.08</v>
          </cell>
          <cell r="B1843" t="str">
            <v>100</v>
          </cell>
          <cell r="C1843" t="str">
            <v>40</v>
          </cell>
          <cell r="D1843" t="str">
            <v>60</v>
          </cell>
          <cell r="E1843" t="str">
            <v>001</v>
          </cell>
          <cell r="F1843" t="str">
            <v>5100.08</v>
          </cell>
          <cell r="G1843" t="str">
            <v>Benefits Deferred Compensation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 t="str">
            <v>+++</v>
          </cell>
        </row>
        <row r="1844">
          <cell r="A1844" t="str">
            <v>100.40.60.001-5100.09</v>
          </cell>
          <cell r="B1844" t="str">
            <v>100</v>
          </cell>
          <cell r="C1844" t="str">
            <v>40</v>
          </cell>
          <cell r="D1844" t="str">
            <v>60</v>
          </cell>
          <cell r="E1844" t="str">
            <v>001</v>
          </cell>
          <cell r="F1844" t="str">
            <v>5100.09</v>
          </cell>
          <cell r="G1844" t="str">
            <v>Benefits Unemployment Insurance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>
            <v>0</v>
          </cell>
          <cell r="O1844" t="str">
            <v>+++</v>
          </cell>
        </row>
        <row r="1845">
          <cell r="A1845" t="str">
            <v>100.40.60.001-5100.10</v>
          </cell>
          <cell r="B1845" t="str">
            <v>100</v>
          </cell>
          <cell r="C1845" t="str">
            <v>40</v>
          </cell>
          <cell r="D1845" t="str">
            <v>60</v>
          </cell>
          <cell r="E1845" t="str">
            <v>001</v>
          </cell>
          <cell r="F1845" t="str">
            <v>5100.10</v>
          </cell>
          <cell r="G1845" t="str">
            <v>Benefits Uniform Allowance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>
            <v>0</v>
          </cell>
          <cell r="N1845">
            <v>0</v>
          </cell>
          <cell r="O1845" t="str">
            <v>+++</v>
          </cell>
        </row>
        <row r="1846">
          <cell r="A1846" t="str">
            <v>100.40.60.001-5100.11</v>
          </cell>
          <cell r="B1846" t="str">
            <v>100</v>
          </cell>
          <cell r="C1846" t="str">
            <v>40</v>
          </cell>
          <cell r="D1846" t="str">
            <v>60</v>
          </cell>
          <cell r="E1846" t="str">
            <v>001</v>
          </cell>
          <cell r="F1846" t="str">
            <v>5100.11</v>
          </cell>
          <cell r="G1846" t="str">
            <v>Benefits Medicare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>
            <v>0</v>
          </cell>
          <cell r="O1846" t="str">
            <v>+++</v>
          </cell>
        </row>
        <row r="1847">
          <cell r="A1847" t="str">
            <v>100.40.60.001-5100.12</v>
          </cell>
          <cell r="B1847" t="str">
            <v>100</v>
          </cell>
          <cell r="C1847" t="str">
            <v>40</v>
          </cell>
          <cell r="D1847" t="str">
            <v>60</v>
          </cell>
          <cell r="E1847" t="str">
            <v>001</v>
          </cell>
          <cell r="F1847" t="str">
            <v>5100.12</v>
          </cell>
          <cell r="G1847" t="str">
            <v>Benefits Annual Physical Exam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M1847">
            <v>0</v>
          </cell>
          <cell r="N1847">
            <v>0</v>
          </cell>
          <cell r="O1847" t="str">
            <v>+++</v>
          </cell>
        </row>
        <row r="1848">
          <cell r="A1848" t="str">
            <v>100.40.60.001-5100.15</v>
          </cell>
          <cell r="B1848" t="str">
            <v>100</v>
          </cell>
          <cell r="C1848" t="str">
            <v>40</v>
          </cell>
          <cell r="D1848" t="str">
            <v>60</v>
          </cell>
          <cell r="E1848" t="str">
            <v>001</v>
          </cell>
          <cell r="F1848" t="str">
            <v>5100.15</v>
          </cell>
          <cell r="G1848" t="str">
            <v>Benefits Cell Phone Allowance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 t="str">
            <v>+++</v>
          </cell>
        </row>
        <row r="1849">
          <cell r="A1849" t="str">
            <v>100.40.60.001-6000.01</v>
          </cell>
          <cell r="B1849" t="str">
            <v>100</v>
          </cell>
          <cell r="C1849" t="str">
            <v>40</v>
          </cell>
          <cell r="D1849" t="str">
            <v>60</v>
          </cell>
          <cell r="E1849" t="str">
            <v>001</v>
          </cell>
          <cell r="F1849" t="str">
            <v>6000.01</v>
          </cell>
          <cell r="G1849" t="str">
            <v>Professional Services General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 t="str">
            <v>+++</v>
          </cell>
        </row>
        <row r="1850">
          <cell r="A1850" t="str">
            <v>100.40.60.001-6100.01</v>
          </cell>
          <cell r="B1850" t="str">
            <v>100</v>
          </cell>
          <cell r="C1850" t="str">
            <v>40</v>
          </cell>
          <cell r="D1850" t="str">
            <v>60</v>
          </cell>
          <cell r="E1850" t="str">
            <v>001</v>
          </cell>
          <cell r="F1850" t="str">
            <v>6100.01</v>
          </cell>
          <cell r="G1850" t="str">
            <v>Utilities Electric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 t="str">
            <v>+++</v>
          </cell>
        </row>
        <row r="1851">
          <cell r="A1851" t="str">
            <v>100.40.60.001-6100.02</v>
          </cell>
          <cell r="B1851" t="str">
            <v>100</v>
          </cell>
          <cell r="C1851" t="str">
            <v>40</v>
          </cell>
          <cell r="D1851" t="str">
            <v>60</v>
          </cell>
          <cell r="E1851" t="str">
            <v>001</v>
          </cell>
          <cell r="F1851" t="str">
            <v>6100.02</v>
          </cell>
          <cell r="G1851" t="str">
            <v>Utilities Telephone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M1851">
            <v>0</v>
          </cell>
          <cell r="N1851">
            <v>0</v>
          </cell>
          <cell r="O1851" t="str">
            <v>+++</v>
          </cell>
        </row>
        <row r="1852">
          <cell r="A1852" t="str">
            <v>100.40.60.001-6200.01</v>
          </cell>
          <cell r="B1852" t="str">
            <v>100</v>
          </cell>
          <cell r="C1852" t="str">
            <v>40</v>
          </cell>
          <cell r="D1852" t="str">
            <v>60</v>
          </cell>
          <cell r="E1852" t="str">
            <v>001</v>
          </cell>
          <cell r="F1852" t="str">
            <v>6200.01</v>
          </cell>
          <cell r="G1852" t="str">
            <v>Supplies Office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 t="str">
            <v>+++</v>
          </cell>
        </row>
        <row r="1853">
          <cell r="A1853" t="str">
            <v>100.40.60.001-6200.02</v>
          </cell>
          <cell r="B1853" t="str">
            <v>100</v>
          </cell>
          <cell r="C1853" t="str">
            <v>40</v>
          </cell>
          <cell r="D1853" t="str">
            <v>60</v>
          </cell>
          <cell r="E1853" t="str">
            <v>001</v>
          </cell>
          <cell r="F1853" t="str">
            <v>6200.02</v>
          </cell>
          <cell r="G1853" t="str">
            <v>Supplies Special Department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 t="str">
            <v>+++</v>
          </cell>
        </row>
        <row r="1854">
          <cell r="A1854" t="str">
            <v>100.40.60.001-6200.03</v>
          </cell>
          <cell r="B1854" t="str">
            <v>100</v>
          </cell>
          <cell r="C1854" t="str">
            <v>40</v>
          </cell>
          <cell r="D1854" t="str">
            <v>60</v>
          </cell>
          <cell r="E1854" t="str">
            <v>001</v>
          </cell>
          <cell r="F1854" t="str">
            <v>6200.03</v>
          </cell>
          <cell r="G1854" t="str">
            <v>Supplies Copier Maintenance &amp; Supplies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 t="str">
            <v>+++</v>
          </cell>
        </row>
        <row r="1855">
          <cell r="A1855" t="str">
            <v>100.40.60.001-6200.05</v>
          </cell>
          <cell r="B1855" t="str">
            <v>100</v>
          </cell>
          <cell r="C1855" t="str">
            <v>40</v>
          </cell>
          <cell r="D1855" t="str">
            <v>60</v>
          </cell>
          <cell r="E1855" t="str">
            <v>001</v>
          </cell>
          <cell r="F1855" t="str">
            <v>6200.05</v>
          </cell>
          <cell r="G1855" t="str">
            <v>Supplies Gasoline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 t="str">
            <v>+++</v>
          </cell>
        </row>
        <row r="1856">
          <cell r="A1856" t="str">
            <v>100.40.60.001-6200.06</v>
          </cell>
          <cell r="B1856" t="str">
            <v>100</v>
          </cell>
          <cell r="C1856" t="str">
            <v>40</v>
          </cell>
          <cell r="D1856" t="str">
            <v>60</v>
          </cell>
          <cell r="E1856" t="str">
            <v>001</v>
          </cell>
          <cell r="F1856" t="str">
            <v>6200.06</v>
          </cell>
          <cell r="G1856" t="str">
            <v>Supplies Propane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>
            <v>0</v>
          </cell>
          <cell r="O1856" t="str">
            <v>+++</v>
          </cell>
        </row>
        <row r="1857">
          <cell r="A1857" t="str">
            <v>100.40.60.001-6200.08</v>
          </cell>
          <cell r="B1857" t="str">
            <v>100</v>
          </cell>
          <cell r="C1857" t="str">
            <v>40</v>
          </cell>
          <cell r="D1857" t="str">
            <v>60</v>
          </cell>
          <cell r="E1857" t="str">
            <v>001</v>
          </cell>
          <cell r="F1857" t="str">
            <v>6200.08</v>
          </cell>
          <cell r="G1857" t="str">
            <v>Supplies Uniforms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 t="str">
            <v>+++</v>
          </cell>
        </row>
        <row r="1858">
          <cell r="A1858" t="str">
            <v>100.40.60.001-6200.09</v>
          </cell>
          <cell r="B1858" t="str">
            <v>100</v>
          </cell>
          <cell r="C1858" t="str">
            <v>40</v>
          </cell>
          <cell r="D1858" t="str">
            <v>60</v>
          </cell>
          <cell r="E1858" t="str">
            <v>001</v>
          </cell>
          <cell r="F1858" t="str">
            <v>6200.09</v>
          </cell>
          <cell r="G1858" t="str">
            <v>Supplies Data Processing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  <cell r="M1858">
            <v>0</v>
          </cell>
          <cell r="N1858">
            <v>0</v>
          </cell>
          <cell r="O1858" t="str">
            <v>+++</v>
          </cell>
        </row>
        <row r="1859">
          <cell r="A1859" t="str">
            <v>100.40.60.001-6200.10</v>
          </cell>
          <cell r="B1859" t="str">
            <v>100</v>
          </cell>
          <cell r="C1859" t="str">
            <v>40</v>
          </cell>
          <cell r="D1859" t="str">
            <v>60</v>
          </cell>
          <cell r="E1859" t="str">
            <v>001</v>
          </cell>
          <cell r="F1859" t="str">
            <v>6200.10</v>
          </cell>
          <cell r="G1859" t="str">
            <v>Supplies Protective Clothing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 t="str">
            <v>+++</v>
          </cell>
        </row>
        <row r="1860">
          <cell r="A1860" t="str">
            <v>100.40.60.001-6280.15</v>
          </cell>
          <cell r="B1860" t="str">
            <v>100</v>
          </cell>
          <cell r="C1860" t="str">
            <v>40</v>
          </cell>
          <cell r="D1860" t="str">
            <v>60</v>
          </cell>
          <cell r="E1860" t="str">
            <v>001</v>
          </cell>
          <cell r="F1860" t="str">
            <v>6280.15</v>
          </cell>
          <cell r="G1860" t="str">
            <v>Supplies-Public Works Mechanics Tools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  <cell r="N1860">
            <v>0</v>
          </cell>
          <cell r="O1860" t="str">
            <v>+++</v>
          </cell>
        </row>
        <row r="1861">
          <cell r="A1861" t="str">
            <v>100.40.60.001-6280.19</v>
          </cell>
          <cell r="B1861" t="str">
            <v>100</v>
          </cell>
          <cell r="C1861" t="str">
            <v>40</v>
          </cell>
          <cell r="D1861" t="str">
            <v>60</v>
          </cell>
          <cell r="E1861" t="str">
            <v>001</v>
          </cell>
          <cell r="F1861" t="str">
            <v>6280.19</v>
          </cell>
          <cell r="G1861" t="str">
            <v>Supplies-Public Works Specialty Maintenance Tools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 t="str">
            <v>+++</v>
          </cell>
        </row>
        <row r="1862">
          <cell r="A1862" t="str">
            <v>100.40.60.001-6280.38</v>
          </cell>
          <cell r="B1862" t="str">
            <v>100</v>
          </cell>
          <cell r="C1862" t="str">
            <v>40</v>
          </cell>
          <cell r="D1862" t="str">
            <v>60</v>
          </cell>
          <cell r="E1862" t="str">
            <v>001</v>
          </cell>
          <cell r="F1862" t="str">
            <v>6280.38</v>
          </cell>
          <cell r="G1862" t="str">
            <v>Supplies-Public Works Global Supplies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  <cell r="N1862">
            <v>0</v>
          </cell>
          <cell r="O1862" t="str">
            <v>+++</v>
          </cell>
        </row>
        <row r="1863">
          <cell r="A1863" t="str">
            <v>100.40.60.001-6300.01</v>
          </cell>
          <cell r="B1863" t="str">
            <v>100</v>
          </cell>
          <cell r="C1863" t="str">
            <v>40</v>
          </cell>
          <cell r="D1863" t="str">
            <v>60</v>
          </cell>
          <cell r="E1863" t="str">
            <v>001</v>
          </cell>
          <cell r="F1863" t="str">
            <v>6300.01</v>
          </cell>
          <cell r="G1863" t="str">
            <v>Dues &amp; Subscriptions Memberships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 t="str">
            <v>+++</v>
          </cell>
        </row>
        <row r="1864">
          <cell r="A1864" t="str">
            <v>100.40.60.001-6350.01</v>
          </cell>
          <cell r="B1864" t="str">
            <v>100</v>
          </cell>
          <cell r="C1864" t="str">
            <v>40</v>
          </cell>
          <cell r="D1864" t="str">
            <v>60</v>
          </cell>
          <cell r="E1864" t="str">
            <v>001</v>
          </cell>
          <cell r="F1864" t="str">
            <v>6350.01</v>
          </cell>
          <cell r="G1864" t="str">
            <v>Maintenance Agreements &amp; Licenses License/Software Maintenance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  <cell r="M1864">
            <v>0</v>
          </cell>
          <cell r="N1864">
            <v>0</v>
          </cell>
          <cell r="O1864" t="str">
            <v>+++</v>
          </cell>
        </row>
        <row r="1865">
          <cell r="A1865" t="str">
            <v>100.40.60.001-6400.01</v>
          </cell>
          <cell r="B1865" t="str">
            <v>100</v>
          </cell>
          <cell r="C1865" t="str">
            <v>40</v>
          </cell>
          <cell r="D1865" t="str">
            <v>60</v>
          </cell>
          <cell r="E1865" t="str">
            <v>001</v>
          </cell>
          <cell r="F1865" t="str">
            <v>6400.01</v>
          </cell>
          <cell r="G1865" t="str">
            <v>Repairs &amp; Maintenance Building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 t="str">
            <v>+++</v>
          </cell>
        </row>
        <row r="1866">
          <cell r="A1866" t="str">
            <v>100.40.60.001-6400.02</v>
          </cell>
          <cell r="B1866" t="str">
            <v>100</v>
          </cell>
          <cell r="C1866" t="str">
            <v>40</v>
          </cell>
          <cell r="D1866" t="str">
            <v>60</v>
          </cell>
          <cell r="E1866" t="str">
            <v>001</v>
          </cell>
          <cell r="F1866" t="str">
            <v>6400.02</v>
          </cell>
          <cell r="G1866" t="str">
            <v>Repairs &amp; Maintenance Minor Equipment/Other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>
            <v>0</v>
          </cell>
          <cell r="O1866" t="str">
            <v>+++</v>
          </cell>
        </row>
        <row r="1867">
          <cell r="A1867" t="str">
            <v>100.40.60.001-6400.03</v>
          </cell>
          <cell r="B1867" t="str">
            <v>100</v>
          </cell>
          <cell r="C1867" t="str">
            <v>40</v>
          </cell>
          <cell r="D1867" t="str">
            <v>60</v>
          </cell>
          <cell r="E1867" t="str">
            <v>001</v>
          </cell>
          <cell r="F1867" t="str">
            <v>6400.03</v>
          </cell>
          <cell r="G1867" t="str">
            <v>Repairs &amp; Maintenance Major Repair &amp; Contingency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>
            <v>0</v>
          </cell>
          <cell r="O1867" t="str">
            <v>+++</v>
          </cell>
        </row>
        <row r="1868">
          <cell r="A1868" t="str">
            <v>100.40.60.001-6400.05</v>
          </cell>
          <cell r="B1868" t="str">
            <v>100</v>
          </cell>
          <cell r="C1868" t="str">
            <v>40</v>
          </cell>
          <cell r="D1868" t="str">
            <v>60</v>
          </cell>
          <cell r="E1868" t="str">
            <v>001</v>
          </cell>
          <cell r="F1868" t="str">
            <v>6400.05</v>
          </cell>
          <cell r="G1868" t="str">
            <v>Repairs &amp; Maintenance Vehicle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 t="str">
            <v>+++</v>
          </cell>
        </row>
        <row r="1869">
          <cell r="A1869" t="str">
            <v>100.40.60.001-6400.07</v>
          </cell>
          <cell r="B1869" t="str">
            <v>100</v>
          </cell>
          <cell r="C1869" t="str">
            <v>40</v>
          </cell>
          <cell r="D1869" t="str">
            <v>60</v>
          </cell>
          <cell r="E1869" t="str">
            <v>001</v>
          </cell>
          <cell r="F1869" t="str">
            <v>6400.07</v>
          </cell>
          <cell r="G1869" t="str">
            <v>Repairs &amp; Maintenance Radio Communication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 t="str">
            <v>+++</v>
          </cell>
        </row>
        <row r="1870">
          <cell r="A1870" t="str">
            <v>100.40.60.001-6500.04</v>
          </cell>
          <cell r="B1870" t="str">
            <v>100</v>
          </cell>
          <cell r="C1870" t="str">
            <v>40</v>
          </cell>
          <cell r="D1870" t="str">
            <v>60</v>
          </cell>
          <cell r="E1870" t="str">
            <v>001</v>
          </cell>
          <cell r="F1870" t="str">
            <v>6500.04</v>
          </cell>
          <cell r="G1870" t="str">
            <v>Claims &amp; Insurance Insurance Premiums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 t="str">
            <v>+++</v>
          </cell>
        </row>
        <row r="1871">
          <cell r="A1871" t="str">
            <v>100.40.60.001-6600.01</v>
          </cell>
          <cell r="B1871" t="str">
            <v>100</v>
          </cell>
          <cell r="C1871" t="str">
            <v>40</v>
          </cell>
          <cell r="D1871" t="str">
            <v>60</v>
          </cell>
          <cell r="E1871" t="str">
            <v>001</v>
          </cell>
          <cell r="F1871" t="str">
            <v>6600.01</v>
          </cell>
          <cell r="G1871" t="str">
            <v>Administrative Expenses Meetings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 t="str">
            <v>+++</v>
          </cell>
        </row>
        <row r="1872">
          <cell r="A1872" t="str">
            <v>100.40.60.001-6600.03</v>
          </cell>
          <cell r="B1872" t="str">
            <v>100</v>
          </cell>
          <cell r="C1872" t="str">
            <v>40</v>
          </cell>
          <cell r="D1872" t="str">
            <v>60</v>
          </cell>
          <cell r="E1872" t="str">
            <v>001</v>
          </cell>
          <cell r="F1872" t="str">
            <v>6600.03</v>
          </cell>
          <cell r="G1872" t="str">
            <v>Administrative Expenses Mileage Reimbursement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>
            <v>0</v>
          </cell>
          <cell r="O1872" t="str">
            <v>+++</v>
          </cell>
        </row>
        <row r="1873">
          <cell r="A1873" t="str">
            <v>100.40.60.001-6600.04</v>
          </cell>
          <cell r="B1873" t="str">
            <v>100</v>
          </cell>
          <cell r="C1873" t="str">
            <v>40</v>
          </cell>
          <cell r="D1873" t="str">
            <v>60</v>
          </cell>
          <cell r="E1873" t="str">
            <v>001</v>
          </cell>
          <cell r="F1873" t="str">
            <v>6600.04</v>
          </cell>
          <cell r="G1873" t="str">
            <v>Administrative Expenses Training/Conferences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>
            <v>0</v>
          </cell>
          <cell r="O1873" t="str">
            <v>+++</v>
          </cell>
        </row>
        <row r="1874">
          <cell r="A1874" t="str">
            <v>100.40.60.001-6600.07</v>
          </cell>
          <cell r="B1874" t="str">
            <v>100</v>
          </cell>
          <cell r="C1874" t="str">
            <v>40</v>
          </cell>
          <cell r="D1874" t="str">
            <v>60</v>
          </cell>
          <cell r="E1874" t="str">
            <v>001</v>
          </cell>
          <cell r="F1874" t="str">
            <v>6600.07</v>
          </cell>
          <cell r="G1874" t="str">
            <v>Administrative Expenses Employee Recruitment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  <cell r="M1874">
            <v>0</v>
          </cell>
          <cell r="N1874">
            <v>0</v>
          </cell>
          <cell r="O1874" t="str">
            <v>+++</v>
          </cell>
        </row>
        <row r="1875">
          <cell r="A1875" t="str">
            <v>100.40.60.001-8000.12</v>
          </cell>
          <cell r="B1875" t="str">
            <v>100</v>
          </cell>
          <cell r="C1875" t="str">
            <v>40</v>
          </cell>
          <cell r="D1875" t="str">
            <v>60</v>
          </cell>
          <cell r="E1875" t="str">
            <v>001</v>
          </cell>
          <cell r="F1875" t="str">
            <v>8000.12</v>
          </cell>
          <cell r="G1875" t="str">
            <v>Capital Improvements-General Government Building Improvements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>
            <v>0</v>
          </cell>
          <cell r="O1875" t="str">
            <v>+++</v>
          </cell>
        </row>
        <row r="1876">
          <cell r="A1876" t="str">
            <v>100.40.60.520-5000.01</v>
          </cell>
          <cell r="B1876" t="str">
            <v>100</v>
          </cell>
          <cell r="C1876" t="str">
            <v>40</v>
          </cell>
          <cell r="D1876" t="str">
            <v>60</v>
          </cell>
          <cell r="E1876" t="str">
            <v>520</v>
          </cell>
          <cell r="F1876" t="str">
            <v>5000.01</v>
          </cell>
          <cell r="G1876" t="str">
            <v>Salaries Regular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39721.69</v>
          </cell>
          <cell r="N1876">
            <v>-39721.69</v>
          </cell>
          <cell r="O1876" t="str">
            <v>+++</v>
          </cell>
        </row>
        <row r="1877">
          <cell r="A1877" t="str">
            <v>100.40.60.520-5000.02</v>
          </cell>
          <cell r="B1877" t="str">
            <v>100</v>
          </cell>
          <cell r="C1877" t="str">
            <v>40</v>
          </cell>
          <cell r="D1877" t="str">
            <v>60</v>
          </cell>
          <cell r="E1877" t="str">
            <v>520</v>
          </cell>
          <cell r="F1877" t="str">
            <v>5000.02</v>
          </cell>
          <cell r="G1877" t="str">
            <v>Salaries Part Time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 t="str">
            <v>+++</v>
          </cell>
        </row>
        <row r="1878">
          <cell r="A1878" t="str">
            <v>100.40.60.520-5000.03</v>
          </cell>
          <cell r="B1878" t="str">
            <v>100</v>
          </cell>
          <cell r="C1878" t="str">
            <v>40</v>
          </cell>
          <cell r="D1878" t="str">
            <v>60</v>
          </cell>
          <cell r="E1878" t="str">
            <v>520</v>
          </cell>
          <cell r="F1878" t="str">
            <v>5000.03</v>
          </cell>
          <cell r="G1878" t="str">
            <v>Salaries Overtime</v>
          </cell>
          <cell r="H1878">
            <v>0</v>
          </cell>
          <cell r="I1878">
            <v>0</v>
          </cell>
          <cell r="J1878">
            <v>0</v>
          </cell>
          <cell r="K1878">
            <v>0</v>
          </cell>
          <cell r="L1878">
            <v>0</v>
          </cell>
          <cell r="M1878">
            <v>44.73</v>
          </cell>
          <cell r="N1878">
            <v>-44.73</v>
          </cell>
          <cell r="O1878" t="str">
            <v>+++</v>
          </cell>
        </row>
        <row r="1879">
          <cell r="A1879" t="str">
            <v>100.40.60.520-5000.04</v>
          </cell>
          <cell r="B1879" t="str">
            <v>100</v>
          </cell>
          <cell r="C1879" t="str">
            <v>40</v>
          </cell>
          <cell r="D1879" t="str">
            <v>60</v>
          </cell>
          <cell r="E1879" t="str">
            <v>520</v>
          </cell>
          <cell r="F1879" t="str">
            <v>5000.04</v>
          </cell>
          <cell r="G1879" t="str">
            <v>Salaries Holiday Pay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>
            <v>0</v>
          </cell>
          <cell r="O1879" t="str">
            <v>+++</v>
          </cell>
        </row>
        <row r="1880">
          <cell r="A1880" t="str">
            <v>100.40.60.520-5000.06</v>
          </cell>
          <cell r="B1880" t="str">
            <v>100</v>
          </cell>
          <cell r="C1880" t="str">
            <v>40</v>
          </cell>
          <cell r="D1880" t="str">
            <v>60</v>
          </cell>
          <cell r="E1880" t="str">
            <v>520</v>
          </cell>
          <cell r="F1880" t="str">
            <v>5000.06</v>
          </cell>
          <cell r="G1880" t="str">
            <v>Salaries Out of Class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 t="str">
            <v>+++</v>
          </cell>
        </row>
        <row r="1881">
          <cell r="A1881" t="str">
            <v>100.40.60.520-5000.07</v>
          </cell>
          <cell r="B1881" t="str">
            <v>100</v>
          </cell>
          <cell r="C1881" t="str">
            <v>40</v>
          </cell>
          <cell r="D1881" t="str">
            <v>60</v>
          </cell>
          <cell r="E1881" t="str">
            <v>520</v>
          </cell>
          <cell r="F1881" t="str">
            <v>5000.07</v>
          </cell>
          <cell r="G1881" t="str">
            <v>Salaries Admin Leave Pay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 t="str">
            <v>+++</v>
          </cell>
        </row>
        <row r="1882">
          <cell r="A1882" t="str">
            <v>100.40.60.520-5000.08</v>
          </cell>
          <cell r="B1882" t="str">
            <v>100</v>
          </cell>
          <cell r="C1882" t="str">
            <v>40</v>
          </cell>
          <cell r="D1882" t="str">
            <v>60</v>
          </cell>
          <cell r="E1882" t="str">
            <v>520</v>
          </cell>
          <cell r="F1882" t="str">
            <v>5000.08</v>
          </cell>
          <cell r="G1882" t="str">
            <v>Salaries Longevity Pay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 t="str">
            <v>+++</v>
          </cell>
        </row>
        <row r="1883">
          <cell r="A1883" t="str">
            <v>100.40.60.520-5000.10</v>
          </cell>
          <cell r="B1883" t="str">
            <v>100</v>
          </cell>
          <cell r="C1883" t="str">
            <v>40</v>
          </cell>
          <cell r="D1883" t="str">
            <v>60</v>
          </cell>
          <cell r="E1883" t="str">
            <v>520</v>
          </cell>
          <cell r="F1883" t="str">
            <v>5000.10</v>
          </cell>
          <cell r="G1883" t="str">
            <v>Salaries Furloughs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  <cell r="N1883">
            <v>0</v>
          </cell>
          <cell r="O1883" t="str">
            <v>+++</v>
          </cell>
        </row>
        <row r="1884">
          <cell r="A1884" t="str">
            <v>100.40.60.520-5000.11</v>
          </cell>
          <cell r="B1884" t="str">
            <v>100</v>
          </cell>
          <cell r="C1884" t="str">
            <v>40</v>
          </cell>
          <cell r="D1884" t="str">
            <v>60</v>
          </cell>
          <cell r="E1884" t="str">
            <v>520</v>
          </cell>
          <cell r="F1884" t="str">
            <v>5000.11</v>
          </cell>
          <cell r="G1884" t="str">
            <v>Salaries Worker's Comp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  <cell r="N1884">
            <v>0</v>
          </cell>
          <cell r="O1884" t="str">
            <v>+++</v>
          </cell>
        </row>
        <row r="1885">
          <cell r="A1885" t="str">
            <v>100.40.60.520-5000.12</v>
          </cell>
          <cell r="B1885" t="str">
            <v>100</v>
          </cell>
          <cell r="C1885" t="str">
            <v>40</v>
          </cell>
          <cell r="D1885" t="str">
            <v>60</v>
          </cell>
          <cell r="E1885" t="str">
            <v>520</v>
          </cell>
          <cell r="F1885" t="str">
            <v>5000.12</v>
          </cell>
          <cell r="G1885" t="str">
            <v>Salaries Compensated Absences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  <cell r="M1885">
            <v>0</v>
          </cell>
          <cell r="N1885">
            <v>0</v>
          </cell>
          <cell r="O1885" t="str">
            <v>+++</v>
          </cell>
        </row>
        <row r="1886">
          <cell r="A1886" t="str">
            <v>100.40.60.520-5000.99</v>
          </cell>
          <cell r="B1886" t="str">
            <v>100</v>
          </cell>
          <cell r="C1886" t="str">
            <v>40</v>
          </cell>
          <cell r="D1886" t="str">
            <v>60</v>
          </cell>
          <cell r="E1886" t="str">
            <v>520</v>
          </cell>
          <cell r="F1886" t="str">
            <v>5000.99</v>
          </cell>
          <cell r="G1886" t="str">
            <v>Salaries New Personnel Requests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>
            <v>0</v>
          </cell>
          <cell r="O1886" t="str">
            <v>+++</v>
          </cell>
        </row>
        <row r="1887">
          <cell r="A1887" t="str">
            <v>100.40.60.520-5100.00</v>
          </cell>
          <cell r="B1887" t="str">
            <v>100</v>
          </cell>
          <cell r="C1887" t="str">
            <v>40</v>
          </cell>
          <cell r="D1887" t="str">
            <v>60</v>
          </cell>
          <cell r="E1887" t="str">
            <v>520</v>
          </cell>
          <cell r="F1887" t="str">
            <v>5100.00</v>
          </cell>
          <cell r="G1887" t="str">
            <v>Benefits PERS Pool Liability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8289.1200000000008</v>
          </cell>
          <cell r="N1887">
            <v>-8289.1200000000008</v>
          </cell>
          <cell r="O1887" t="str">
            <v>+++</v>
          </cell>
        </row>
        <row r="1888">
          <cell r="A1888" t="str">
            <v>100.40.60.520-5100.01</v>
          </cell>
          <cell r="B1888" t="str">
            <v>100</v>
          </cell>
          <cell r="C1888" t="str">
            <v>40</v>
          </cell>
          <cell r="D1888" t="str">
            <v>60</v>
          </cell>
          <cell r="E1888" t="str">
            <v>520</v>
          </cell>
          <cell r="F1888" t="str">
            <v>5100.01</v>
          </cell>
          <cell r="G1888" t="str">
            <v>Benefits Retirement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4261.01</v>
          </cell>
          <cell r="N1888">
            <v>-4261.01</v>
          </cell>
          <cell r="O1888" t="str">
            <v>+++</v>
          </cell>
        </row>
        <row r="1889">
          <cell r="A1889" t="str">
            <v>100.40.60.520-5100.02</v>
          </cell>
          <cell r="B1889" t="str">
            <v>100</v>
          </cell>
          <cell r="C1889" t="str">
            <v>40</v>
          </cell>
          <cell r="D1889" t="str">
            <v>60</v>
          </cell>
          <cell r="E1889" t="str">
            <v>520</v>
          </cell>
          <cell r="F1889" t="str">
            <v>5100.02</v>
          </cell>
          <cell r="G1889" t="str">
            <v>Benefits Health Insurance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9378.2999999999993</v>
          </cell>
          <cell r="N1889">
            <v>-9378.2999999999993</v>
          </cell>
          <cell r="O1889" t="str">
            <v>+++</v>
          </cell>
        </row>
        <row r="1890">
          <cell r="A1890" t="str">
            <v>100.40.60.520-5100.03</v>
          </cell>
          <cell r="B1890" t="str">
            <v>100</v>
          </cell>
          <cell r="C1890" t="str">
            <v>40</v>
          </cell>
          <cell r="D1890" t="str">
            <v>60</v>
          </cell>
          <cell r="E1890" t="str">
            <v>520</v>
          </cell>
          <cell r="F1890" t="str">
            <v>5100.03</v>
          </cell>
          <cell r="G1890" t="str">
            <v>Benefits Dental Insurance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836.58</v>
          </cell>
          <cell r="N1890">
            <v>-836.58</v>
          </cell>
          <cell r="O1890" t="str">
            <v>+++</v>
          </cell>
        </row>
        <row r="1891">
          <cell r="A1891" t="str">
            <v>100.40.60.520-5100.04</v>
          </cell>
          <cell r="B1891" t="str">
            <v>100</v>
          </cell>
          <cell r="C1891" t="str">
            <v>40</v>
          </cell>
          <cell r="D1891" t="str">
            <v>60</v>
          </cell>
          <cell r="E1891" t="str">
            <v>520</v>
          </cell>
          <cell r="F1891" t="str">
            <v>5100.04</v>
          </cell>
          <cell r="G1891" t="str">
            <v>Benefits Vision Insurance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136.62</v>
          </cell>
          <cell r="N1891">
            <v>-136.62</v>
          </cell>
          <cell r="O1891" t="str">
            <v>+++</v>
          </cell>
        </row>
        <row r="1892">
          <cell r="A1892" t="str">
            <v>100.40.60.520-5100.05</v>
          </cell>
          <cell r="B1892" t="str">
            <v>100</v>
          </cell>
          <cell r="C1892" t="str">
            <v>40</v>
          </cell>
          <cell r="D1892" t="str">
            <v>60</v>
          </cell>
          <cell r="E1892" t="str">
            <v>520</v>
          </cell>
          <cell r="F1892" t="str">
            <v>5100.05</v>
          </cell>
          <cell r="G1892" t="str">
            <v>Benefits Life Insurance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46.36</v>
          </cell>
          <cell r="N1892">
            <v>-46.36</v>
          </cell>
          <cell r="O1892" t="str">
            <v>+++</v>
          </cell>
        </row>
        <row r="1893">
          <cell r="A1893" t="str">
            <v>100.40.60.520-5100.06</v>
          </cell>
          <cell r="B1893" t="str">
            <v>100</v>
          </cell>
          <cell r="C1893" t="str">
            <v>40</v>
          </cell>
          <cell r="D1893" t="str">
            <v>60</v>
          </cell>
          <cell r="E1893" t="str">
            <v>520</v>
          </cell>
          <cell r="F1893" t="str">
            <v>5100.06</v>
          </cell>
          <cell r="G1893" t="str">
            <v>Benefits Worker's Comp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>
            <v>0</v>
          </cell>
          <cell r="O1893" t="str">
            <v>+++</v>
          </cell>
        </row>
        <row r="1894">
          <cell r="A1894" t="str">
            <v>100.40.60.520-5100.07</v>
          </cell>
          <cell r="B1894" t="str">
            <v>100</v>
          </cell>
          <cell r="C1894" t="str">
            <v>40</v>
          </cell>
          <cell r="D1894" t="str">
            <v>60</v>
          </cell>
          <cell r="E1894" t="str">
            <v>520</v>
          </cell>
          <cell r="F1894" t="str">
            <v>5100.07</v>
          </cell>
          <cell r="G1894" t="str">
            <v>Benefits Long Term Disability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186.01</v>
          </cell>
          <cell r="N1894">
            <v>-186.01</v>
          </cell>
          <cell r="O1894" t="str">
            <v>+++</v>
          </cell>
        </row>
        <row r="1895">
          <cell r="A1895" t="str">
            <v>100.40.60.520-5100.08</v>
          </cell>
          <cell r="B1895" t="str">
            <v>100</v>
          </cell>
          <cell r="C1895" t="str">
            <v>40</v>
          </cell>
          <cell r="D1895" t="str">
            <v>60</v>
          </cell>
          <cell r="E1895" t="str">
            <v>520</v>
          </cell>
          <cell r="F1895" t="str">
            <v>5100.08</v>
          </cell>
          <cell r="G1895" t="str">
            <v>Benefits Deferred Compensation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  <cell r="M1895">
            <v>6459.19</v>
          </cell>
          <cell r="N1895">
            <v>-6459.19</v>
          </cell>
          <cell r="O1895" t="str">
            <v>+++</v>
          </cell>
        </row>
        <row r="1896">
          <cell r="A1896" t="str">
            <v>100.40.60.520-5100.09</v>
          </cell>
          <cell r="B1896" t="str">
            <v>100</v>
          </cell>
          <cell r="C1896" t="str">
            <v>40</v>
          </cell>
          <cell r="D1896" t="str">
            <v>60</v>
          </cell>
          <cell r="E1896" t="str">
            <v>520</v>
          </cell>
          <cell r="F1896" t="str">
            <v>5100.09</v>
          </cell>
          <cell r="G1896" t="str">
            <v>Benefits Unemployment Insurance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 t="str">
            <v>+++</v>
          </cell>
        </row>
        <row r="1897">
          <cell r="A1897" t="str">
            <v>100.40.60.520-5100.10</v>
          </cell>
          <cell r="B1897" t="str">
            <v>100</v>
          </cell>
          <cell r="C1897" t="str">
            <v>40</v>
          </cell>
          <cell r="D1897" t="str">
            <v>60</v>
          </cell>
          <cell r="E1897" t="str">
            <v>520</v>
          </cell>
          <cell r="F1897" t="str">
            <v>5100.10</v>
          </cell>
          <cell r="G1897" t="str">
            <v>Benefits Uniform Allowance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 t="str">
            <v>+++</v>
          </cell>
        </row>
        <row r="1898">
          <cell r="A1898" t="str">
            <v>100.40.60.520-5100.11</v>
          </cell>
          <cell r="B1898" t="str">
            <v>100</v>
          </cell>
          <cell r="C1898" t="str">
            <v>40</v>
          </cell>
          <cell r="D1898" t="str">
            <v>60</v>
          </cell>
          <cell r="E1898" t="str">
            <v>520</v>
          </cell>
          <cell r="F1898" t="str">
            <v>5100.11</v>
          </cell>
          <cell r="G1898" t="str">
            <v>Benefits Medicare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606.29</v>
          </cell>
          <cell r="N1898">
            <v>-606.29</v>
          </cell>
          <cell r="O1898" t="str">
            <v>+++</v>
          </cell>
        </row>
        <row r="1899">
          <cell r="A1899" t="str">
            <v>100.40.60.520-5100.12</v>
          </cell>
          <cell r="B1899" t="str">
            <v>100</v>
          </cell>
          <cell r="C1899" t="str">
            <v>40</v>
          </cell>
          <cell r="D1899" t="str">
            <v>60</v>
          </cell>
          <cell r="E1899" t="str">
            <v>520</v>
          </cell>
          <cell r="F1899" t="str">
            <v>5100.12</v>
          </cell>
          <cell r="G1899" t="str">
            <v>Benefits Annual Physical Exam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  <cell r="M1899">
            <v>0</v>
          </cell>
          <cell r="N1899">
            <v>0</v>
          </cell>
          <cell r="O1899" t="str">
            <v>+++</v>
          </cell>
        </row>
        <row r="1900">
          <cell r="A1900" t="str">
            <v>100.40.60.520-5100.15</v>
          </cell>
          <cell r="B1900" t="str">
            <v>100</v>
          </cell>
          <cell r="C1900" t="str">
            <v>40</v>
          </cell>
          <cell r="D1900" t="str">
            <v>60</v>
          </cell>
          <cell r="E1900" t="str">
            <v>520</v>
          </cell>
          <cell r="F1900" t="str">
            <v>5100.15</v>
          </cell>
          <cell r="G1900" t="str">
            <v>Benefits Cell Phone Allowance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33.78</v>
          </cell>
          <cell r="N1900">
            <v>-33.78</v>
          </cell>
          <cell r="O1900" t="str">
            <v>+++</v>
          </cell>
        </row>
        <row r="1901">
          <cell r="A1901" t="str">
            <v>100.40.60.520-5100.17</v>
          </cell>
          <cell r="B1901" t="str">
            <v>100</v>
          </cell>
          <cell r="C1901" t="str">
            <v>40</v>
          </cell>
          <cell r="D1901" t="str">
            <v>60</v>
          </cell>
          <cell r="E1901" t="str">
            <v>520</v>
          </cell>
          <cell r="F1901" t="str">
            <v>5100.17</v>
          </cell>
          <cell r="G1901" t="str">
            <v>Benefits Other Post Employment Benefits</v>
          </cell>
          <cell r="H1901">
            <v>23575</v>
          </cell>
          <cell r="I1901">
            <v>0</v>
          </cell>
          <cell r="J1901">
            <v>23575</v>
          </cell>
          <cell r="K1901">
            <v>0</v>
          </cell>
          <cell r="L1901">
            <v>0</v>
          </cell>
          <cell r="M1901">
            <v>6367.8</v>
          </cell>
          <cell r="N1901">
            <v>17207.2</v>
          </cell>
          <cell r="O1901">
            <v>0.27</v>
          </cell>
        </row>
        <row r="1902">
          <cell r="A1902" t="str">
            <v>100.40.60.520-6000.09</v>
          </cell>
          <cell r="B1902" t="str">
            <v>100</v>
          </cell>
          <cell r="C1902" t="str">
            <v>40</v>
          </cell>
          <cell r="D1902" t="str">
            <v>60</v>
          </cell>
          <cell r="E1902" t="str">
            <v>520</v>
          </cell>
          <cell r="F1902" t="str">
            <v>6000.09</v>
          </cell>
          <cell r="G1902" t="str">
            <v>Professional Services Uniform</v>
          </cell>
          <cell r="H1902">
            <v>1500</v>
          </cell>
          <cell r="I1902">
            <v>0</v>
          </cell>
          <cell r="J1902">
            <v>1500</v>
          </cell>
          <cell r="K1902">
            <v>0</v>
          </cell>
          <cell r="L1902">
            <v>0</v>
          </cell>
          <cell r="M1902">
            <v>286.52999999999997</v>
          </cell>
          <cell r="N1902">
            <v>1213.47</v>
          </cell>
          <cell r="O1902">
            <v>0.19</v>
          </cell>
        </row>
        <row r="1903">
          <cell r="A1903" t="str">
            <v>100.40.60.520-6100.01</v>
          </cell>
          <cell r="B1903" t="str">
            <v>100</v>
          </cell>
          <cell r="C1903" t="str">
            <v>40</v>
          </cell>
          <cell r="D1903" t="str">
            <v>60</v>
          </cell>
          <cell r="E1903" t="str">
            <v>520</v>
          </cell>
          <cell r="F1903" t="str">
            <v>6100.01</v>
          </cell>
          <cell r="G1903" t="str">
            <v>Utilities Electric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4271.54</v>
          </cell>
          <cell r="N1903">
            <v>-4271.54</v>
          </cell>
          <cell r="O1903" t="str">
            <v>+++</v>
          </cell>
        </row>
        <row r="1904">
          <cell r="A1904" t="str">
            <v>100.40.60.520-6100.02</v>
          </cell>
          <cell r="B1904" t="str">
            <v>100</v>
          </cell>
          <cell r="C1904" t="str">
            <v>40</v>
          </cell>
          <cell r="D1904" t="str">
            <v>60</v>
          </cell>
          <cell r="E1904" t="str">
            <v>520</v>
          </cell>
          <cell r="F1904" t="str">
            <v>6100.02</v>
          </cell>
          <cell r="G1904" t="str">
            <v>Utilities Telephone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>
            <v>0</v>
          </cell>
          <cell r="O1904" t="str">
            <v>+++</v>
          </cell>
        </row>
        <row r="1905">
          <cell r="A1905" t="str">
            <v>100.40.60.520-6200.01</v>
          </cell>
          <cell r="B1905" t="str">
            <v>100</v>
          </cell>
          <cell r="C1905" t="str">
            <v>40</v>
          </cell>
          <cell r="D1905" t="str">
            <v>60</v>
          </cell>
          <cell r="E1905" t="str">
            <v>520</v>
          </cell>
          <cell r="F1905" t="str">
            <v>6200.01</v>
          </cell>
          <cell r="G1905" t="str">
            <v>Supplies Office</v>
          </cell>
          <cell r="H1905">
            <v>800</v>
          </cell>
          <cell r="I1905">
            <v>0</v>
          </cell>
          <cell r="J1905">
            <v>800</v>
          </cell>
          <cell r="K1905">
            <v>0</v>
          </cell>
          <cell r="L1905">
            <v>0</v>
          </cell>
          <cell r="M1905">
            <v>90.33</v>
          </cell>
          <cell r="N1905">
            <v>709.67</v>
          </cell>
          <cell r="O1905">
            <v>0.11</v>
          </cell>
        </row>
        <row r="1906">
          <cell r="A1906" t="str">
            <v>100.40.60.520-6200.02</v>
          </cell>
          <cell r="B1906" t="str">
            <v>100</v>
          </cell>
          <cell r="C1906" t="str">
            <v>40</v>
          </cell>
          <cell r="D1906" t="str">
            <v>60</v>
          </cell>
          <cell r="E1906" t="str">
            <v>520</v>
          </cell>
          <cell r="F1906" t="str">
            <v>6200.02</v>
          </cell>
          <cell r="G1906" t="str">
            <v>Supplies Special Department</v>
          </cell>
          <cell r="H1906">
            <v>37500</v>
          </cell>
          <cell r="I1906">
            <v>0</v>
          </cell>
          <cell r="J1906">
            <v>37500</v>
          </cell>
          <cell r="K1906">
            <v>0</v>
          </cell>
          <cell r="L1906">
            <v>5545.94</v>
          </cell>
          <cell r="M1906">
            <v>9648.4500000000007</v>
          </cell>
          <cell r="N1906">
            <v>22305.61</v>
          </cell>
          <cell r="O1906">
            <v>0.41</v>
          </cell>
        </row>
        <row r="1907">
          <cell r="A1907" t="str">
            <v>100.40.60.520-6200.03</v>
          </cell>
          <cell r="B1907" t="str">
            <v>100</v>
          </cell>
          <cell r="C1907" t="str">
            <v>40</v>
          </cell>
          <cell r="D1907" t="str">
            <v>60</v>
          </cell>
          <cell r="E1907" t="str">
            <v>520</v>
          </cell>
          <cell r="F1907" t="str">
            <v>6200.03</v>
          </cell>
          <cell r="G1907" t="str">
            <v>Supplies Copier Maintenance &amp; Supplies</v>
          </cell>
          <cell r="H1907">
            <v>700</v>
          </cell>
          <cell r="I1907">
            <v>0</v>
          </cell>
          <cell r="J1907">
            <v>700</v>
          </cell>
          <cell r="K1907">
            <v>0</v>
          </cell>
          <cell r="L1907">
            <v>0</v>
          </cell>
          <cell r="M1907">
            <v>55.36</v>
          </cell>
          <cell r="N1907">
            <v>644.64</v>
          </cell>
          <cell r="O1907">
            <v>0.08</v>
          </cell>
        </row>
        <row r="1908">
          <cell r="A1908" t="str">
            <v>100.40.60.520-6200.05</v>
          </cell>
          <cell r="B1908" t="str">
            <v>100</v>
          </cell>
          <cell r="C1908" t="str">
            <v>40</v>
          </cell>
          <cell r="D1908" t="str">
            <v>60</v>
          </cell>
          <cell r="E1908" t="str">
            <v>520</v>
          </cell>
          <cell r="F1908" t="str">
            <v>6200.05</v>
          </cell>
          <cell r="G1908" t="str">
            <v>Supplies Gasoline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>
            <v>0</v>
          </cell>
          <cell r="O1908" t="str">
            <v>+++</v>
          </cell>
        </row>
        <row r="1909">
          <cell r="A1909" t="str">
            <v>100.40.60.520-6200.06</v>
          </cell>
          <cell r="B1909" t="str">
            <v>100</v>
          </cell>
          <cell r="C1909" t="str">
            <v>40</v>
          </cell>
          <cell r="D1909" t="str">
            <v>60</v>
          </cell>
          <cell r="E1909" t="str">
            <v>520</v>
          </cell>
          <cell r="F1909" t="str">
            <v>6200.06</v>
          </cell>
          <cell r="G1909" t="str">
            <v>Supplies Propane</v>
          </cell>
          <cell r="H1909">
            <v>350</v>
          </cell>
          <cell r="I1909">
            <v>0</v>
          </cell>
          <cell r="J1909">
            <v>350</v>
          </cell>
          <cell r="K1909">
            <v>0</v>
          </cell>
          <cell r="L1909">
            <v>0</v>
          </cell>
          <cell r="M1909">
            <v>86.15</v>
          </cell>
          <cell r="N1909">
            <v>263.85000000000002</v>
          </cell>
          <cell r="O1909">
            <v>0.25</v>
          </cell>
        </row>
        <row r="1910">
          <cell r="A1910" t="str">
            <v>100.40.60.520-6280.14</v>
          </cell>
          <cell r="B1910" t="str">
            <v>100</v>
          </cell>
          <cell r="C1910" t="str">
            <v>40</v>
          </cell>
          <cell r="D1910" t="str">
            <v>60</v>
          </cell>
          <cell r="E1910" t="str">
            <v>520</v>
          </cell>
          <cell r="F1910" t="str">
            <v>6280.14</v>
          </cell>
          <cell r="G1910" t="str">
            <v>Supplies-Public Works Protective Clothing</v>
          </cell>
          <cell r="H1910">
            <v>600</v>
          </cell>
          <cell r="I1910">
            <v>0</v>
          </cell>
          <cell r="J1910">
            <v>600</v>
          </cell>
          <cell r="K1910">
            <v>0</v>
          </cell>
          <cell r="L1910">
            <v>0</v>
          </cell>
          <cell r="M1910">
            <v>0</v>
          </cell>
          <cell r="N1910">
            <v>600</v>
          </cell>
          <cell r="O1910">
            <v>0</v>
          </cell>
        </row>
        <row r="1911">
          <cell r="A1911" t="str">
            <v>100.40.60.520-6280.38</v>
          </cell>
          <cell r="B1911" t="str">
            <v>100</v>
          </cell>
          <cell r="C1911" t="str">
            <v>40</v>
          </cell>
          <cell r="D1911" t="str">
            <v>60</v>
          </cell>
          <cell r="E1911" t="str">
            <v>520</v>
          </cell>
          <cell r="F1911" t="str">
            <v>6280.38</v>
          </cell>
          <cell r="G1911" t="str">
            <v>Supplies-Public Works Global Supplies</v>
          </cell>
          <cell r="H1911">
            <v>25000</v>
          </cell>
          <cell r="I1911">
            <v>0</v>
          </cell>
          <cell r="J1911">
            <v>25000</v>
          </cell>
          <cell r="K1911">
            <v>0</v>
          </cell>
          <cell r="L1911">
            <v>0</v>
          </cell>
          <cell r="M1911">
            <v>3557.06</v>
          </cell>
          <cell r="N1911">
            <v>21442.94</v>
          </cell>
          <cell r="O1911">
            <v>0.14000000000000001</v>
          </cell>
        </row>
        <row r="1912">
          <cell r="A1912" t="str">
            <v>100.40.60.520-6300.01</v>
          </cell>
          <cell r="B1912" t="str">
            <v>100</v>
          </cell>
          <cell r="C1912" t="str">
            <v>40</v>
          </cell>
          <cell r="D1912" t="str">
            <v>60</v>
          </cell>
          <cell r="E1912" t="str">
            <v>520</v>
          </cell>
          <cell r="F1912" t="str">
            <v>6300.01</v>
          </cell>
          <cell r="G1912" t="str">
            <v>Dues &amp; Subscriptions Memberships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 t="str">
            <v>+++</v>
          </cell>
        </row>
        <row r="1913">
          <cell r="A1913" t="str">
            <v>100.40.60.520-6300.03</v>
          </cell>
          <cell r="B1913" t="str">
            <v>100</v>
          </cell>
          <cell r="C1913" t="str">
            <v>40</v>
          </cell>
          <cell r="D1913" t="str">
            <v>60</v>
          </cell>
          <cell r="E1913" t="str">
            <v>520</v>
          </cell>
          <cell r="F1913" t="str">
            <v>6300.03</v>
          </cell>
          <cell r="G1913" t="str">
            <v>Dues &amp; Subscriptions Certifications</v>
          </cell>
          <cell r="H1913">
            <v>200</v>
          </cell>
          <cell r="I1913">
            <v>0</v>
          </cell>
          <cell r="J1913">
            <v>200</v>
          </cell>
          <cell r="K1913">
            <v>0</v>
          </cell>
          <cell r="L1913">
            <v>0</v>
          </cell>
          <cell r="M1913">
            <v>0</v>
          </cell>
          <cell r="N1913">
            <v>200</v>
          </cell>
          <cell r="O1913">
            <v>0</v>
          </cell>
        </row>
        <row r="1914">
          <cell r="A1914" t="str">
            <v>100.40.60.520-6350.01</v>
          </cell>
          <cell r="B1914" t="str">
            <v>100</v>
          </cell>
          <cell r="C1914" t="str">
            <v>40</v>
          </cell>
          <cell r="D1914" t="str">
            <v>60</v>
          </cell>
          <cell r="E1914" t="str">
            <v>520</v>
          </cell>
          <cell r="F1914" t="str">
            <v>6350.01</v>
          </cell>
          <cell r="G1914" t="str">
            <v>Maintenance Agreements &amp; Licenses License/Software Maintenance</v>
          </cell>
          <cell r="H1914">
            <v>14600</v>
          </cell>
          <cell r="I1914">
            <v>0</v>
          </cell>
          <cell r="J1914">
            <v>14600</v>
          </cell>
          <cell r="K1914">
            <v>0</v>
          </cell>
          <cell r="L1914">
            <v>0</v>
          </cell>
          <cell r="M1914">
            <v>6308</v>
          </cell>
          <cell r="N1914">
            <v>8292</v>
          </cell>
          <cell r="O1914">
            <v>0.43</v>
          </cell>
        </row>
        <row r="1915">
          <cell r="A1915" t="str">
            <v>100.40.60.520-6350.03</v>
          </cell>
          <cell r="B1915" t="str">
            <v>100</v>
          </cell>
          <cell r="C1915" t="str">
            <v>40</v>
          </cell>
          <cell r="D1915" t="str">
            <v>60</v>
          </cell>
          <cell r="E1915" t="str">
            <v>520</v>
          </cell>
          <cell r="F1915" t="str">
            <v>6350.03</v>
          </cell>
          <cell r="G1915" t="str">
            <v>Maintenance Agreements &amp; Licenses Maintenance Agreements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>
            <v>0</v>
          </cell>
          <cell r="O1915" t="str">
            <v>+++</v>
          </cell>
        </row>
        <row r="1916">
          <cell r="A1916" t="str">
            <v>100.40.60.520-6375.07</v>
          </cell>
          <cell r="B1916" t="str">
            <v>100</v>
          </cell>
          <cell r="C1916" t="str">
            <v>40</v>
          </cell>
          <cell r="D1916" t="str">
            <v>60</v>
          </cell>
          <cell r="E1916" t="str">
            <v>520</v>
          </cell>
          <cell r="F1916" t="str">
            <v>6375.07</v>
          </cell>
          <cell r="G1916" t="str">
            <v>Operating Fees Permit</v>
          </cell>
          <cell r="H1916">
            <v>4850</v>
          </cell>
          <cell r="I1916">
            <v>0</v>
          </cell>
          <cell r="J1916">
            <v>4850</v>
          </cell>
          <cell r="K1916">
            <v>0</v>
          </cell>
          <cell r="L1916">
            <v>0</v>
          </cell>
          <cell r="M1916">
            <v>0</v>
          </cell>
          <cell r="N1916">
            <v>4850</v>
          </cell>
          <cell r="O1916">
            <v>0</v>
          </cell>
        </row>
        <row r="1917">
          <cell r="A1917" t="str">
            <v>100.40.60.520-6400.02</v>
          </cell>
          <cell r="B1917" t="str">
            <v>100</v>
          </cell>
          <cell r="C1917" t="str">
            <v>40</v>
          </cell>
          <cell r="D1917" t="str">
            <v>60</v>
          </cell>
          <cell r="E1917" t="str">
            <v>520</v>
          </cell>
          <cell r="F1917" t="str">
            <v>6400.02</v>
          </cell>
          <cell r="G1917" t="str">
            <v>Repairs &amp; Maintenance Minor Equipment/Other</v>
          </cell>
          <cell r="H1917">
            <v>5000</v>
          </cell>
          <cell r="I1917">
            <v>0</v>
          </cell>
          <cell r="J1917">
            <v>5000</v>
          </cell>
          <cell r="K1917">
            <v>0</v>
          </cell>
          <cell r="L1917">
            <v>0</v>
          </cell>
          <cell r="M1917">
            <v>793.47</v>
          </cell>
          <cell r="N1917">
            <v>4206.53</v>
          </cell>
          <cell r="O1917">
            <v>0.16</v>
          </cell>
        </row>
        <row r="1918">
          <cell r="A1918" t="str">
            <v>100.40.60.520-6400.04</v>
          </cell>
          <cell r="B1918" t="str">
            <v>100</v>
          </cell>
          <cell r="C1918" t="str">
            <v>40</v>
          </cell>
          <cell r="D1918" t="str">
            <v>60</v>
          </cell>
          <cell r="E1918" t="str">
            <v>520</v>
          </cell>
          <cell r="F1918" t="str">
            <v>6400.04</v>
          </cell>
          <cell r="G1918" t="str">
            <v>Repairs &amp; Maintenance Equipment Rental</v>
          </cell>
          <cell r="H1918">
            <v>3250</v>
          </cell>
          <cell r="I1918">
            <v>0</v>
          </cell>
          <cell r="J1918">
            <v>3250</v>
          </cell>
          <cell r="K1918">
            <v>0</v>
          </cell>
          <cell r="L1918">
            <v>0</v>
          </cell>
          <cell r="M1918">
            <v>0</v>
          </cell>
          <cell r="N1918">
            <v>3250</v>
          </cell>
          <cell r="O1918">
            <v>0</v>
          </cell>
        </row>
        <row r="1919">
          <cell r="A1919" t="str">
            <v>100.40.60.520-6400.05</v>
          </cell>
          <cell r="B1919" t="str">
            <v>100</v>
          </cell>
          <cell r="C1919" t="str">
            <v>40</v>
          </cell>
          <cell r="D1919" t="str">
            <v>60</v>
          </cell>
          <cell r="E1919" t="str">
            <v>520</v>
          </cell>
          <cell r="F1919" t="str">
            <v>6400.05</v>
          </cell>
          <cell r="G1919" t="str">
            <v>Repairs &amp; Maintenance Vehicle</v>
          </cell>
          <cell r="H1919">
            <v>200000</v>
          </cell>
          <cell r="I1919">
            <v>0</v>
          </cell>
          <cell r="J1919">
            <v>200000</v>
          </cell>
          <cell r="K1919">
            <v>0</v>
          </cell>
          <cell r="L1919">
            <v>0</v>
          </cell>
          <cell r="M1919">
            <v>25446.1</v>
          </cell>
          <cell r="N1919">
            <v>174553.9</v>
          </cell>
          <cell r="O1919">
            <v>0.13</v>
          </cell>
        </row>
        <row r="1920">
          <cell r="A1920" t="str">
            <v>100.40.60.520-6400.20</v>
          </cell>
          <cell r="B1920" t="str">
            <v>100</v>
          </cell>
          <cell r="C1920" t="str">
            <v>40</v>
          </cell>
          <cell r="D1920" t="str">
            <v>60</v>
          </cell>
          <cell r="E1920" t="str">
            <v>520</v>
          </cell>
          <cell r="F1920" t="str">
            <v>6400.20</v>
          </cell>
          <cell r="G1920" t="str">
            <v>Repairs &amp; Maintenance Property Maintenance</v>
          </cell>
          <cell r="H1920">
            <v>6800</v>
          </cell>
          <cell r="I1920">
            <v>0</v>
          </cell>
          <cell r="J1920">
            <v>6800</v>
          </cell>
          <cell r="K1920">
            <v>0</v>
          </cell>
          <cell r="L1920">
            <v>0</v>
          </cell>
          <cell r="M1920">
            <v>1262.1500000000001</v>
          </cell>
          <cell r="N1920">
            <v>5537.85</v>
          </cell>
          <cell r="O1920">
            <v>0.19</v>
          </cell>
        </row>
        <row r="1921">
          <cell r="A1921" t="str">
            <v>100.40.60.520-6500.04</v>
          </cell>
          <cell r="B1921" t="str">
            <v>100</v>
          </cell>
          <cell r="C1921" t="str">
            <v>40</v>
          </cell>
          <cell r="D1921" t="str">
            <v>60</v>
          </cell>
          <cell r="E1921" t="str">
            <v>520</v>
          </cell>
          <cell r="F1921" t="str">
            <v>6500.04</v>
          </cell>
          <cell r="G1921" t="str">
            <v>Claims &amp; Insurance Insurance Premiums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 t="str">
            <v>+++</v>
          </cell>
        </row>
        <row r="1922">
          <cell r="A1922" t="str">
            <v>100.40.60.520-6600.01</v>
          </cell>
          <cell r="B1922" t="str">
            <v>100</v>
          </cell>
          <cell r="C1922" t="str">
            <v>40</v>
          </cell>
          <cell r="D1922" t="str">
            <v>60</v>
          </cell>
          <cell r="E1922" t="str">
            <v>520</v>
          </cell>
          <cell r="F1922" t="str">
            <v>6600.01</v>
          </cell>
          <cell r="G1922" t="str">
            <v>Administrative Expenses Meetings</v>
          </cell>
          <cell r="H1922">
            <v>200</v>
          </cell>
          <cell r="I1922">
            <v>0</v>
          </cell>
          <cell r="J1922">
            <v>200</v>
          </cell>
          <cell r="K1922">
            <v>0</v>
          </cell>
          <cell r="L1922">
            <v>0</v>
          </cell>
          <cell r="M1922">
            <v>0</v>
          </cell>
          <cell r="N1922">
            <v>200</v>
          </cell>
          <cell r="O1922">
            <v>0</v>
          </cell>
        </row>
        <row r="1923">
          <cell r="A1923" t="str">
            <v>100.40.60.520-6600.04</v>
          </cell>
          <cell r="B1923" t="str">
            <v>100</v>
          </cell>
          <cell r="C1923" t="str">
            <v>40</v>
          </cell>
          <cell r="D1923" t="str">
            <v>60</v>
          </cell>
          <cell r="E1923" t="str">
            <v>520</v>
          </cell>
          <cell r="F1923" t="str">
            <v>6600.04</v>
          </cell>
          <cell r="G1923" t="str">
            <v>Administrative Expenses Training/Conferences</v>
          </cell>
          <cell r="H1923">
            <v>1000</v>
          </cell>
          <cell r="I1923">
            <v>0</v>
          </cell>
          <cell r="J1923">
            <v>1000</v>
          </cell>
          <cell r="K1923">
            <v>0</v>
          </cell>
          <cell r="L1923">
            <v>0</v>
          </cell>
          <cell r="M1923">
            <v>0</v>
          </cell>
          <cell r="N1923">
            <v>1000</v>
          </cell>
          <cell r="O1923">
            <v>0</v>
          </cell>
        </row>
        <row r="1924">
          <cell r="A1924" t="str">
            <v>100.40.60.520-6600.07</v>
          </cell>
          <cell r="B1924" t="str">
            <v>100</v>
          </cell>
          <cell r="C1924" t="str">
            <v>40</v>
          </cell>
          <cell r="D1924" t="str">
            <v>60</v>
          </cell>
          <cell r="E1924" t="str">
            <v>520</v>
          </cell>
          <cell r="F1924" t="str">
            <v>6600.07</v>
          </cell>
          <cell r="G1924" t="str">
            <v>Administrative Expenses Employee Recruitment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 t="str">
            <v>+++</v>
          </cell>
        </row>
        <row r="1925">
          <cell r="A1925" t="str">
            <v>100.40.60.520-7000.03</v>
          </cell>
          <cell r="B1925" t="str">
            <v>100</v>
          </cell>
          <cell r="C1925" t="str">
            <v>40</v>
          </cell>
          <cell r="D1925" t="str">
            <v>60</v>
          </cell>
          <cell r="E1925" t="str">
            <v>520</v>
          </cell>
          <cell r="F1925" t="str">
            <v>7000.03</v>
          </cell>
          <cell r="G1925" t="str">
            <v>Capital Outlay Operations Equip-Minor</v>
          </cell>
          <cell r="H1925">
            <v>3400</v>
          </cell>
          <cell r="I1925">
            <v>0</v>
          </cell>
          <cell r="J1925">
            <v>3400</v>
          </cell>
          <cell r="K1925">
            <v>0</v>
          </cell>
          <cell r="L1925">
            <v>0</v>
          </cell>
          <cell r="M1925">
            <v>0</v>
          </cell>
          <cell r="N1925">
            <v>3400</v>
          </cell>
          <cell r="O1925">
            <v>0</v>
          </cell>
        </row>
        <row r="1926">
          <cell r="A1926" t="str">
            <v>100.40.60.530-5000.01</v>
          </cell>
          <cell r="B1926" t="str">
            <v>100</v>
          </cell>
          <cell r="C1926" t="str">
            <v>40</v>
          </cell>
          <cell r="D1926" t="str">
            <v>60</v>
          </cell>
          <cell r="E1926" t="str">
            <v>530</v>
          </cell>
          <cell r="F1926" t="str">
            <v>5000.01</v>
          </cell>
          <cell r="G1926" t="str">
            <v>Salaries Regular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  <cell r="M1926">
            <v>8985.7900000000009</v>
          </cell>
          <cell r="N1926">
            <v>-8985.7900000000009</v>
          </cell>
          <cell r="O1926" t="str">
            <v>+++</v>
          </cell>
        </row>
        <row r="1927">
          <cell r="A1927" t="str">
            <v>100.40.60.530-5000.02</v>
          </cell>
          <cell r="B1927" t="str">
            <v>100</v>
          </cell>
          <cell r="C1927" t="str">
            <v>40</v>
          </cell>
          <cell r="D1927" t="str">
            <v>60</v>
          </cell>
          <cell r="E1927" t="str">
            <v>530</v>
          </cell>
          <cell r="F1927" t="str">
            <v>5000.02</v>
          </cell>
          <cell r="G1927" t="str">
            <v>Salaries Part Time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>
            <v>0</v>
          </cell>
          <cell r="O1927" t="str">
            <v>+++</v>
          </cell>
        </row>
        <row r="1928">
          <cell r="A1928" t="str">
            <v>100.40.60.530-5000.03</v>
          </cell>
          <cell r="B1928" t="str">
            <v>100</v>
          </cell>
          <cell r="C1928" t="str">
            <v>40</v>
          </cell>
          <cell r="D1928" t="str">
            <v>60</v>
          </cell>
          <cell r="E1928" t="str">
            <v>530</v>
          </cell>
          <cell r="F1928" t="str">
            <v>5000.03</v>
          </cell>
          <cell r="G1928" t="str">
            <v>Salaries Overtime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 t="str">
            <v>+++</v>
          </cell>
        </row>
        <row r="1929">
          <cell r="A1929" t="str">
            <v>100.40.60.530-5000.04</v>
          </cell>
          <cell r="B1929" t="str">
            <v>100</v>
          </cell>
          <cell r="C1929" t="str">
            <v>40</v>
          </cell>
          <cell r="D1929" t="str">
            <v>60</v>
          </cell>
          <cell r="E1929" t="str">
            <v>530</v>
          </cell>
          <cell r="F1929" t="str">
            <v>5000.04</v>
          </cell>
          <cell r="G1929" t="str">
            <v>Salaries Holiday Pay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 t="str">
            <v>+++</v>
          </cell>
        </row>
        <row r="1930">
          <cell r="A1930" t="str">
            <v>100.40.60.530-5000.06</v>
          </cell>
          <cell r="B1930" t="str">
            <v>100</v>
          </cell>
          <cell r="C1930" t="str">
            <v>40</v>
          </cell>
          <cell r="D1930" t="str">
            <v>60</v>
          </cell>
          <cell r="E1930" t="str">
            <v>530</v>
          </cell>
          <cell r="F1930" t="str">
            <v>5000.06</v>
          </cell>
          <cell r="G1930" t="str">
            <v>Salaries Out of Class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 t="str">
            <v>+++</v>
          </cell>
        </row>
        <row r="1931">
          <cell r="A1931" t="str">
            <v>100.40.60.530-5000.07</v>
          </cell>
          <cell r="B1931" t="str">
            <v>100</v>
          </cell>
          <cell r="C1931" t="str">
            <v>40</v>
          </cell>
          <cell r="D1931" t="str">
            <v>60</v>
          </cell>
          <cell r="E1931" t="str">
            <v>530</v>
          </cell>
          <cell r="F1931" t="str">
            <v>5000.07</v>
          </cell>
          <cell r="G1931" t="str">
            <v>Salaries Admin Leave Pay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 t="str">
            <v>+++</v>
          </cell>
        </row>
        <row r="1932">
          <cell r="A1932" t="str">
            <v>100.40.60.530-5000.08</v>
          </cell>
          <cell r="B1932" t="str">
            <v>100</v>
          </cell>
          <cell r="C1932" t="str">
            <v>40</v>
          </cell>
          <cell r="D1932" t="str">
            <v>60</v>
          </cell>
          <cell r="E1932" t="str">
            <v>530</v>
          </cell>
          <cell r="F1932" t="str">
            <v>5000.08</v>
          </cell>
          <cell r="G1932" t="str">
            <v>Salaries Longevity Pay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 t="str">
            <v>+++</v>
          </cell>
        </row>
        <row r="1933">
          <cell r="A1933" t="str">
            <v>100.40.60.530-5000.10</v>
          </cell>
          <cell r="B1933" t="str">
            <v>100</v>
          </cell>
          <cell r="C1933" t="str">
            <v>40</v>
          </cell>
          <cell r="D1933" t="str">
            <v>60</v>
          </cell>
          <cell r="E1933" t="str">
            <v>530</v>
          </cell>
          <cell r="F1933" t="str">
            <v>5000.10</v>
          </cell>
          <cell r="G1933" t="str">
            <v>Salaries Furloughs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 t="str">
            <v>+++</v>
          </cell>
        </row>
        <row r="1934">
          <cell r="A1934" t="str">
            <v>100.40.60.530-5000.11</v>
          </cell>
          <cell r="B1934" t="str">
            <v>100</v>
          </cell>
          <cell r="C1934" t="str">
            <v>40</v>
          </cell>
          <cell r="D1934" t="str">
            <v>60</v>
          </cell>
          <cell r="E1934" t="str">
            <v>530</v>
          </cell>
          <cell r="F1934" t="str">
            <v>5000.11</v>
          </cell>
          <cell r="G1934" t="str">
            <v>Salaries Worker's Comp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 t="str">
            <v>+++</v>
          </cell>
        </row>
        <row r="1935">
          <cell r="A1935" t="str">
            <v>100.40.60.530-5000.12</v>
          </cell>
          <cell r="B1935" t="str">
            <v>100</v>
          </cell>
          <cell r="C1935" t="str">
            <v>40</v>
          </cell>
          <cell r="D1935" t="str">
            <v>60</v>
          </cell>
          <cell r="E1935" t="str">
            <v>530</v>
          </cell>
          <cell r="F1935" t="str">
            <v>5000.12</v>
          </cell>
          <cell r="G1935" t="str">
            <v>Salaries Compensated Absences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 t="str">
            <v>+++</v>
          </cell>
        </row>
        <row r="1936">
          <cell r="A1936" t="str">
            <v>100.40.60.530-5000.99</v>
          </cell>
          <cell r="B1936" t="str">
            <v>100</v>
          </cell>
          <cell r="C1936" t="str">
            <v>40</v>
          </cell>
          <cell r="D1936" t="str">
            <v>60</v>
          </cell>
          <cell r="E1936" t="str">
            <v>530</v>
          </cell>
          <cell r="F1936" t="str">
            <v>5000.99</v>
          </cell>
          <cell r="G1936" t="str">
            <v>Salaries New Personnel Requests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 t="str">
            <v>+++</v>
          </cell>
        </row>
        <row r="1937">
          <cell r="A1937" t="str">
            <v>100.40.60.530-5100.00</v>
          </cell>
          <cell r="B1937" t="str">
            <v>100</v>
          </cell>
          <cell r="C1937" t="str">
            <v>40</v>
          </cell>
          <cell r="D1937" t="str">
            <v>60</v>
          </cell>
          <cell r="E1937" t="str">
            <v>530</v>
          </cell>
          <cell r="F1937" t="str">
            <v>5100.00</v>
          </cell>
          <cell r="G1937" t="str">
            <v>Benefits PERS Pool Liability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1878.4</v>
          </cell>
          <cell r="N1937">
            <v>-1878.4</v>
          </cell>
          <cell r="O1937" t="str">
            <v>+++</v>
          </cell>
        </row>
        <row r="1938">
          <cell r="A1938" t="str">
            <v>100.40.60.530-5100.01</v>
          </cell>
          <cell r="B1938" t="str">
            <v>100</v>
          </cell>
          <cell r="C1938" t="str">
            <v>40</v>
          </cell>
          <cell r="D1938" t="str">
            <v>60</v>
          </cell>
          <cell r="E1938" t="str">
            <v>530</v>
          </cell>
          <cell r="F1938" t="str">
            <v>5100.01</v>
          </cell>
          <cell r="G1938" t="str">
            <v>Benefits Retirement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1055.94</v>
          </cell>
          <cell r="N1938">
            <v>-1055.94</v>
          </cell>
          <cell r="O1938" t="str">
            <v>+++</v>
          </cell>
        </row>
        <row r="1939">
          <cell r="A1939" t="str">
            <v>100.40.60.530-5100.02</v>
          </cell>
          <cell r="B1939" t="str">
            <v>100</v>
          </cell>
          <cell r="C1939" t="str">
            <v>40</v>
          </cell>
          <cell r="D1939" t="str">
            <v>60</v>
          </cell>
          <cell r="E1939" t="str">
            <v>530</v>
          </cell>
          <cell r="F1939" t="str">
            <v>5100.02</v>
          </cell>
          <cell r="G1939" t="str">
            <v>Benefits Health Insurance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2850</v>
          </cell>
          <cell r="N1939">
            <v>-2850</v>
          </cell>
          <cell r="O1939" t="str">
            <v>+++</v>
          </cell>
        </row>
        <row r="1940">
          <cell r="A1940" t="str">
            <v>100.40.60.530-5100.03</v>
          </cell>
          <cell r="B1940" t="str">
            <v>100</v>
          </cell>
          <cell r="C1940" t="str">
            <v>40</v>
          </cell>
          <cell r="D1940" t="str">
            <v>60</v>
          </cell>
          <cell r="E1940" t="str">
            <v>530</v>
          </cell>
          <cell r="F1940" t="str">
            <v>5100.03</v>
          </cell>
          <cell r="G1940" t="str">
            <v>Benefits Dental Insurance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182.7</v>
          </cell>
          <cell r="N1940">
            <v>-182.7</v>
          </cell>
          <cell r="O1940" t="str">
            <v>+++</v>
          </cell>
        </row>
        <row r="1941">
          <cell r="A1941" t="str">
            <v>100.40.60.530-5100.04</v>
          </cell>
          <cell r="B1941" t="str">
            <v>100</v>
          </cell>
          <cell r="C1941" t="str">
            <v>40</v>
          </cell>
          <cell r="D1941" t="str">
            <v>60</v>
          </cell>
          <cell r="E1941" t="str">
            <v>530</v>
          </cell>
          <cell r="F1941" t="str">
            <v>5100.04</v>
          </cell>
          <cell r="G1941" t="str">
            <v>Benefits Vision Insurance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  <cell r="L1941">
            <v>0</v>
          </cell>
          <cell r="M1941">
            <v>29.82</v>
          </cell>
          <cell r="N1941">
            <v>-29.82</v>
          </cell>
          <cell r="O1941" t="str">
            <v>+++</v>
          </cell>
        </row>
        <row r="1942">
          <cell r="A1942" t="str">
            <v>100.40.60.530-5100.05</v>
          </cell>
          <cell r="B1942" t="str">
            <v>100</v>
          </cell>
          <cell r="C1942" t="str">
            <v>40</v>
          </cell>
          <cell r="D1942" t="str">
            <v>60</v>
          </cell>
          <cell r="E1942" t="str">
            <v>530</v>
          </cell>
          <cell r="F1942" t="str">
            <v>5100.05</v>
          </cell>
          <cell r="G1942" t="str">
            <v>Benefits Life Insurance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  <cell r="M1942">
            <v>18.52</v>
          </cell>
          <cell r="N1942">
            <v>-18.52</v>
          </cell>
          <cell r="O1942" t="str">
            <v>+++</v>
          </cell>
        </row>
        <row r="1943">
          <cell r="A1943" t="str">
            <v>100.40.60.530-5100.06</v>
          </cell>
          <cell r="B1943" t="str">
            <v>100</v>
          </cell>
          <cell r="C1943" t="str">
            <v>40</v>
          </cell>
          <cell r="D1943" t="str">
            <v>60</v>
          </cell>
          <cell r="E1943" t="str">
            <v>530</v>
          </cell>
          <cell r="F1943" t="str">
            <v>5100.06</v>
          </cell>
          <cell r="G1943" t="str">
            <v>Benefits Worker's Comp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  <cell r="M1943">
            <v>0</v>
          </cell>
          <cell r="N1943">
            <v>0</v>
          </cell>
          <cell r="O1943" t="str">
            <v>+++</v>
          </cell>
        </row>
        <row r="1944">
          <cell r="A1944" t="str">
            <v>100.40.60.530-5100.07</v>
          </cell>
          <cell r="B1944" t="str">
            <v>100</v>
          </cell>
          <cell r="C1944" t="str">
            <v>40</v>
          </cell>
          <cell r="D1944" t="str">
            <v>60</v>
          </cell>
          <cell r="E1944" t="str">
            <v>530</v>
          </cell>
          <cell r="F1944" t="str">
            <v>5100.07</v>
          </cell>
          <cell r="G1944" t="str">
            <v>Benefits Long Term Disability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  <cell r="M1944">
            <v>44.54</v>
          </cell>
          <cell r="N1944">
            <v>-44.54</v>
          </cell>
          <cell r="O1944" t="str">
            <v>+++</v>
          </cell>
        </row>
        <row r="1945">
          <cell r="A1945" t="str">
            <v>100.40.60.530-5100.08</v>
          </cell>
          <cell r="B1945" t="str">
            <v>100</v>
          </cell>
          <cell r="C1945" t="str">
            <v>40</v>
          </cell>
          <cell r="D1945" t="str">
            <v>60</v>
          </cell>
          <cell r="E1945" t="str">
            <v>530</v>
          </cell>
          <cell r="F1945" t="str">
            <v>5100.08</v>
          </cell>
          <cell r="G1945" t="str">
            <v>Benefits Deferred Compensation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449.29</v>
          </cell>
          <cell r="N1945">
            <v>-449.29</v>
          </cell>
          <cell r="O1945" t="str">
            <v>+++</v>
          </cell>
        </row>
        <row r="1946">
          <cell r="A1946" t="str">
            <v>100.40.60.530-5100.09</v>
          </cell>
          <cell r="B1946" t="str">
            <v>100</v>
          </cell>
          <cell r="C1946" t="str">
            <v>40</v>
          </cell>
          <cell r="D1946" t="str">
            <v>60</v>
          </cell>
          <cell r="E1946" t="str">
            <v>530</v>
          </cell>
          <cell r="F1946" t="str">
            <v>5100.09</v>
          </cell>
          <cell r="G1946" t="str">
            <v>Benefits Unemployment Insurance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  <cell r="M1946">
            <v>0</v>
          </cell>
          <cell r="N1946">
            <v>0</v>
          </cell>
          <cell r="O1946" t="str">
            <v>+++</v>
          </cell>
        </row>
        <row r="1947">
          <cell r="A1947" t="str">
            <v>100.40.60.530-5100.10</v>
          </cell>
          <cell r="B1947" t="str">
            <v>100</v>
          </cell>
          <cell r="C1947" t="str">
            <v>40</v>
          </cell>
          <cell r="D1947" t="str">
            <v>60</v>
          </cell>
          <cell r="E1947" t="str">
            <v>530</v>
          </cell>
          <cell r="F1947" t="str">
            <v>5100.10</v>
          </cell>
          <cell r="G1947" t="str">
            <v>Benefits Uniform Allowance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 t="str">
            <v>+++</v>
          </cell>
        </row>
        <row r="1948">
          <cell r="A1948" t="str">
            <v>100.40.60.530-5100.11</v>
          </cell>
          <cell r="B1948" t="str">
            <v>100</v>
          </cell>
          <cell r="C1948" t="str">
            <v>40</v>
          </cell>
          <cell r="D1948" t="str">
            <v>60</v>
          </cell>
          <cell r="E1948" t="str">
            <v>530</v>
          </cell>
          <cell r="F1948" t="str">
            <v>5100.11</v>
          </cell>
          <cell r="G1948" t="str">
            <v>Benefits Medicare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136.83000000000001</v>
          </cell>
          <cell r="N1948">
            <v>-136.83000000000001</v>
          </cell>
          <cell r="O1948" t="str">
            <v>+++</v>
          </cell>
        </row>
        <row r="1949">
          <cell r="A1949" t="str">
            <v>100.40.60.530-5100.12</v>
          </cell>
          <cell r="B1949" t="str">
            <v>100</v>
          </cell>
          <cell r="C1949" t="str">
            <v>40</v>
          </cell>
          <cell r="D1949" t="str">
            <v>60</v>
          </cell>
          <cell r="E1949" t="str">
            <v>530</v>
          </cell>
          <cell r="F1949" t="str">
            <v>5100.12</v>
          </cell>
          <cell r="G1949" t="str">
            <v>Benefits Annual Physical Exam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 t="str">
            <v>+++</v>
          </cell>
        </row>
        <row r="1950">
          <cell r="A1950" t="str">
            <v>100.40.60.530-5100.15</v>
          </cell>
          <cell r="B1950" t="str">
            <v>100</v>
          </cell>
          <cell r="C1950" t="str">
            <v>40</v>
          </cell>
          <cell r="D1950" t="str">
            <v>60</v>
          </cell>
          <cell r="E1950" t="str">
            <v>530</v>
          </cell>
          <cell r="F1950" t="str">
            <v>5100.15</v>
          </cell>
          <cell r="G1950" t="str">
            <v>Benefits Cell Phone Allowance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 t="str">
            <v>+++</v>
          </cell>
        </row>
        <row r="1951">
          <cell r="A1951" t="str">
            <v>100.40.60.530-5100.17</v>
          </cell>
          <cell r="B1951" t="str">
            <v>100</v>
          </cell>
          <cell r="C1951" t="str">
            <v>40</v>
          </cell>
          <cell r="D1951" t="str">
            <v>60</v>
          </cell>
          <cell r="E1951" t="str">
            <v>530</v>
          </cell>
          <cell r="F1951" t="str">
            <v>5100.17</v>
          </cell>
          <cell r="G1951" t="str">
            <v>Benefits Other Post Employment Benefits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  <cell r="L1951">
            <v>0</v>
          </cell>
          <cell r="M1951">
            <v>0</v>
          </cell>
          <cell r="N1951">
            <v>0</v>
          </cell>
          <cell r="O1951" t="str">
            <v>+++</v>
          </cell>
        </row>
        <row r="1952">
          <cell r="A1952" t="str">
            <v>100.40.60.530-6000.09</v>
          </cell>
          <cell r="B1952" t="str">
            <v>100</v>
          </cell>
          <cell r="C1952" t="str">
            <v>40</v>
          </cell>
          <cell r="D1952" t="str">
            <v>60</v>
          </cell>
          <cell r="E1952" t="str">
            <v>530</v>
          </cell>
          <cell r="F1952" t="str">
            <v>6000.09</v>
          </cell>
          <cell r="G1952" t="str">
            <v>Professional Services Uniform</v>
          </cell>
          <cell r="H1952">
            <v>1500</v>
          </cell>
          <cell r="I1952">
            <v>0</v>
          </cell>
          <cell r="J1952">
            <v>1500</v>
          </cell>
          <cell r="K1952">
            <v>0</v>
          </cell>
          <cell r="L1952">
            <v>0</v>
          </cell>
          <cell r="M1952">
            <v>302.39999999999998</v>
          </cell>
          <cell r="N1952">
            <v>1197.5999999999999</v>
          </cell>
          <cell r="O1952">
            <v>0.2</v>
          </cell>
        </row>
        <row r="1953">
          <cell r="A1953" t="str">
            <v>100.40.60.530-6100.01</v>
          </cell>
          <cell r="B1953" t="str">
            <v>100</v>
          </cell>
          <cell r="C1953" t="str">
            <v>40</v>
          </cell>
          <cell r="D1953" t="str">
            <v>60</v>
          </cell>
          <cell r="E1953" t="str">
            <v>530</v>
          </cell>
          <cell r="F1953" t="str">
            <v>6100.01</v>
          </cell>
          <cell r="G1953" t="str">
            <v>Utilities Electric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4271.53</v>
          </cell>
          <cell r="N1953">
            <v>-4271.53</v>
          </cell>
          <cell r="O1953" t="str">
            <v>+++</v>
          </cell>
        </row>
        <row r="1954">
          <cell r="A1954" t="str">
            <v>100.40.60.530-6100.02</v>
          </cell>
          <cell r="B1954" t="str">
            <v>100</v>
          </cell>
          <cell r="C1954" t="str">
            <v>40</v>
          </cell>
          <cell r="D1954" t="str">
            <v>60</v>
          </cell>
          <cell r="E1954" t="str">
            <v>530</v>
          </cell>
          <cell r="F1954" t="str">
            <v>6100.02</v>
          </cell>
          <cell r="G1954" t="str">
            <v>Utilities Telephone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  <cell r="M1954">
            <v>0</v>
          </cell>
          <cell r="N1954">
            <v>0</v>
          </cell>
          <cell r="O1954" t="str">
            <v>+++</v>
          </cell>
        </row>
        <row r="1955">
          <cell r="A1955" t="str">
            <v>100.40.60.530-6200.01</v>
          </cell>
          <cell r="B1955" t="str">
            <v>100</v>
          </cell>
          <cell r="C1955" t="str">
            <v>40</v>
          </cell>
          <cell r="D1955" t="str">
            <v>60</v>
          </cell>
          <cell r="E1955" t="str">
            <v>530</v>
          </cell>
          <cell r="F1955" t="str">
            <v>6200.01</v>
          </cell>
          <cell r="G1955" t="str">
            <v>Supplies Office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 t="str">
            <v>+++</v>
          </cell>
        </row>
        <row r="1956">
          <cell r="A1956" t="str">
            <v>100.40.60.530-6200.02</v>
          </cell>
          <cell r="B1956" t="str">
            <v>100</v>
          </cell>
          <cell r="C1956" t="str">
            <v>40</v>
          </cell>
          <cell r="D1956" t="str">
            <v>60</v>
          </cell>
          <cell r="E1956" t="str">
            <v>530</v>
          </cell>
          <cell r="F1956" t="str">
            <v>6200.02</v>
          </cell>
          <cell r="G1956" t="str">
            <v>Supplies Special Department</v>
          </cell>
          <cell r="H1956">
            <v>10000</v>
          </cell>
          <cell r="I1956">
            <v>0</v>
          </cell>
          <cell r="J1956">
            <v>10000</v>
          </cell>
          <cell r="K1956">
            <v>0</v>
          </cell>
          <cell r="L1956">
            <v>0</v>
          </cell>
          <cell r="M1956">
            <v>1653.74</v>
          </cell>
          <cell r="N1956">
            <v>8346.26</v>
          </cell>
          <cell r="O1956">
            <v>0.17</v>
          </cell>
        </row>
        <row r="1957">
          <cell r="A1957" t="str">
            <v>100.40.60.530-6200.03</v>
          </cell>
          <cell r="B1957" t="str">
            <v>100</v>
          </cell>
          <cell r="C1957" t="str">
            <v>40</v>
          </cell>
          <cell r="D1957" t="str">
            <v>60</v>
          </cell>
          <cell r="E1957" t="str">
            <v>530</v>
          </cell>
          <cell r="F1957" t="str">
            <v>6200.03</v>
          </cell>
          <cell r="G1957" t="str">
            <v>Supplies Copier Maintenance &amp; Supplies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 t="str">
            <v>+++</v>
          </cell>
        </row>
        <row r="1958">
          <cell r="A1958" t="str">
            <v>100.40.60.530-6200.05</v>
          </cell>
          <cell r="B1958" t="str">
            <v>100</v>
          </cell>
          <cell r="C1958" t="str">
            <v>40</v>
          </cell>
          <cell r="D1958" t="str">
            <v>60</v>
          </cell>
          <cell r="E1958" t="str">
            <v>530</v>
          </cell>
          <cell r="F1958" t="str">
            <v>6200.05</v>
          </cell>
          <cell r="G1958" t="str">
            <v>Supplies Gasoline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 t="str">
            <v>+++</v>
          </cell>
        </row>
        <row r="1959">
          <cell r="A1959" t="str">
            <v>100.40.60.530-6200.06</v>
          </cell>
          <cell r="B1959" t="str">
            <v>100</v>
          </cell>
          <cell r="C1959" t="str">
            <v>40</v>
          </cell>
          <cell r="D1959" t="str">
            <v>60</v>
          </cell>
          <cell r="E1959" t="str">
            <v>530</v>
          </cell>
          <cell r="F1959" t="str">
            <v>6200.06</v>
          </cell>
          <cell r="G1959" t="str">
            <v>Supplies Propane</v>
          </cell>
          <cell r="H1959">
            <v>250</v>
          </cell>
          <cell r="I1959">
            <v>0</v>
          </cell>
          <cell r="J1959">
            <v>250</v>
          </cell>
          <cell r="K1959">
            <v>0</v>
          </cell>
          <cell r="L1959">
            <v>0</v>
          </cell>
          <cell r="M1959">
            <v>0</v>
          </cell>
          <cell r="N1959">
            <v>250</v>
          </cell>
          <cell r="O1959">
            <v>0</v>
          </cell>
        </row>
        <row r="1960">
          <cell r="A1960" t="str">
            <v>100.40.60.530-6280.14</v>
          </cell>
          <cell r="B1960" t="str">
            <v>100</v>
          </cell>
          <cell r="C1960" t="str">
            <v>40</v>
          </cell>
          <cell r="D1960" t="str">
            <v>60</v>
          </cell>
          <cell r="E1960" t="str">
            <v>530</v>
          </cell>
          <cell r="F1960" t="str">
            <v>6280.14</v>
          </cell>
          <cell r="G1960" t="str">
            <v>Supplies-Public Works Protective Clothing</v>
          </cell>
          <cell r="H1960">
            <v>500</v>
          </cell>
          <cell r="I1960">
            <v>0</v>
          </cell>
          <cell r="J1960">
            <v>500</v>
          </cell>
          <cell r="K1960">
            <v>0</v>
          </cell>
          <cell r="L1960">
            <v>0</v>
          </cell>
          <cell r="M1960">
            <v>0</v>
          </cell>
          <cell r="N1960">
            <v>500</v>
          </cell>
          <cell r="O1960">
            <v>0</v>
          </cell>
        </row>
        <row r="1961">
          <cell r="A1961" t="str">
            <v>100.40.60.530-6280.38</v>
          </cell>
          <cell r="B1961" t="str">
            <v>100</v>
          </cell>
          <cell r="C1961" t="str">
            <v>40</v>
          </cell>
          <cell r="D1961" t="str">
            <v>60</v>
          </cell>
          <cell r="E1961" t="str">
            <v>530</v>
          </cell>
          <cell r="F1961" t="str">
            <v>6280.38</v>
          </cell>
          <cell r="G1961" t="str">
            <v>Supplies-Public Works Global Supplies</v>
          </cell>
          <cell r="H1961">
            <v>10000</v>
          </cell>
          <cell r="I1961">
            <v>0</v>
          </cell>
          <cell r="J1961">
            <v>10000</v>
          </cell>
          <cell r="K1961">
            <v>0</v>
          </cell>
          <cell r="L1961">
            <v>0</v>
          </cell>
          <cell r="M1961">
            <v>543.20000000000005</v>
          </cell>
          <cell r="N1961">
            <v>9456.7999999999993</v>
          </cell>
          <cell r="O1961">
            <v>0.05</v>
          </cell>
        </row>
        <row r="1962">
          <cell r="A1962" t="str">
            <v>100.40.60.530-6300.01</v>
          </cell>
          <cell r="B1962" t="str">
            <v>100</v>
          </cell>
          <cell r="C1962" t="str">
            <v>40</v>
          </cell>
          <cell r="D1962" t="str">
            <v>60</v>
          </cell>
          <cell r="E1962" t="str">
            <v>530</v>
          </cell>
          <cell r="F1962" t="str">
            <v>6300.01</v>
          </cell>
          <cell r="G1962" t="str">
            <v>Dues &amp; Subscriptions Memberships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>
            <v>0</v>
          </cell>
          <cell r="O1962" t="str">
            <v>+++</v>
          </cell>
        </row>
        <row r="1963">
          <cell r="A1963" t="str">
            <v>100.40.60.530-6300.03</v>
          </cell>
          <cell r="B1963" t="str">
            <v>100</v>
          </cell>
          <cell r="C1963" t="str">
            <v>40</v>
          </cell>
          <cell r="D1963" t="str">
            <v>60</v>
          </cell>
          <cell r="E1963" t="str">
            <v>530</v>
          </cell>
          <cell r="F1963" t="str">
            <v>6300.03</v>
          </cell>
          <cell r="G1963" t="str">
            <v>Dues &amp; Subscriptions Certifications</v>
          </cell>
          <cell r="H1963">
            <v>100</v>
          </cell>
          <cell r="I1963">
            <v>0</v>
          </cell>
          <cell r="J1963">
            <v>100</v>
          </cell>
          <cell r="K1963">
            <v>0</v>
          </cell>
          <cell r="L1963">
            <v>0</v>
          </cell>
          <cell r="M1963">
            <v>0</v>
          </cell>
          <cell r="N1963">
            <v>100</v>
          </cell>
          <cell r="O1963">
            <v>0</v>
          </cell>
        </row>
        <row r="1964">
          <cell r="A1964" t="str">
            <v>100.40.60.530-6350.01</v>
          </cell>
          <cell r="B1964" t="str">
            <v>100</v>
          </cell>
          <cell r="C1964" t="str">
            <v>40</v>
          </cell>
          <cell r="D1964" t="str">
            <v>60</v>
          </cell>
          <cell r="E1964" t="str">
            <v>530</v>
          </cell>
          <cell r="F1964" t="str">
            <v>6350.01</v>
          </cell>
          <cell r="G1964" t="str">
            <v>Maintenance Agreements &amp; Licenses License/Software Maintenance</v>
          </cell>
          <cell r="H1964">
            <v>0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  <cell r="M1964">
            <v>0</v>
          </cell>
          <cell r="N1964">
            <v>0</v>
          </cell>
          <cell r="O1964" t="str">
            <v>+++</v>
          </cell>
        </row>
        <row r="1965">
          <cell r="A1965" t="str">
            <v>100.40.60.530-6350.03</v>
          </cell>
          <cell r="B1965" t="str">
            <v>100</v>
          </cell>
          <cell r="C1965" t="str">
            <v>40</v>
          </cell>
          <cell r="D1965" t="str">
            <v>60</v>
          </cell>
          <cell r="E1965" t="str">
            <v>530</v>
          </cell>
          <cell r="F1965" t="str">
            <v>6350.03</v>
          </cell>
          <cell r="G1965" t="str">
            <v>Maintenance Agreements &amp; Licenses Maintenance Agreements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 t="str">
            <v>+++</v>
          </cell>
        </row>
        <row r="1966">
          <cell r="A1966" t="str">
            <v>100.40.60.530-6400.02</v>
          </cell>
          <cell r="B1966" t="str">
            <v>100</v>
          </cell>
          <cell r="C1966" t="str">
            <v>40</v>
          </cell>
          <cell r="D1966" t="str">
            <v>60</v>
          </cell>
          <cell r="E1966" t="str">
            <v>530</v>
          </cell>
          <cell r="F1966" t="str">
            <v>6400.02</v>
          </cell>
          <cell r="G1966" t="str">
            <v>Repairs &amp; Maintenance Minor Equipment/Other</v>
          </cell>
          <cell r="H1966">
            <v>4500</v>
          </cell>
          <cell r="I1966">
            <v>0</v>
          </cell>
          <cell r="J1966">
            <v>4500</v>
          </cell>
          <cell r="K1966">
            <v>0</v>
          </cell>
          <cell r="L1966">
            <v>0</v>
          </cell>
          <cell r="M1966">
            <v>0</v>
          </cell>
          <cell r="N1966">
            <v>4500</v>
          </cell>
          <cell r="O1966">
            <v>0</v>
          </cell>
        </row>
        <row r="1967">
          <cell r="A1967" t="str">
            <v>100.40.60.530-6400.04</v>
          </cell>
          <cell r="B1967" t="str">
            <v>100</v>
          </cell>
          <cell r="C1967" t="str">
            <v>40</v>
          </cell>
          <cell r="D1967" t="str">
            <v>60</v>
          </cell>
          <cell r="E1967" t="str">
            <v>530</v>
          </cell>
          <cell r="F1967" t="str">
            <v>6400.04</v>
          </cell>
          <cell r="G1967" t="str">
            <v>Repairs &amp; Maintenance Equipment Rental</v>
          </cell>
          <cell r="H1967">
            <v>3500</v>
          </cell>
          <cell r="I1967">
            <v>0</v>
          </cell>
          <cell r="J1967">
            <v>3500</v>
          </cell>
          <cell r="K1967">
            <v>0</v>
          </cell>
          <cell r="L1967">
            <v>0</v>
          </cell>
          <cell r="M1967">
            <v>0</v>
          </cell>
          <cell r="N1967">
            <v>3500</v>
          </cell>
          <cell r="O1967">
            <v>0</v>
          </cell>
        </row>
        <row r="1968">
          <cell r="A1968" t="str">
            <v>100.40.60.530-6400.05</v>
          </cell>
          <cell r="B1968" t="str">
            <v>100</v>
          </cell>
          <cell r="C1968" t="str">
            <v>40</v>
          </cell>
          <cell r="D1968" t="str">
            <v>60</v>
          </cell>
          <cell r="E1968" t="str">
            <v>530</v>
          </cell>
          <cell r="F1968" t="str">
            <v>6400.05</v>
          </cell>
          <cell r="G1968" t="str">
            <v>Repairs &amp; Maintenance Vehicle</v>
          </cell>
          <cell r="H1968">
            <v>90000</v>
          </cell>
          <cell r="I1968">
            <v>0</v>
          </cell>
          <cell r="J1968">
            <v>90000</v>
          </cell>
          <cell r="K1968">
            <v>0</v>
          </cell>
          <cell r="L1968">
            <v>0</v>
          </cell>
          <cell r="M1968">
            <v>2333.29</v>
          </cell>
          <cell r="N1968">
            <v>87666.71</v>
          </cell>
          <cell r="O1968">
            <v>0.03</v>
          </cell>
        </row>
        <row r="1969">
          <cell r="A1969" t="str">
            <v>100.40.60.530-6500.04</v>
          </cell>
          <cell r="B1969" t="str">
            <v>100</v>
          </cell>
          <cell r="C1969" t="str">
            <v>40</v>
          </cell>
          <cell r="D1969" t="str">
            <v>60</v>
          </cell>
          <cell r="E1969" t="str">
            <v>530</v>
          </cell>
          <cell r="F1969" t="str">
            <v>6500.04</v>
          </cell>
          <cell r="G1969" t="str">
            <v>Claims &amp; Insurance Insurance Premiums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 t="str">
            <v>+++</v>
          </cell>
        </row>
        <row r="1970">
          <cell r="A1970" t="str">
            <v>100.40.60.530-6600.01</v>
          </cell>
          <cell r="B1970" t="str">
            <v>100</v>
          </cell>
          <cell r="C1970" t="str">
            <v>40</v>
          </cell>
          <cell r="D1970" t="str">
            <v>60</v>
          </cell>
          <cell r="E1970" t="str">
            <v>530</v>
          </cell>
          <cell r="F1970" t="str">
            <v>6600.01</v>
          </cell>
          <cell r="G1970" t="str">
            <v>Administrative Expenses Meetings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 t="str">
            <v>+++</v>
          </cell>
        </row>
        <row r="1971">
          <cell r="A1971" t="str">
            <v>100.40.60.530-6600.04</v>
          </cell>
          <cell r="B1971" t="str">
            <v>100</v>
          </cell>
          <cell r="C1971" t="str">
            <v>40</v>
          </cell>
          <cell r="D1971" t="str">
            <v>60</v>
          </cell>
          <cell r="E1971" t="str">
            <v>530</v>
          </cell>
          <cell r="F1971" t="str">
            <v>6600.04</v>
          </cell>
          <cell r="G1971" t="str">
            <v>Administrative Expenses Training/Conferences</v>
          </cell>
          <cell r="H1971">
            <v>1000</v>
          </cell>
          <cell r="I1971">
            <v>0</v>
          </cell>
          <cell r="J1971">
            <v>1000</v>
          </cell>
          <cell r="K1971">
            <v>0</v>
          </cell>
          <cell r="L1971">
            <v>0</v>
          </cell>
          <cell r="M1971">
            <v>0</v>
          </cell>
          <cell r="N1971">
            <v>1000</v>
          </cell>
          <cell r="O1971">
            <v>0</v>
          </cell>
        </row>
        <row r="1972">
          <cell r="A1972" t="str">
            <v>100.40.60.530-6600.07</v>
          </cell>
          <cell r="B1972" t="str">
            <v>100</v>
          </cell>
          <cell r="C1972" t="str">
            <v>40</v>
          </cell>
          <cell r="D1972" t="str">
            <v>60</v>
          </cell>
          <cell r="E1972" t="str">
            <v>530</v>
          </cell>
          <cell r="F1972" t="str">
            <v>6600.07</v>
          </cell>
          <cell r="G1972" t="str">
            <v>Administrative Expenses Employee Recruitment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 t="str">
            <v>+++</v>
          </cell>
        </row>
        <row r="1973">
          <cell r="A1973" t="str">
            <v>100.40.65.005-8900.01</v>
          </cell>
          <cell r="B1973" t="str">
            <v>100</v>
          </cell>
          <cell r="C1973" t="str">
            <v>40</v>
          </cell>
          <cell r="D1973" t="str">
            <v>65</v>
          </cell>
          <cell r="E1973" t="str">
            <v>005</v>
          </cell>
          <cell r="F1973" t="str">
            <v>8900.01</v>
          </cell>
          <cell r="G1973" t="str">
            <v>Debt Service-Principal Principal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 t="str">
            <v>+++</v>
          </cell>
        </row>
        <row r="1974">
          <cell r="A1974" t="str">
            <v>100.40.65.005-8910.01</v>
          </cell>
          <cell r="B1974" t="str">
            <v>100</v>
          </cell>
          <cell r="C1974" t="str">
            <v>40</v>
          </cell>
          <cell r="D1974" t="str">
            <v>65</v>
          </cell>
          <cell r="E1974" t="str">
            <v>005</v>
          </cell>
          <cell r="F1974" t="str">
            <v>8910.01</v>
          </cell>
          <cell r="G1974" t="str">
            <v>Debt Service-Interest Interest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  <cell r="M1974">
            <v>0</v>
          </cell>
          <cell r="N1974">
            <v>0</v>
          </cell>
          <cell r="O1974" t="str">
            <v>+++</v>
          </cell>
        </row>
        <row r="1975">
          <cell r="A1975" t="str">
            <v>100.40.65.015-5000.01</v>
          </cell>
          <cell r="B1975" t="str">
            <v>100</v>
          </cell>
          <cell r="C1975" t="str">
            <v>40</v>
          </cell>
          <cell r="D1975" t="str">
            <v>65</v>
          </cell>
          <cell r="E1975" t="str">
            <v>015</v>
          </cell>
          <cell r="F1975" t="str">
            <v>5000.01</v>
          </cell>
          <cell r="G1975" t="str">
            <v>Salaries Regular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  <cell r="M1975">
            <v>0</v>
          </cell>
          <cell r="N1975">
            <v>0</v>
          </cell>
          <cell r="O1975" t="str">
            <v>+++</v>
          </cell>
        </row>
        <row r="1976">
          <cell r="A1976" t="str">
            <v>100.40.65.015-5000.02</v>
          </cell>
          <cell r="B1976" t="str">
            <v>100</v>
          </cell>
          <cell r="C1976" t="str">
            <v>40</v>
          </cell>
          <cell r="D1976" t="str">
            <v>65</v>
          </cell>
          <cell r="E1976" t="str">
            <v>015</v>
          </cell>
          <cell r="F1976" t="str">
            <v>5000.02</v>
          </cell>
          <cell r="G1976" t="str">
            <v>Salaries Part Time</v>
          </cell>
          <cell r="H1976">
            <v>0</v>
          </cell>
          <cell r="I1976">
            <v>0</v>
          </cell>
          <cell r="J1976">
            <v>0</v>
          </cell>
          <cell r="K1976">
            <v>0</v>
          </cell>
          <cell r="L1976">
            <v>0</v>
          </cell>
          <cell r="M1976">
            <v>0</v>
          </cell>
          <cell r="N1976">
            <v>0</v>
          </cell>
          <cell r="O1976" t="str">
            <v>+++</v>
          </cell>
        </row>
        <row r="1977">
          <cell r="A1977" t="str">
            <v>100.40.65.015-5000.03</v>
          </cell>
          <cell r="B1977" t="str">
            <v>100</v>
          </cell>
          <cell r="C1977" t="str">
            <v>40</v>
          </cell>
          <cell r="D1977" t="str">
            <v>65</v>
          </cell>
          <cell r="E1977" t="str">
            <v>015</v>
          </cell>
          <cell r="F1977" t="str">
            <v>5000.03</v>
          </cell>
          <cell r="G1977" t="str">
            <v>Salaries Overtime</v>
          </cell>
          <cell r="H1977">
            <v>0</v>
          </cell>
          <cell r="I1977">
            <v>0</v>
          </cell>
          <cell r="J1977">
            <v>0</v>
          </cell>
          <cell r="K1977">
            <v>0</v>
          </cell>
          <cell r="L1977">
            <v>0</v>
          </cell>
          <cell r="M1977">
            <v>0</v>
          </cell>
          <cell r="N1977">
            <v>0</v>
          </cell>
          <cell r="O1977" t="str">
            <v>+++</v>
          </cell>
        </row>
        <row r="1978">
          <cell r="A1978" t="str">
            <v>100.40.65.015-5000.04</v>
          </cell>
          <cell r="B1978" t="str">
            <v>100</v>
          </cell>
          <cell r="C1978" t="str">
            <v>40</v>
          </cell>
          <cell r="D1978" t="str">
            <v>65</v>
          </cell>
          <cell r="E1978" t="str">
            <v>015</v>
          </cell>
          <cell r="F1978" t="str">
            <v>5000.04</v>
          </cell>
          <cell r="G1978" t="str">
            <v>Salaries Holiday Pay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  <cell r="M1978">
            <v>0</v>
          </cell>
          <cell r="N1978">
            <v>0</v>
          </cell>
          <cell r="O1978" t="str">
            <v>+++</v>
          </cell>
        </row>
        <row r="1979">
          <cell r="A1979" t="str">
            <v>100.40.65.015-5000.06</v>
          </cell>
          <cell r="B1979" t="str">
            <v>100</v>
          </cell>
          <cell r="C1979" t="str">
            <v>40</v>
          </cell>
          <cell r="D1979" t="str">
            <v>65</v>
          </cell>
          <cell r="E1979" t="str">
            <v>015</v>
          </cell>
          <cell r="F1979" t="str">
            <v>5000.06</v>
          </cell>
          <cell r="G1979" t="str">
            <v>Salaries Out of Class</v>
          </cell>
          <cell r="H1979">
            <v>0</v>
          </cell>
          <cell r="I1979">
            <v>0</v>
          </cell>
          <cell r="J1979">
            <v>0</v>
          </cell>
          <cell r="K1979">
            <v>0</v>
          </cell>
          <cell r="L1979">
            <v>0</v>
          </cell>
          <cell r="M1979">
            <v>0</v>
          </cell>
          <cell r="N1979">
            <v>0</v>
          </cell>
          <cell r="O1979" t="str">
            <v>+++</v>
          </cell>
        </row>
        <row r="1980">
          <cell r="A1980" t="str">
            <v>100.40.65.015-5000.07</v>
          </cell>
          <cell r="B1980" t="str">
            <v>100</v>
          </cell>
          <cell r="C1980" t="str">
            <v>40</v>
          </cell>
          <cell r="D1980" t="str">
            <v>65</v>
          </cell>
          <cell r="E1980" t="str">
            <v>015</v>
          </cell>
          <cell r="F1980" t="str">
            <v>5000.07</v>
          </cell>
          <cell r="G1980" t="str">
            <v>Salaries Admin Leave Pay</v>
          </cell>
          <cell r="H1980">
            <v>0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  <cell r="M1980">
            <v>0</v>
          </cell>
          <cell r="N1980">
            <v>0</v>
          </cell>
          <cell r="O1980" t="str">
            <v>+++</v>
          </cell>
        </row>
        <row r="1981">
          <cell r="A1981" t="str">
            <v>100.40.65.015-5000.08</v>
          </cell>
          <cell r="B1981" t="str">
            <v>100</v>
          </cell>
          <cell r="C1981" t="str">
            <v>40</v>
          </cell>
          <cell r="D1981" t="str">
            <v>65</v>
          </cell>
          <cell r="E1981" t="str">
            <v>015</v>
          </cell>
          <cell r="F1981" t="str">
            <v>5000.08</v>
          </cell>
          <cell r="G1981" t="str">
            <v>Salaries Longevity Pay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>
            <v>0</v>
          </cell>
          <cell r="N1981">
            <v>0</v>
          </cell>
          <cell r="O1981" t="str">
            <v>+++</v>
          </cell>
        </row>
        <row r="1982">
          <cell r="A1982" t="str">
            <v>100.40.65.015-5000.10</v>
          </cell>
          <cell r="B1982" t="str">
            <v>100</v>
          </cell>
          <cell r="C1982" t="str">
            <v>40</v>
          </cell>
          <cell r="D1982" t="str">
            <v>65</v>
          </cell>
          <cell r="E1982" t="str">
            <v>015</v>
          </cell>
          <cell r="F1982" t="str">
            <v>5000.10</v>
          </cell>
          <cell r="G1982" t="str">
            <v>Salaries Furloughs</v>
          </cell>
          <cell r="H1982">
            <v>0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 t="str">
            <v>+++</v>
          </cell>
        </row>
        <row r="1983">
          <cell r="A1983" t="str">
            <v>100.40.65.015-5000.11</v>
          </cell>
          <cell r="B1983" t="str">
            <v>100</v>
          </cell>
          <cell r="C1983" t="str">
            <v>40</v>
          </cell>
          <cell r="D1983" t="str">
            <v>65</v>
          </cell>
          <cell r="E1983" t="str">
            <v>015</v>
          </cell>
          <cell r="F1983" t="str">
            <v>5000.11</v>
          </cell>
          <cell r="G1983" t="str">
            <v>Salaries Worker's Comp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 t="str">
            <v>+++</v>
          </cell>
        </row>
        <row r="1984">
          <cell r="A1984" t="str">
            <v>100.40.65.015-5000.12</v>
          </cell>
          <cell r="B1984" t="str">
            <v>100</v>
          </cell>
          <cell r="C1984" t="str">
            <v>40</v>
          </cell>
          <cell r="D1984" t="str">
            <v>65</v>
          </cell>
          <cell r="E1984" t="str">
            <v>015</v>
          </cell>
          <cell r="F1984" t="str">
            <v>5000.12</v>
          </cell>
          <cell r="G1984" t="str">
            <v>Salaries Compensated Absences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 t="str">
            <v>+++</v>
          </cell>
        </row>
        <row r="1985">
          <cell r="A1985" t="str">
            <v>100.40.65.015-5000.99</v>
          </cell>
          <cell r="B1985" t="str">
            <v>100</v>
          </cell>
          <cell r="C1985" t="str">
            <v>40</v>
          </cell>
          <cell r="D1985" t="str">
            <v>65</v>
          </cell>
          <cell r="E1985" t="str">
            <v>015</v>
          </cell>
          <cell r="F1985" t="str">
            <v>5000.99</v>
          </cell>
          <cell r="G1985" t="str">
            <v>Salaries New Personnel Requests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 t="str">
            <v>+++</v>
          </cell>
        </row>
        <row r="1986">
          <cell r="A1986" t="str">
            <v>100.40.65.015-5100.00</v>
          </cell>
          <cell r="B1986" t="str">
            <v>100</v>
          </cell>
          <cell r="C1986" t="str">
            <v>40</v>
          </cell>
          <cell r="D1986" t="str">
            <v>65</v>
          </cell>
          <cell r="E1986" t="str">
            <v>015</v>
          </cell>
          <cell r="F1986" t="str">
            <v>5100.00</v>
          </cell>
          <cell r="G1986" t="str">
            <v>Benefits PERS Pool Liability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 t="str">
            <v>+++</v>
          </cell>
        </row>
        <row r="1987">
          <cell r="A1987" t="str">
            <v>100.40.65.015-5100.01</v>
          </cell>
          <cell r="B1987" t="str">
            <v>100</v>
          </cell>
          <cell r="C1987" t="str">
            <v>40</v>
          </cell>
          <cell r="D1987" t="str">
            <v>65</v>
          </cell>
          <cell r="E1987" t="str">
            <v>015</v>
          </cell>
          <cell r="F1987" t="str">
            <v>5100.01</v>
          </cell>
          <cell r="G1987" t="str">
            <v>Benefits Retirement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 t="str">
            <v>+++</v>
          </cell>
        </row>
        <row r="1988">
          <cell r="A1988" t="str">
            <v>100.40.65.015-5100.02</v>
          </cell>
          <cell r="B1988" t="str">
            <v>100</v>
          </cell>
          <cell r="C1988" t="str">
            <v>40</v>
          </cell>
          <cell r="D1988" t="str">
            <v>65</v>
          </cell>
          <cell r="E1988" t="str">
            <v>015</v>
          </cell>
          <cell r="F1988" t="str">
            <v>5100.02</v>
          </cell>
          <cell r="G1988" t="str">
            <v>Benefits Health Insurance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  <cell r="L1988">
            <v>0</v>
          </cell>
          <cell r="M1988">
            <v>0</v>
          </cell>
          <cell r="N1988">
            <v>0</v>
          </cell>
          <cell r="O1988" t="str">
            <v>+++</v>
          </cell>
        </row>
        <row r="1989">
          <cell r="A1989" t="str">
            <v>100.40.65.015-5100.03</v>
          </cell>
          <cell r="B1989" t="str">
            <v>100</v>
          </cell>
          <cell r="C1989" t="str">
            <v>40</v>
          </cell>
          <cell r="D1989" t="str">
            <v>65</v>
          </cell>
          <cell r="E1989" t="str">
            <v>015</v>
          </cell>
          <cell r="F1989" t="str">
            <v>5100.03</v>
          </cell>
          <cell r="G1989" t="str">
            <v>Benefits Dental Insurance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 t="str">
            <v>+++</v>
          </cell>
        </row>
        <row r="1990">
          <cell r="A1990" t="str">
            <v>100.40.65.015-5100.04</v>
          </cell>
          <cell r="B1990" t="str">
            <v>100</v>
          </cell>
          <cell r="C1990" t="str">
            <v>40</v>
          </cell>
          <cell r="D1990" t="str">
            <v>65</v>
          </cell>
          <cell r="E1990" t="str">
            <v>015</v>
          </cell>
          <cell r="F1990" t="str">
            <v>5100.04</v>
          </cell>
          <cell r="G1990" t="str">
            <v>Benefits Vision Insurance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  <cell r="M1990">
            <v>0</v>
          </cell>
          <cell r="N1990">
            <v>0</v>
          </cell>
          <cell r="O1990" t="str">
            <v>+++</v>
          </cell>
        </row>
        <row r="1991">
          <cell r="A1991" t="str">
            <v>100.40.65.015-5100.05</v>
          </cell>
          <cell r="B1991" t="str">
            <v>100</v>
          </cell>
          <cell r="C1991" t="str">
            <v>40</v>
          </cell>
          <cell r="D1991" t="str">
            <v>65</v>
          </cell>
          <cell r="E1991" t="str">
            <v>015</v>
          </cell>
          <cell r="F1991" t="str">
            <v>5100.05</v>
          </cell>
          <cell r="G1991" t="str">
            <v>Benefits Life Insurance</v>
          </cell>
          <cell r="H1991">
            <v>0</v>
          </cell>
          <cell r="I1991">
            <v>0</v>
          </cell>
          <cell r="J1991">
            <v>0</v>
          </cell>
          <cell r="K1991">
            <v>0</v>
          </cell>
          <cell r="L1991">
            <v>0</v>
          </cell>
          <cell r="M1991">
            <v>0</v>
          </cell>
          <cell r="N1991">
            <v>0</v>
          </cell>
          <cell r="O1991" t="str">
            <v>+++</v>
          </cell>
        </row>
        <row r="1992">
          <cell r="A1992" t="str">
            <v>100.40.65.015-5100.06</v>
          </cell>
          <cell r="B1992" t="str">
            <v>100</v>
          </cell>
          <cell r="C1992" t="str">
            <v>40</v>
          </cell>
          <cell r="D1992" t="str">
            <v>65</v>
          </cell>
          <cell r="E1992" t="str">
            <v>015</v>
          </cell>
          <cell r="F1992" t="str">
            <v>5100.06</v>
          </cell>
          <cell r="G1992" t="str">
            <v>Benefits Worker's Comp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 t="str">
            <v>+++</v>
          </cell>
        </row>
        <row r="1993">
          <cell r="A1993" t="str">
            <v>100.40.65.015-5100.07</v>
          </cell>
          <cell r="B1993" t="str">
            <v>100</v>
          </cell>
          <cell r="C1993" t="str">
            <v>40</v>
          </cell>
          <cell r="D1993" t="str">
            <v>65</v>
          </cell>
          <cell r="E1993" t="str">
            <v>015</v>
          </cell>
          <cell r="F1993" t="str">
            <v>5100.07</v>
          </cell>
          <cell r="G1993" t="str">
            <v>Benefits Long Term Disability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 t="str">
            <v>+++</v>
          </cell>
        </row>
        <row r="1994">
          <cell r="A1994" t="str">
            <v>100.40.65.015-5100.08</v>
          </cell>
          <cell r="B1994" t="str">
            <v>100</v>
          </cell>
          <cell r="C1994" t="str">
            <v>40</v>
          </cell>
          <cell r="D1994" t="str">
            <v>65</v>
          </cell>
          <cell r="E1994" t="str">
            <v>015</v>
          </cell>
          <cell r="F1994" t="str">
            <v>5100.08</v>
          </cell>
          <cell r="G1994" t="str">
            <v>Benefits Deferred Compensation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  <cell r="M1994">
            <v>0</v>
          </cell>
          <cell r="N1994">
            <v>0</v>
          </cell>
          <cell r="O1994" t="str">
            <v>+++</v>
          </cell>
        </row>
        <row r="1995">
          <cell r="A1995" t="str">
            <v>100.40.65.015-5100.09</v>
          </cell>
          <cell r="B1995" t="str">
            <v>100</v>
          </cell>
          <cell r="C1995" t="str">
            <v>40</v>
          </cell>
          <cell r="D1995" t="str">
            <v>65</v>
          </cell>
          <cell r="E1995" t="str">
            <v>015</v>
          </cell>
          <cell r="F1995" t="str">
            <v>5100.09</v>
          </cell>
          <cell r="G1995" t="str">
            <v>Benefits Unemployment Insurance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  <cell r="M1995">
            <v>0</v>
          </cell>
          <cell r="N1995">
            <v>0</v>
          </cell>
          <cell r="O1995" t="str">
            <v>+++</v>
          </cell>
        </row>
        <row r="1996">
          <cell r="A1996" t="str">
            <v>100.40.65.015-5100.10</v>
          </cell>
          <cell r="B1996" t="str">
            <v>100</v>
          </cell>
          <cell r="C1996" t="str">
            <v>40</v>
          </cell>
          <cell r="D1996" t="str">
            <v>65</v>
          </cell>
          <cell r="E1996" t="str">
            <v>015</v>
          </cell>
          <cell r="F1996" t="str">
            <v>5100.10</v>
          </cell>
          <cell r="G1996" t="str">
            <v>Benefits Uniform Allowance</v>
          </cell>
          <cell r="H1996">
            <v>0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  <cell r="M1996">
            <v>0</v>
          </cell>
          <cell r="N1996">
            <v>0</v>
          </cell>
          <cell r="O1996" t="str">
            <v>+++</v>
          </cell>
        </row>
        <row r="1997">
          <cell r="A1997" t="str">
            <v>100.40.65.015-5100.11</v>
          </cell>
          <cell r="B1997" t="str">
            <v>100</v>
          </cell>
          <cell r="C1997" t="str">
            <v>40</v>
          </cell>
          <cell r="D1997" t="str">
            <v>65</v>
          </cell>
          <cell r="E1997" t="str">
            <v>015</v>
          </cell>
          <cell r="F1997" t="str">
            <v>5100.11</v>
          </cell>
          <cell r="G1997" t="str">
            <v>Benefits Medicare</v>
          </cell>
          <cell r="H1997">
            <v>0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  <cell r="M1997">
            <v>0</v>
          </cell>
          <cell r="N1997">
            <v>0</v>
          </cell>
          <cell r="O1997" t="str">
            <v>+++</v>
          </cell>
        </row>
        <row r="1998">
          <cell r="A1998" t="str">
            <v>100.40.65.015-5100.12</v>
          </cell>
          <cell r="B1998" t="str">
            <v>100</v>
          </cell>
          <cell r="C1998" t="str">
            <v>40</v>
          </cell>
          <cell r="D1998" t="str">
            <v>65</v>
          </cell>
          <cell r="E1998" t="str">
            <v>015</v>
          </cell>
          <cell r="F1998" t="str">
            <v>5100.12</v>
          </cell>
          <cell r="G1998" t="str">
            <v>Benefits Annual Physical Exam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  <cell r="M1998">
            <v>0</v>
          </cell>
          <cell r="N1998">
            <v>0</v>
          </cell>
          <cell r="O1998" t="str">
            <v>+++</v>
          </cell>
        </row>
        <row r="1999">
          <cell r="A1999" t="str">
            <v>100.40.65.015-5100.15</v>
          </cell>
          <cell r="B1999" t="str">
            <v>100</v>
          </cell>
          <cell r="C1999" t="str">
            <v>40</v>
          </cell>
          <cell r="D1999" t="str">
            <v>65</v>
          </cell>
          <cell r="E1999" t="str">
            <v>015</v>
          </cell>
          <cell r="F1999" t="str">
            <v>5100.15</v>
          </cell>
          <cell r="G1999" t="str">
            <v>Benefits Cell Phone Allowance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M1999">
            <v>0</v>
          </cell>
          <cell r="N1999">
            <v>0</v>
          </cell>
          <cell r="O1999" t="str">
            <v>+++</v>
          </cell>
        </row>
        <row r="2000">
          <cell r="A2000" t="str">
            <v>100.40.65.015-5100.17</v>
          </cell>
          <cell r="B2000" t="str">
            <v>100</v>
          </cell>
          <cell r="C2000" t="str">
            <v>40</v>
          </cell>
          <cell r="D2000" t="str">
            <v>65</v>
          </cell>
          <cell r="E2000" t="str">
            <v>015</v>
          </cell>
          <cell r="F2000" t="str">
            <v>5100.17</v>
          </cell>
          <cell r="G2000" t="str">
            <v>Benefits Other Post Employment Benefits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  <cell r="O2000" t="str">
            <v>+++</v>
          </cell>
        </row>
        <row r="2001">
          <cell r="A2001" t="str">
            <v>100.40.65.015-6000.01</v>
          </cell>
          <cell r="B2001" t="str">
            <v>100</v>
          </cell>
          <cell r="C2001" t="str">
            <v>40</v>
          </cell>
          <cell r="D2001" t="str">
            <v>65</v>
          </cell>
          <cell r="E2001" t="str">
            <v>015</v>
          </cell>
          <cell r="F2001" t="str">
            <v>6000.01</v>
          </cell>
          <cell r="G2001" t="str">
            <v>Professional Services General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 t="str">
            <v>+++</v>
          </cell>
        </row>
        <row r="2002">
          <cell r="A2002" t="str">
            <v>100.40.65.015-6000.10</v>
          </cell>
          <cell r="B2002" t="str">
            <v>100</v>
          </cell>
          <cell r="C2002" t="str">
            <v>40</v>
          </cell>
          <cell r="D2002" t="str">
            <v>65</v>
          </cell>
          <cell r="E2002" t="str">
            <v>015</v>
          </cell>
          <cell r="F2002" t="str">
            <v>6000.10</v>
          </cell>
          <cell r="G2002" t="str">
            <v>Professional Services Consultant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  <cell r="N2002">
            <v>0</v>
          </cell>
          <cell r="O2002" t="str">
            <v>+++</v>
          </cell>
        </row>
        <row r="2003">
          <cell r="A2003" t="str">
            <v>100.40.65.015-6100.01</v>
          </cell>
          <cell r="B2003" t="str">
            <v>100</v>
          </cell>
          <cell r="C2003" t="str">
            <v>40</v>
          </cell>
          <cell r="D2003" t="str">
            <v>65</v>
          </cell>
          <cell r="E2003" t="str">
            <v>015</v>
          </cell>
          <cell r="F2003" t="str">
            <v>6100.01</v>
          </cell>
          <cell r="G2003" t="str">
            <v>Utilities Electric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 t="str">
            <v>+++</v>
          </cell>
        </row>
        <row r="2004">
          <cell r="A2004" t="str">
            <v>100.40.65.015-6100.02</v>
          </cell>
          <cell r="B2004" t="str">
            <v>100</v>
          </cell>
          <cell r="C2004" t="str">
            <v>40</v>
          </cell>
          <cell r="D2004" t="str">
            <v>65</v>
          </cell>
          <cell r="E2004" t="str">
            <v>015</v>
          </cell>
          <cell r="F2004" t="str">
            <v>6100.02</v>
          </cell>
          <cell r="G2004" t="str">
            <v>Utilities Telephone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  <cell r="M2004">
            <v>0</v>
          </cell>
          <cell r="N2004">
            <v>0</v>
          </cell>
          <cell r="O2004" t="str">
            <v>+++</v>
          </cell>
        </row>
        <row r="2005">
          <cell r="A2005" t="str">
            <v>100.40.65.015-6200.02</v>
          </cell>
          <cell r="B2005" t="str">
            <v>100</v>
          </cell>
          <cell r="C2005" t="str">
            <v>40</v>
          </cell>
          <cell r="D2005" t="str">
            <v>65</v>
          </cell>
          <cell r="E2005" t="str">
            <v>015</v>
          </cell>
          <cell r="F2005" t="str">
            <v>6200.02</v>
          </cell>
          <cell r="G2005" t="str">
            <v>Supplies Special Department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>
            <v>0</v>
          </cell>
          <cell r="O2005" t="str">
            <v>+++</v>
          </cell>
        </row>
        <row r="2006">
          <cell r="A2006" t="str">
            <v>100.40.65.015-6200.09</v>
          </cell>
          <cell r="B2006" t="str">
            <v>100</v>
          </cell>
          <cell r="C2006" t="str">
            <v>40</v>
          </cell>
          <cell r="D2006" t="str">
            <v>65</v>
          </cell>
          <cell r="E2006" t="str">
            <v>015</v>
          </cell>
          <cell r="F2006" t="str">
            <v>6200.09</v>
          </cell>
          <cell r="G2006" t="str">
            <v>Supplies Data Processing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>
            <v>0</v>
          </cell>
          <cell r="O2006" t="str">
            <v>+++</v>
          </cell>
        </row>
        <row r="2007">
          <cell r="A2007" t="str">
            <v>100.40.65.015-6280.08</v>
          </cell>
          <cell r="B2007" t="str">
            <v>100</v>
          </cell>
          <cell r="C2007" t="str">
            <v>40</v>
          </cell>
          <cell r="D2007" t="str">
            <v>65</v>
          </cell>
          <cell r="E2007" t="str">
            <v>015</v>
          </cell>
          <cell r="F2007" t="str">
            <v>6280.08</v>
          </cell>
          <cell r="G2007" t="str">
            <v>Supplies-Public Works Pump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 t="str">
            <v>+++</v>
          </cell>
        </row>
        <row r="2008">
          <cell r="A2008" t="str">
            <v>100.40.65.015-6280.09</v>
          </cell>
          <cell r="B2008" t="str">
            <v>100</v>
          </cell>
          <cell r="C2008" t="str">
            <v>40</v>
          </cell>
          <cell r="D2008" t="str">
            <v>65</v>
          </cell>
          <cell r="E2008" t="str">
            <v>015</v>
          </cell>
          <cell r="F2008" t="str">
            <v>6280.09</v>
          </cell>
          <cell r="G2008" t="str">
            <v>Supplies-Public Works Storm Drain System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  <cell r="M2008">
            <v>0</v>
          </cell>
          <cell r="N2008">
            <v>0</v>
          </cell>
          <cell r="O2008" t="str">
            <v>+++</v>
          </cell>
        </row>
        <row r="2009">
          <cell r="A2009" t="str">
            <v>100.40.65.015-6280.10</v>
          </cell>
          <cell r="B2009" t="str">
            <v>100</v>
          </cell>
          <cell r="C2009" t="str">
            <v>40</v>
          </cell>
          <cell r="D2009" t="str">
            <v>65</v>
          </cell>
          <cell r="E2009" t="str">
            <v>015</v>
          </cell>
          <cell r="F2009" t="str">
            <v>6280.10</v>
          </cell>
          <cell r="G2009" t="str">
            <v>Supplies-Public Works Storm Drain Basin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 t="str">
            <v>+++</v>
          </cell>
        </row>
        <row r="2010">
          <cell r="A2010" t="str">
            <v>100.40.65.015-6280.15</v>
          </cell>
          <cell r="B2010" t="str">
            <v>100</v>
          </cell>
          <cell r="C2010" t="str">
            <v>40</v>
          </cell>
          <cell r="D2010" t="str">
            <v>65</v>
          </cell>
          <cell r="E2010" t="str">
            <v>015</v>
          </cell>
          <cell r="F2010" t="str">
            <v>6280.15</v>
          </cell>
          <cell r="G2010" t="str">
            <v>Supplies-Public Works Mechanics Tools</v>
          </cell>
          <cell r="H2010">
            <v>0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  <cell r="M2010">
            <v>0</v>
          </cell>
          <cell r="N2010">
            <v>0</v>
          </cell>
          <cell r="O2010" t="str">
            <v>+++</v>
          </cell>
        </row>
        <row r="2011">
          <cell r="A2011" t="str">
            <v>100.40.65.015-6300.01</v>
          </cell>
          <cell r="B2011" t="str">
            <v>100</v>
          </cell>
          <cell r="C2011" t="str">
            <v>40</v>
          </cell>
          <cell r="D2011" t="str">
            <v>65</v>
          </cell>
          <cell r="E2011" t="str">
            <v>015</v>
          </cell>
          <cell r="F2011" t="str">
            <v>6300.01</v>
          </cell>
          <cell r="G2011" t="str">
            <v>Dues &amp; Subscriptions Memberships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>
            <v>0</v>
          </cell>
          <cell r="O2011" t="str">
            <v>+++</v>
          </cell>
        </row>
        <row r="2012">
          <cell r="A2012" t="str">
            <v>100.40.65.015-6350.01</v>
          </cell>
          <cell r="B2012" t="str">
            <v>100</v>
          </cell>
          <cell r="C2012" t="str">
            <v>40</v>
          </cell>
          <cell r="D2012" t="str">
            <v>65</v>
          </cell>
          <cell r="E2012" t="str">
            <v>015</v>
          </cell>
          <cell r="F2012" t="str">
            <v>6350.01</v>
          </cell>
          <cell r="G2012" t="str">
            <v>Maintenance Agreements &amp; Licenses License/Software Maintenance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  <cell r="M2012">
            <v>0</v>
          </cell>
          <cell r="N2012">
            <v>0</v>
          </cell>
          <cell r="O2012" t="str">
            <v>+++</v>
          </cell>
        </row>
        <row r="2013">
          <cell r="A2013" t="str">
            <v>100.40.65.015-6375.01</v>
          </cell>
          <cell r="B2013" t="str">
            <v>100</v>
          </cell>
          <cell r="C2013" t="str">
            <v>40</v>
          </cell>
          <cell r="D2013" t="str">
            <v>65</v>
          </cell>
          <cell r="E2013" t="str">
            <v>015</v>
          </cell>
          <cell r="F2013" t="str">
            <v>6375.01</v>
          </cell>
          <cell r="G2013" t="str">
            <v>Operating Fees NPDES Permit Renewal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  <cell r="M2013">
            <v>0</v>
          </cell>
          <cell r="N2013">
            <v>0</v>
          </cell>
          <cell r="O2013" t="str">
            <v>+++</v>
          </cell>
        </row>
        <row r="2014">
          <cell r="A2014" t="str">
            <v>100.40.65.015-6400.01</v>
          </cell>
          <cell r="B2014" t="str">
            <v>100</v>
          </cell>
          <cell r="C2014" t="str">
            <v>40</v>
          </cell>
          <cell r="D2014" t="str">
            <v>65</v>
          </cell>
          <cell r="E2014" t="str">
            <v>015</v>
          </cell>
          <cell r="F2014" t="str">
            <v>6400.01</v>
          </cell>
          <cell r="G2014" t="str">
            <v>Repairs &amp; Maintenance Building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>
            <v>0</v>
          </cell>
          <cell r="O2014" t="str">
            <v>+++</v>
          </cell>
        </row>
        <row r="2015">
          <cell r="A2015" t="str">
            <v>100.40.65.015-6400.03</v>
          </cell>
          <cell r="B2015" t="str">
            <v>100</v>
          </cell>
          <cell r="C2015" t="str">
            <v>40</v>
          </cell>
          <cell r="D2015" t="str">
            <v>65</v>
          </cell>
          <cell r="E2015" t="str">
            <v>015</v>
          </cell>
          <cell r="F2015" t="str">
            <v>6400.03</v>
          </cell>
          <cell r="G2015" t="str">
            <v>Repairs &amp; Maintenance Major Repair &amp; Contingency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  <cell r="M2015">
            <v>0</v>
          </cell>
          <cell r="N2015">
            <v>0</v>
          </cell>
          <cell r="O2015" t="str">
            <v>+++</v>
          </cell>
        </row>
        <row r="2016">
          <cell r="A2016" t="str">
            <v>100.40.65.015-6400.04</v>
          </cell>
          <cell r="B2016" t="str">
            <v>100</v>
          </cell>
          <cell r="C2016" t="str">
            <v>40</v>
          </cell>
          <cell r="D2016" t="str">
            <v>65</v>
          </cell>
          <cell r="E2016" t="str">
            <v>015</v>
          </cell>
          <cell r="F2016" t="str">
            <v>6400.04</v>
          </cell>
          <cell r="G2016" t="str">
            <v>Repairs &amp; Maintenance Equipment Rental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  <cell r="M2016">
            <v>0</v>
          </cell>
          <cell r="N2016">
            <v>0</v>
          </cell>
          <cell r="O2016" t="str">
            <v>+++</v>
          </cell>
        </row>
        <row r="2017">
          <cell r="A2017" t="str">
            <v>100.40.65.015-6400.05</v>
          </cell>
          <cell r="B2017" t="str">
            <v>100</v>
          </cell>
          <cell r="C2017" t="str">
            <v>40</v>
          </cell>
          <cell r="D2017" t="str">
            <v>65</v>
          </cell>
          <cell r="E2017" t="str">
            <v>015</v>
          </cell>
          <cell r="F2017" t="str">
            <v>6400.05</v>
          </cell>
          <cell r="G2017" t="str">
            <v>Repairs &amp; Maintenance Vehicle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  <cell r="M2017">
            <v>0</v>
          </cell>
          <cell r="N2017">
            <v>0</v>
          </cell>
          <cell r="O2017" t="str">
            <v>+++</v>
          </cell>
        </row>
        <row r="2018">
          <cell r="A2018" t="str">
            <v>100.40.65.015-6400.12</v>
          </cell>
          <cell r="B2018" t="str">
            <v>100</v>
          </cell>
          <cell r="C2018" t="str">
            <v>40</v>
          </cell>
          <cell r="D2018" t="str">
            <v>65</v>
          </cell>
          <cell r="E2018" t="str">
            <v>015</v>
          </cell>
          <cell r="F2018" t="str">
            <v>6400.12</v>
          </cell>
          <cell r="G2018" t="str">
            <v>Repairs &amp; Maintenance Pump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  <cell r="M2018">
            <v>0</v>
          </cell>
          <cell r="N2018">
            <v>0</v>
          </cell>
          <cell r="O2018" t="str">
            <v>+++</v>
          </cell>
        </row>
        <row r="2019">
          <cell r="A2019" t="str">
            <v>100.40.65.015-6400.13</v>
          </cell>
          <cell r="B2019" t="str">
            <v>100</v>
          </cell>
          <cell r="C2019" t="str">
            <v>40</v>
          </cell>
          <cell r="D2019" t="str">
            <v>65</v>
          </cell>
          <cell r="E2019" t="str">
            <v>015</v>
          </cell>
          <cell r="F2019" t="str">
            <v>6400.13</v>
          </cell>
          <cell r="G2019" t="str">
            <v>Repairs &amp; Maintenance Storm Drain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>
            <v>0</v>
          </cell>
          <cell r="O2019" t="str">
            <v>+++</v>
          </cell>
        </row>
        <row r="2020">
          <cell r="A2020" t="str">
            <v>100.40.65.015-6500.04</v>
          </cell>
          <cell r="B2020" t="str">
            <v>100</v>
          </cell>
          <cell r="C2020" t="str">
            <v>40</v>
          </cell>
          <cell r="D2020" t="str">
            <v>65</v>
          </cell>
          <cell r="E2020" t="str">
            <v>015</v>
          </cell>
          <cell r="F2020" t="str">
            <v>6500.04</v>
          </cell>
          <cell r="G2020" t="str">
            <v>Claims &amp; Insurance Insurance Premiums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  <cell r="N2020">
            <v>0</v>
          </cell>
          <cell r="O2020" t="str">
            <v>+++</v>
          </cell>
        </row>
        <row r="2021">
          <cell r="A2021" t="str">
            <v>100.40.65.015-6600.01</v>
          </cell>
          <cell r="B2021" t="str">
            <v>100</v>
          </cell>
          <cell r="C2021" t="str">
            <v>40</v>
          </cell>
          <cell r="D2021" t="str">
            <v>65</v>
          </cell>
          <cell r="E2021" t="str">
            <v>015</v>
          </cell>
          <cell r="F2021" t="str">
            <v>6600.01</v>
          </cell>
          <cell r="G2021" t="str">
            <v>Administrative Expenses Meetings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>
            <v>0</v>
          </cell>
          <cell r="O2021" t="str">
            <v>+++</v>
          </cell>
        </row>
        <row r="2022">
          <cell r="A2022" t="str">
            <v>100.40.65.015-6600.03</v>
          </cell>
          <cell r="B2022" t="str">
            <v>100</v>
          </cell>
          <cell r="C2022" t="str">
            <v>40</v>
          </cell>
          <cell r="D2022" t="str">
            <v>65</v>
          </cell>
          <cell r="E2022" t="str">
            <v>015</v>
          </cell>
          <cell r="F2022" t="str">
            <v>6600.03</v>
          </cell>
          <cell r="G2022" t="str">
            <v>Administrative Expenses Mileage Reimbursement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>
            <v>0</v>
          </cell>
          <cell r="O2022" t="str">
            <v>+++</v>
          </cell>
        </row>
        <row r="2023">
          <cell r="A2023" t="str">
            <v>100.40.65.015-6600.04</v>
          </cell>
          <cell r="B2023" t="str">
            <v>100</v>
          </cell>
          <cell r="C2023" t="str">
            <v>40</v>
          </cell>
          <cell r="D2023" t="str">
            <v>65</v>
          </cell>
          <cell r="E2023" t="str">
            <v>015</v>
          </cell>
          <cell r="F2023" t="str">
            <v>6600.04</v>
          </cell>
          <cell r="G2023" t="str">
            <v>Administrative Expenses Training/Conferences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 t="str">
            <v>+++</v>
          </cell>
        </row>
        <row r="2024">
          <cell r="A2024" t="str">
            <v>100.40.65.015-6600.05</v>
          </cell>
          <cell r="B2024" t="str">
            <v>100</v>
          </cell>
          <cell r="C2024" t="str">
            <v>40</v>
          </cell>
          <cell r="D2024" t="str">
            <v>65</v>
          </cell>
          <cell r="E2024" t="str">
            <v>015</v>
          </cell>
          <cell r="F2024" t="str">
            <v>6600.05</v>
          </cell>
          <cell r="G2024" t="str">
            <v>Administrative Expenses Public/Legal Advertisement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  <cell r="O2024" t="str">
            <v>+++</v>
          </cell>
        </row>
        <row r="2025">
          <cell r="A2025" t="str">
            <v>100.40.65.015-6600.07</v>
          </cell>
          <cell r="B2025" t="str">
            <v>100</v>
          </cell>
          <cell r="C2025" t="str">
            <v>40</v>
          </cell>
          <cell r="D2025" t="str">
            <v>65</v>
          </cell>
          <cell r="E2025" t="str">
            <v>015</v>
          </cell>
          <cell r="F2025" t="str">
            <v>6600.07</v>
          </cell>
          <cell r="G2025" t="str">
            <v>Administrative Expenses Employee Recruitment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0</v>
          </cell>
          <cell r="N2025">
            <v>0</v>
          </cell>
          <cell r="O2025" t="str">
            <v>+++</v>
          </cell>
        </row>
        <row r="2026">
          <cell r="A2026" t="str">
            <v>100.40.65.015-6600.23</v>
          </cell>
          <cell r="B2026" t="str">
            <v>100</v>
          </cell>
          <cell r="C2026" t="str">
            <v>40</v>
          </cell>
          <cell r="D2026" t="str">
            <v>65</v>
          </cell>
          <cell r="E2026" t="str">
            <v>015</v>
          </cell>
          <cell r="F2026" t="str">
            <v>6600.23</v>
          </cell>
          <cell r="G2026" t="str">
            <v>Administrative Expenses Public Education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 t="str">
            <v>+++</v>
          </cell>
        </row>
        <row r="2027">
          <cell r="A2027" t="str">
            <v>100.40.65.015-7000.03</v>
          </cell>
          <cell r="B2027" t="str">
            <v>100</v>
          </cell>
          <cell r="C2027" t="str">
            <v>40</v>
          </cell>
          <cell r="D2027" t="str">
            <v>65</v>
          </cell>
          <cell r="E2027" t="str">
            <v>015</v>
          </cell>
          <cell r="F2027" t="str">
            <v>7000.03</v>
          </cell>
          <cell r="G2027" t="str">
            <v>Capital Outlay Operations Equip-Minor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  <cell r="O2027" t="str">
            <v>+++</v>
          </cell>
        </row>
        <row r="2028">
          <cell r="A2028" t="str">
            <v>100.40.65.015-7000.99</v>
          </cell>
          <cell r="B2028" t="str">
            <v>100</v>
          </cell>
          <cell r="C2028" t="str">
            <v>40</v>
          </cell>
          <cell r="D2028" t="str">
            <v>65</v>
          </cell>
          <cell r="E2028" t="str">
            <v>015</v>
          </cell>
          <cell r="F2028" t="str">
            <v>7000.99</v>
          </cell>
          <cell r="G2028" t="str">
            <v>Capital Outlay General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  <cell r="O2028" t="str">
            <v>+++</v>
          </cell>
        </row>
        <row r="2029">
          <cell r="A2029" t="str">
            <v>100.40.65.015-8200.07</v>
          </cell>
          <cell r="B2029" t="str">
            <v>100</v>
          </cell>
          <cell r="C2029" t="str">
            <v>40</v>
          </cell>
          <cell r="D2029" t="str">
            <v>65</v>
          </cell>
          <cell r="E2029" t="str">
            <v>015</v>
          </cell>
          <cell r="F2029" t="str">
            <v>8200.07</v>
          </cell>
          <cell r="G2029" t="str">
            <v>Capital Improvements-Storm Drain Inlet Upgrades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  <cell r="O2029" t="str">
            <v>+++</v>
          </cell>
        </row>
        <row r="2030">
          <cell r="A2030" t="str">
            <v>100.40.65.015-8200.08</v>
          </cell>
          <cell r="B2030" t="str">
            <v>100</v>
          </cell>
          <cell r="C2030" t="str">
            <v>40</v>
          </cell>
          <cell r="D2030" t="str">
            <v>65</v>
          </cell>
          <cell r="E2030" t="str">
            <v>015</v>
          </cell>
          <cell r="F2030" t="str">
            <v>8200.08</v>
          </cell>
          <cell r="G2030" t="str">
            <v>Capital Improvements-Storm Drain Station Upgrades/Improvements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  <cell r="L2030">
            <v>0</v>
          </cell>
          <cell r="M2030">
            <v>0</v>
          </cell>
          <cell r="N2030">
            <v>0</v>
          </cell>
          <cell r="O2030" t="str">
            <v>+++</v>
          </cell>
        </row>
        <row r="2031">
          <cell r="A2031" t="str">
            <v>100.40.65.540-5000.01</v>
          </cell>
          <cell r="B2031" t="str">
            <v>100</v>
          </cell>
          <cell r="C2031" t="str">
            <v>40</v>
          </cell>
          <cell r="D2031" t="str">
            <v>65</v>
          </cell>
          <cell r="E2031" t="str">
            <v>540</v>
          </cell>
          <cell r="F2031" t="str">
            <v>5000.01</v>
          </cell>
          <cell r="G2031" t="str">
            <v>Salaries Regular</v>
          </cell>
          <cell r="H2031">
            <v>78409</v>
          </cell>
          <cell r="I2031">
            <v>0</v>
          </cell>
          <cell r="J2031">
            <v>78409</v>
          </cell>
          <cell r="K2031">
            <v>0</v>
          </cell>
          <cell r="L2031">
            <v>0</v>
          </cell>
          <cell r="M2031">
            <v>6933.55</v>
          </cell>
          <cell r="N2031">
            <v>71475.45</v>
          </cell>
          <cell r="O2031">
            <v>0.09</v>
          </cell>
        </row>
        <row r="2032">
          <cell r="A2032" t="str">
            <v>100.40.65.540-5000.02</v>
          </cell>
          <cell r="B2032" t="str">
            <v>100</v>
          </cell>
          <cell r="C2032" t="str">
            <v>40</v>
          </cell>
          <cell r="D2032" t="str">
            <v>65</v>
          </cell>
          <cell r="E2032" t="str">
            <v>540</v>
          </cell>
          <cell r="F2032" t="str">
            <v>5000.02</v>
          </cell>
          <cell r="G2032" t="str">
            <v>Salaries Part Time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  <cell r="M2032">
            <v>0</v>
          </cell>
          <cell r="N2032">
            <v>0</v>
          </cell>
          <cell r="O2032" t="str">
            <v>+++</v>
          </cell>
        </row>
        <row r="2033">
          <cell r="A2033" t="str">
            <v>100.40.65.540-5000.03</v>
          </cell>
          <cell r="B2033" t="str">
            <v>100</v>
          </cell>
          <cell r="C2033" t="str">
            <v>40</v>
          </cell>
          <cell r="D2033" t="str">
            <v>65</v>
          </cell>
          <cell r="E2033" t="str">
            <v>540</v>
          </cell>
          <cell r="F2033" t="str">
            <v>5000.03</v>
          </cell>
          <cell r="G2033" t="str">
            <v>Salaries Overtime</v>
          </cell>
          <cell r="H2033">
            <v>1545</v>
          </cell>
          <cell r="I2033">
            <v>0</v>
          </cell>
          <cell r="J2033">
            <v>1545</v>
          </cell>
          <cell r="K2033">
            <v>0</v>
          </cell>
          <cell r="L2033">
            <v>0</v>
          </cell>
          <cell r="M2033">
            <v>131.09</v>
          </cell>
          <cell r="N2033">
            <v>1413.91</v>
          </cell>
          <cell r="O2033">
            <v>0.08</v>
          </cell>
        </row>
        <row r="2034">
          <cell r="A2034" t="str">
            <v>100.40.65.540-5000.04</v>
          </cell>
          <cell r="B2034" t="str">
            <v>100</v>
          </cell>
          <cell r="C2034" t="str">
            <v>40</v>
          </cell>
          <cell r="D2034" t="str">
            <v>65</v>
          </cell>
          <cell r="E2034" t="str">
            <v>540</v>
          </cell>
          <cell r="F2034" t="str">
            <v>5000.04</v>
          </cell>
          <cell r="G2034" t="str">
            <v>Salaries Holiday Pay</v>
          </cell>
          <cell r="H2034">
            <v>500</v>
          </cell>
          <cell r="I2034">
            <v>0</v>
          </cell>
          <cell r="J2034">
            <v>500</v>
          </cell>
          <cell r="K2034">
            <v>0</v>
          </cell>
          <cell r="L2034">
            <v>0</v>
          </cell>
          <cell r="M2034">
            <v>0</v>
          </cell>
          <cell r="N2034">
            <v>500</v>
          </cell>
          <cell r="O2034">
            <v>0</v>
          </cell>
        </row>
        <row r="2035">
          <cell r="A2035" t="str">
            <v>100.40.65.540-5000.06</v>
          </cell>
          <cell r="B2035" t="str">
            <v>100</v>
          </cell>
          <cell r="C2035" t="str">
            <v>40</v>
          </cell>
          <cell r="D2035" t="str">
            <v>65</v>
          </cell>
          <cell r="E2035" t="str">
            <v>540</v>
          </cell>
          <cell r="F2035" t="str">
            <v>5000.06</v>
          </cell>
          <cell r="G2035" t="str">
            <v>Salaries Out of Class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  <cell r="M2035">
            <v>0</v>
          </cell>
          <cell r="N2035">
            <v>0</v>
          </cell>
          <cell r="O2035" t="str">
            <v>+++</v>
          </cell>
        </row>
        <row r="2036">
          <cell r="A2036" t="str">
            <v>100.40.65.540-5000.07</v>
          </cell>
          <cell r="B2036" t="str">
            <v>100</v>
          </cell>
          <cell r="C2036" t="str">
            <v>40</v>
          </cell>
          <cell r="D2036" t="str">
            <v>65</v>
          </cell>
          <cell r="E2036" t="str">
            <v>540</v>
          </cell>
          <cell r="F2036" t="str">
            <v>5000.07</v>
          </cell>
          <cell r="G2036" t="str">
            <v>Salaries Admin Leave Pay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>
            <v>0</v>
          </cell>
          <cell r="O2036" t="str">
            <v>+++</v>
          </cell>
        </row>
        <row r="2037">
          <cell r="A2037" t="str">
            <v>100.40.65.540-5000.08</v>
          </cell>
          <cell r="B2037" t="str">
            <v>100</v>
          </cell>
          <cell r="C2037" t="str">
            <v>40</v>
          </cell>
          <cell r="D2037" t="str">
            <v>65</v>
          </cell>
          <cell r="E2037" t="str">
            <v>540</v>
          </cell>
          <cell r="F2037" t="str">
            <v>5000.08</v>
          </cell>
          <cell r="G2037" t="str">
            <v>Salaries Longevity Pay</v>
          </cell>
          <cell r="H2037">
            <v>474</v>
          </cell>
          <cell r="I2037">
            <v>0</v>
          </cell>
          <cell r="J2037">
            <v>474</v>
          </cell>
          <cell r="K2037">
            <v>0</v>
          </cell>
          <cell r="L2037">
            <v>0</v>
          </cell>
          <cell r="M2037">
            <v>179.71</v>
          </cell>
          <cell r="N2037">
            <v>294.29000000000002</v>
          </cell>
          <cell r="O2037">
            <v>0.38</v>
          </cell>
        </row>
        <row r="2038">
          <cell r="A2038" t="str">
            <v>100.40.65.540-5000.10</v>
          </cell>
          <cell r="B2038" t="str">
            <v>100</v>
          </cell>
          <cell r="C2038" t="str">
            <v>40</v>
          </cell>
          <cell r="D2038" t="str">
            <v>65</v>
          </cell>
          <cell r="E2038" t="str">
            <v>540</v>
          </cell>
          <cell r="F2038" t="str">
            <v>5000.10</v>
          </cell>
          <cell r="G2038" t="str">
            <v>Salaries Furloughs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>
            <v>0</v>
          </cell>
          <cell r="O2038" t="str">
            <v>+++</v>
          </cell>
        </row>
        <row r="2039">
          <cell r="A2039" t="str">
            <v>100.40.65.540-5000.11</v>
          </cell>
          <cell r="B2039" t="str">
            <v>100</v>
          </cell>
          <cell r="C2039" t="str">
            <v>40</v>
          </cell>
          <cell r="D2039" t="str">
            <v>65</v>
          </cell>
          <cell r="E2039" t="str">
            <v>540</v>
          </cell>
          <cell r="F2039" t="str">
            <v>5000.11</v>
          </cell>
          <cell r="G2039" t="str">
            <v>Salaries Worker's Comp</v>
          </cell>
          <cell r="H2039">
            <v>0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M2039">
            <v>0</v>
          </cell>
          <cell r="N2039">
            <v>0</v>
          </cell>
          <cell r="O2039" t="str">
            <v>+++</v>
          </cell>
        </row>
        <row r="2040">
          <cell r="A2040" t="str">
            <v>100.40.65.540-5000.99</v>
          </cell>
          <cell r="B2040" t="str">
            <v>100</v>
          </cell>
          <cell r="C2040" t="str">
            <v>40</v>
          </cell>
          <cell r="D2040" t="str">
            <v>65</v>
          </cell>
          <cell r="E2040" t="str">
            <v>540</v>
          </cell>
          <cell r="F2040" t="str">
            <v>5000.99</v>
          </cell>
          <cell r="G2040" t="str">
            <v>Salaries New Personnel Requests</v>
          </cell>
          <cell r="H2040">
            <v>46105</v>
          </cell>
          <cell r="I2040">
            <v>0</v>
          </cell>
          <cell r="J2040">
            <v>46105</v>
          </cell>
          <cell r="K2040">
            <v>0</v>
          </cell>
          <cell r="L2040">
            <v>0</v>
          </cell>
          <cell r="M2040">
            <v>0</v>
          </cell>
          <cell r="N2040">
            <v>46105</v>
          </cell>
          <cell r="O2040">
            <v>0</v>
          </cell>
        </row>
        <row r="2041">
          <cell r="A2041" t="str">
            <v>100.40.65.540-5100.00</v>
          </cell>
          <cell r="B2041" t="str">
            <v>100</v>
          </cell>
          <cell r="C2041" t="str">
            <v>40</v>
          </cell>
          <cell r="D2041" t="str">
            <v>65</v>
          </cell>
          <cell r="E2041" t="str">
            <v>540</v>
          </cell>
          <cell r="F2041" t="str">
            <v>5100.00</v>
          </cell>
          <cell r="G2041" t="str">
            <v>Benefits PERS Pool Liability</v>
          </cell>
          <cell r="H2041">
            <v>14545</v>
          </cell>
          <cell r="I2041">
            <v>0</v>
          </cell>
          <cell r="J2041">
            <v>14545</v>
          </cell>
          <cell r="K2041">
            <v>0</v>
          </cell>
          <cell r="L2041">
            <v>0</v>
          </cell>
          <cell r="M2041">
            <v>1441.47</v>
          </cell>
          <cell r="N2041">
            <v>13103.53</v>
          </cell>
          <cell r="O2041">
            <v>0.1</v>
          </cell>
        </row>
        <row r="2042">
          <cell r="A2042" t="str">
            <v>100.40.65.540-5100.01</v>
          </cell>
          <cell r="B2042" t="str">
            <v>100</v>
          </cell>
          <cell r="C2042" t="str">
            <v>40</v>
          </cell>
          <cell r="D2042" t="str">
            <v>65</v>
          </cell>
          <cell r="E2042" t="str">
            <v>540</v>
          </cell>
          <cell r="F2042" t="str">
            <v>5100.01</v>
          </cell>
          <cell r="G2042" t="str">
            <v>Benefits Retirement</v>
          </cell>
          <cell r="H2042">
            <v>8550</v>
          </cell>
          <cell r="I2042">
            <v>0</v>
          </cell>
          <cell r="J2042">
            <v>8550</v>
          </cell>
          <cell r="K2042">
            <v>0</v>
          </cell>
          <cell r="L2042">
            <v>0</v>
          </cell>
          <cell r="M2042">
            <v>810.3</v>
          </cell>
          <cell r="N2042">
            <v>7739.7</v>
          </cell>
          <cell r="O2042">
            <v>0.09</v>
          </cell>
        </row>
        <row r="2043">
          <cell r="A2043" t="str">
            <v>100.40.65.540-5100.02</v>
          </cell>
          <cell r="B2043" t="str">
            <v>100</v>
          </cell>
          <cell r="C2043" t="str">
            <v>40</v>
          </cell>
          <cell r="D2043" t="str">
            <v>65</v>
          </cell>
          <cell r="E2043" t="str">
            <v>540</v>
          </cell>
          <cell r="F2043" t="str">
            <v>5100.02</v>
          </cell>
          <cell r="G2043" t="str">
            <v>Benefits Health Insurance</v>
          </cell>
          <cell r="H2043">
            <v>18185</v>
          </cell>
          <cell r="I2043">
            <v>0</v>
          </cell>
          <cell r="J2043">
            <v>18185</v>
          </cell>
          <cell r="K2043">
            <v>0</v>
          </cell>
          <cell r="L2043">
            <v>0</v>
          </cell>
          <cell r="M2043">
            <v>743.4</v>
          </cell>
          <cell r="N2043">
            <v>17441.599999999999</v>
          </cell>
          <cell r="O2043">
            <v>0.04</v>
          </cell>
        </row>
        <row r="2044">
          <cell r="A2044" t="str">
            <v>100.40.65.540-5100.03</v>
          </cell>
          <cell r="B2044" t="str">
            <v>100</v>
          </cell>
          <cell r="C2044" t="str">
            <v>40</v>
          </cell>
          <cell r="D2044" t="str">
            <v>65</v>
          </cell>
          <cell r="E2044" t="str">
            <v>540</v>
          </cell>
          <cell r="F2044" t="str">
            <v>5100.03</v>
          </cell>
          <cell r="G2044" t="str">
            <v>Benefits Dental Insurance</v>
          </cell>
          <cell r="H2044">
            <v>1735</v>
          </cell>
          <cell r="I2044">
            <v>0</v>
          </cell>
          <cell r="J2044">
            <v>1735</v>
          </cell>
          <cell r="K2044">
            <v>0</v>
          </cell>
          <cell r="L2044">
            <v>0</v>
          </cell>
          <cell r="M2044">
            <v>105.16</v>
          </cell>
          <cell r="N2044">
            <v>1629.84</v>
          </cell>
          <cell r="O2044">
            <v>0.06</v>
          </cell>
        </row>
        <row r="2045">
          <cell r="A2045" t="str">
            <v>100.40.65.540-5100.04</v>
          </cell>
          <cell r="B2045" t="str">
            <v>100</v>
          </cell>
          <cell r="C2045" t="str">
            <v>40</v>
          </cell>
          <cell r="D2045" t="str">
            <v>65</v>
          </cell>
          <cell r="E2045" t="str">
            <v>540</v>
          </cell>
          <cell r="F2045" t="str">
            <v>5100.04</v>
          </cell>
          <cell r="G2045" t="str">
            <v>Benefits Vision Insurance</v>
          </cell>
          <cell r="H2045">
            <v>285</v>
          </cell>
          <cell r="I2045">
            <v>0</v>
          </cell>
          <cell r="J2045">
            <v>285</v>
          </cell>
          <cell r="K2045">
            <v>0</v>
          </cell>
          <cell r="L2045">
            <v>0</v>
          </cell>
          <cell r="M2045">
            <v>18.14</v>
          </cell>
          <cell r="N2045">
            <v>266.86</v>
          </cell>
          <cell r="O2045">
            <v>0.06</v>
          </cell>
        </row>
        <row r="2046">
          <cell r="A2046" t="str">
            <v>100.40.65.540-5100.05</v>
          </cell>
          <cell r="B2046" t="str">
            <v>100</v>
          </cell>
          <cell r="C2046" t="str">
            <v>40</v>
          </cell>
          <cell r="D2046" t="str">
            <v>65</v>
          </cell>
          <cell r="E2046" t="str">
            <v>540</v>
          </cell>
          <cell r="F2046" t="str">
            <v>5100.05</v>
          </cell>
          <cell r="G2046" t="str">
            <v>Benefits Life Insurance</v>
          </cell>
          <cell r="H2046">
            <v>90</v>
          </cell>
          <cell r="I2046">
            <v>0</v>
          </cell>
          <cell r="J2046">
            <v>90</v>
          </cell>
          <cell r="K2046">
            <v>0</v>
          </cell>
          <cell r="L2046">
            <v>0</v>
          </cell>
          <cell r="M2046">
            <v>8.02</v>
          </cell>
          <cell r="N2046">
            <v>81.98</v>
          </cell>
          <cell r="O2046">
            <v>0.09</v>
          </cell>
        </row>
        <row r="2047">
          <cell r="A2047" t="str">
            <v>100.40.65.540-5100.06</v>
          </cell>
          <cell r="B2047" t="str">
            <v>100</v>
          </cell>
          <cell r="C2047" t="str">
            <v>40</v>
          </cell>
          <cell r="D2047" t="str">
            <v>65</v>
          </cell>
          <cell r="E2047" t="str">
            <v>540</v>
          </cell>
          <cell r="F2047" t="str">
            <v>5100.06</v>
          </cell>
          <cell r="G2047" t="str">
            <v>Benefits Worker's Comp</v>
          </cell>
          <cell r="H2047">
            <v>2660</v>
          </cell>
          <cell r="I2047">
            <v>0</v>
          </cell>
          <cell r="J2047">
            <v>2660</v>
          </cell>
          <cell r="K2047">
            <v>0</v>
          </cell>
          <cell r="L2047">
            <v>0</v>
          </cell>
          <cell r="M2047">
            <v>0</v>
          </cell>
          <cell r="N2047">
            <v>2660</v>
          </cell>
          <cell r="O2047">
            <v>0</v>
          </cell>
        </row>
        <row r="2048">
          <cell r="A2048" t="str">
            <v>100.40.65.540-5100.07</v>
          </cell>
          <cell r="B2048" t="str">
            <v>100</v>
          </cell>
          <cell r="C2048" t="str">
            <v>40</v>
          </cell>
          <cell r="D2048" t="str">
            <v>65</v>
          </cell>
          <cell r="E2048" t="str">
            <v>540</v>
          </cell>
          <cell r="F2048" t="str">
            <v>5100.07</v>
          </cell>
          <cell r="G2048" t="str">
            <v>Benefits Long Term Disability</v>
          </cell>
          <cell r="H2048">
            <v>450</v>
          </cell>
          <cell r="I2048">
            <v>0</v>
          </cell>
          <cell r="J2048">
            <v>450</v>
          </cell>
          <cell r="K2048">
            <v>0</v>
          </cell>
          <cell r="L2048">
            <v>0</v>
          </cell>
          <cell r="M2048">
            <v>31.75</v>
          </cell>
          <cell r="N2048">
            <v>418.25</v>
          </cell>
          <cell r="O2048">
            <v>7.0000000000000007E-2</v>
          </cell>
        </row>
        <row r="2049">
          <cell r="A2049" t="str">
            <v>100.40.65.540-5100.08</v>
          </cell>
          <cell r="B2049" t="str">
            <v>100</v>
          </cell>
          <cell r="C2049" t="str">
            <v>40</v>
          </cell>
          <cell r="D2049" t="str">
            <v>65</v>
          </cell>
          <cell r="E2049" t="str">
            <v>540</v>
          </cell>
          <cell r="F2049" t="str">
            <v>5100.08</v>
          </cell>
          <cell r="G2049" t="str">
            <v>Benefits Deferred Compensation</v>
          </cell>
          <cell r="H2049">
            <v>3480</v>
          </cell>
          <cell r="I2049">
            <v>0</v>
          </cell>
          <cell r="J2049">
            <v>3480</v>
          </cell>
          <cell r="K2049">
            <v>0</v>
          </cell>
          <cell r="L2049">
            <v>0</v>
          </cell>
          <cell r="M2049">
            <v>335.82</v>
          </cell>
          <cell r="N2049">
            <v>3144.18</v>
          </cell>
          <cell r="O2049">
            <v>0.1</v>
          </cell>
        </row>
        <row r="2050">
          <cell r="A2050" t="str">
            <v>100.40.65.540-5100.09</v>
          </cell>
          <cell r="B2050" t="str">
            <v>100</v>
          </cell>
          <cell r="C2050" t="str">
            <v>40</v>
          </cell>
          <cell r="D2050" t="str">
            <v>65</v>
          </cell>
          <cell r="E2050" t="str">
            <v>540</v>
          </cell>
          <cell r="F2050" t="str">
            <v>5100.09</v>
          </cell>
          <cell r="G2050" t="str">
            <v>Benefits Unemployment Insurance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1472.25</v>
          </cell>
          <cell r="N2050">
            <v>-1472.25</v>
          </cell>
          <cell r="O2050" t="str">
            <v>+++</v>
          </cell>
        </row>
        <row r="2051">
          <cell r="A2051" t="str">
            <v>100.40.65.540-5100.10</v>
          </cell>
          <cell r="B2051" t="str">
            <v>100</v>
          </cell>
          <cell r="C2051" t="str">
            <v>40</v>
          </cell>
          <cell r="D2051" t="str">
            <v>65</v>
          </cell>
          <cell r="E2051" t="str">
            <v>540</v>
          </cell>
          <cell r="F2051" t="str">
            <v>5100.10</v>
          </cell>
          <cell r="G2051" t="str">
            <v>Benefits Uniform Allowance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>
            <v>0</v>
          </cell>
          <cell r="O2051" t="str">
            <v>+++</v>
          </cell>
        </row>
        <row r="2052">
          <cell r="A2052" t="str">
            <v>100.40.65.540-5100.11</v>
          </cell>
          <cell r="B2052" t="str">
            <v>100</v>
          </cell>
          <cell r="C2052" t="str">
            <v>40</v>
          </cell>
          <cell r="D2052" t="str">
            <v>65</v>
          </cell>
          <cell r="E2052" t="str">
            <v>540</v>
          </cell>
          <cell r="F2052" t="str">
            <v>5100.11</v>
          </cell>
          <cell r="G2052" t="str">
            <v>Benefits Medicare</v>
          </cell>
          <cell r="H2052">
            <v>1220</v>
          </cell>
          <cell r="I2052">
            <v>0</v>
          </cell>
          <cell r="J2052">
            <v>1220</v>
          </cell>
          <cell r="K2052">
            <v>0</v>
          </cell>
          <cell r="L2052">
            <v>0</v>
          </cell>
          <cell r="M2052">
            <v>109.91</v>
          </cell>
          <cell r="N2052">
            <v>1110.0899999999999</v>
          </cell>
          <cell r="O2052">
            <v>0.09</v>
          </cell>
        </row>
        <row r="2053">
          <cell r="A2053" t="str">
            <v>100.40.65.540-5100.12</v>
          </cell>
          <cell r="B2053" t="str">
            <v>100</v>
          </cell>
          <cell r="C2053" t="str">
            <v>40</v>
          </cell>
          <cell r="D2053" t="str">
            <v>65</v>
          </cell>
          <cell r="E2053" t="str">
            <v>540</v>
          </cell>
          <cell r="F2053" t="str">
            <v>5100.12</v>
          </cell>
          <cell r="G2053" t="str">
            <v>Benefits Annual Physical Exam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>
            <v>0</v>
          </cell>
          <cell r="O2053" t="str">
            <v>+++</v>
          </cell>
        </row>
        <row r="2054">
          <cell r="A2054" t="str">
            <v>100.40.65.540-5100.17</v>
          </cell>
          <cell r="B2054" t="str">
            <v>100</v>
          </cell>
          <cell r="C2054" t="str">
            <v>40</v>
          </cell>
          <cell r="D2054" t="str">
            <v>65</v>
          </cell>
          <cell r="E2054" t="str">
            <v>540</v>
          </cell>
          <cell r="F2054" t="str">
            <v>5100.17</v>
          </cell>
          <cell r="G2054" t="str">
            <v>Benefits Other Post Employment Benefits</v>
          </cell>
          <cell r="H2054">
            <v>8675</v>
          </cell>
          <cell r="I2054">
            <v>0</v>
          </cell>
          <cell r="J2054">
            <v>8675</v>
          </cell>
          <cell r="K2054">
            <v>0</v>
          </cell>
          <cell r="L2054">
            <v>0</v>
          </cell>
          <cell r="M2054">
            <v>1532.4</v>
          </cell>
          <cell r="N2054">
            <v>7142.6</v>
          </cell>
          <cell r="O2054">
            <v>0.18</v>
          </cell>
        </row>
        <row r="2055">
          <cell r="A2055" t="str">
            <v>100.40.65.540-6000.01</v>
          </cell>
          <cell r="B2055" t="str">
            <v>100</v>
          </cell>
          <cell r="C2055" t="str">
            <v>40</v>
          </cell>
          <cell r="D2055" t="str">
            <v>65</v>
          </cell>
          <cell r="E2055" t="str">
            <v>540</v>
          </cell>
          <cell r="F2055" t="str">
            <v>6000.01</v>
          </cell>
          <cell r="G2055" t="str">
            <v>Professional Services General</v>
          </cell>
          <cell r="H2055">
            <v>5000</v>
          </cell>
          <cell r="I2055">
            <v>0</v>
          </cell>
          <cell r="J2055">
            <v>5000</v>
          </cell>
          <cell r="K2055">
            <v>0</v>
          </cell>
          <cell r="L2055">
            <v>0</v>
          </cell>
          <cell r="M2055">
            <v>0</v>
          </cell>
          <cell r="N2055">
            <v>5000</v>
          </cell>
          <cell r="O2055">
            <v>0</v>
          </cell>
        </row>
        <row r="2056">
          <cell r="A2056" t="str">
            <v>100.40.65.540-6000.12</v>
          </cell>
          <cell r="B2056" t="str">
            <v>100</v>
          </cell>
          <cell r="C2056" t="str">
            <v>40</v>
          </cell>
          <cell r="D2056" t="str">
            <v>65</v>
          </cell>
          <cell r="E2056" t="str">
            <v>540</v>
          </cell>
          <cell r="F2056" t="str">
            <v>6000.12</v>
          </cell>
          <cell r="G2056" t="str">
            <v>Professional Services Contract Services</v>
          </cell>
          <cell r="H2056">
            <v>5000</v>
          </cell>
          <cell r="I2056">
            <v>0</v>
          </cell>
          <cell r="J2056">
            <v>5000</v>
          </cell>
          <cell r="K2056">
            <v>0</v>
          </cell>
          <cell r="L2056">
            <v>0</v>
          </cell>
          <cell r="M2056">
            <v>0</v>
          </cell>
          <cell r="N2056">
            <v>5000</v>
          </cell>
          <cell r="O2056">
            <v>0</v>
          </cell>
        </row>
        <row r="2057">
          <cell r="A2057" t="str">
            <v>100.40.65.540-6100.01</v>
          </cell>
          <cell r="B2057" t="str">
            <v>100</v>
          </cell>
          <cell r="C2057" t="str">
            <v>40</v>
          </cell>
          <cell r="D2057" t="str">
            <v>65</v>
          </cell>
          <cell r="E2057" t="str">
            <v>540</v>
          </cell>
          <cell r="F2057" t="str">
            <v>6100.01</v>
          </cell>
          <cell r="G2057" t="str">
            <v>Utilities Electric</v>
          </cell>
          <cell r="H2057">
            <v>71000</v>
          </cell>
          <cell r="I2057">
            <v>0</v>
          </cell>
          <cell r="J2057">
            <v>71000</v>
          </cell>
          <cell r="K2057">
            <v>0</v>
          </cell>
          <cell r="L2057">
            <v>0</v>
          </cell>
          <cell r="M2057">
            <v>17388.509999999998</v>
          </cell>
          <cell r="N2057">
            <v>53611.49</v>
          </cell>
          <cell r="O2057">
            <v>0.24</v>
          </cell>
        </row>
        <row r="2058">
          <cell r="A2058" t="str">
            <v>100.40.65.540-6200.09</v>
          </cell>
          <cell r="B2058" t="str">
            <v>100</v>
          </cell>
          <cell r="C2058" t="str">
            <v>40</v>
          </cell>
          <cell r="D2058" t="str">
            <v>65</v>
          </cell>
          <cell r="E2058" t="str">
            <v>540</v>
          </cell>
          <cell r="F2058" t="str">
            <v>6200.09</v>
          </cell>
          <cell r="G2058" t="str">
            <v>Supplies Data Processing</v>
          </cell>
          <cell r="H2058">
            <v>0</v>
          </cell>
          <cell r="I2058">
            <v>0</v>
          </cell>
          <cell r="J2058">
            <v>0</v>
          </cell>
          <cell r="K2058">
            <v>0</v>
          </cell>
          <cell r="L2058">
            <v>0</v>
          </cell>
          <cell r="M2058">
            <v>0</v>
          </cell>
          <cell r="N2058">
            <v>0</v>
          </cell>
          <cell r="O2058" t="str">
            <v>+++</v>
          </cell>
        </row>
        <row r="2059">
          <cell r="A2059" t="str">
            <v>100.40.65.540-6280.08</v>
          </cell>
          <cell r="B2059" t="str">
            <v>100</v>
          </cell>
          <cell r="C2059" t="str">
            <v>40</v>
          </cell>
          <cell r="D2059" t="str">
            <v>65</v>
          </cell>
          <cell r="E2059" t="str">
            <v>540</v>
          </cell>
          <cell r="F2059" t="str">
            <v>6280.08</v>
          </cell>
          <cell r="G2059" t="str">
            <v>Supplies-Public Works Pump</v>
          </cell>
          <cell r="H2059">
            <v>12500</v>
          </cell>
          <cell r="I2059">
            <v>0</v>
          </cell>
          <cell r="J2059">
            <v>12500</v>
          </cell>
          <cell r="K2059">
            <v>0</v>
          </cell>
          <cell r="L2059">
            <v>0</v>
          </cell>
          <cell r="M2059">
            <v>0</v>
          </cell>
          <cell r="N2059">
            <v>12500</v>
          </cell>
          <cell r="O2059">
            <v>0</v>
          </cell>
        </row>
        <row r="2060">
          <cell r="A2060" t="str">
            <v>100.40.65.540-6280.09</v>
          </cell>
          <cell r="B2060" t="str">
            <v>100</v>
          </cell>
          <cell r="C2060" t="str">
            <v>40</v>
          </cell>
          <cell r="D2060" t="str">
            <v>65</v>
          </cell>
          <cell r="E2060" t="str">
            <v>540</v>
          </cell>
          <cell r="F2060" t="str">
            <v>6280.09</v>
          </cell>
          <cell r="G2060" t="str">
            <v>Supplies-Public Works Storm Drain System</v>
          </cell>
          <cell r="H2060">
            <v>5000</v>
          </cell>
          <cell r="I2060">
            <v>0</v>
          </cell>
          <cell r="J2060">
            <v>5000</v>
          </cell>
          <cell r="K2060">
            <v>0</v>
          </cell>
          <cell r="L2060">
            <v>0</v>
          </cell>
          <cell r="M2060">
            <v>0</v>
          </cell>
          <cell r="N2060">
            <v>5000</v>
          </cell>
          <cell r="O2060">
            <v>0</v>
          </cell>
        </row>
        <row r="2061">
          <cell r="A2061" t="str">
            <v>100.40.65.540-6280.10</v>
          </cell>
          <cell r="B2061" t="str">
            <v>100</v>
          </cell>
          <cell r="C2061" t="str">
            <v>40</v>
          </cell>
          <cell r="D2061" t="str">
            <v>65</v>
          </cell>
          <cell r="E2061" t="str">
            <v>540</v>
          </cell>
          <cell r="F2061" t="str">
            <v>6280.10</v>
          </cell>
          <cell r="G2061" t="str">
            <v>Supplies-Public Works Storm Drain Basin</v>
          </cell>
          <cell r="H2061">
            <v>5000</v>
          </cell>
          <cell r="I2061">
            <v>0</v>
          </cell>
          <cell r="J2061">
            <v>5000</v>
          </cell>
          <cell r="K2061">
            <v>0</v>
          </cell>
          <cell r="L2061">
            <v>0</v>
          </cell>
          <cell r="M2061">
            <v>0</v>
          </cell>
          <cell r="N2061">
            <v>5000</v>
          </cell>
          <cell r="O2061">
            <v>0</v>
          </cell>
        </row>
        <row r="2062">
          <cell r="A2062" t="str">
            <v>100.40.65.540-6280.15</v>
          </cell>
          <cell r="B2062" t="str">
            <v>100</v>
          </cell>
          <cell r="C2062" t="str">
            <v>40</v>
          </cell>
          <cell r="D2062" t="str">
            <v>65</v>
          </cell>
          <cell r="E2062" t="str">
            <v>540</v>
          </cell>
          <cell r="F2062" t="str">
            <v>6280.15</v>
          </cell>
          <cell r="G2062" t="str">
            <v>Supplies-Public Works Mechanics Tools</v>
          </cell>
          <cell r="H2062">
            <v>500</v>
          </cell>
          <cell r="I2062">
            <v>0</v>
          </cell>
          <cell r="J2062">
            <v>500</v>
          </cell>
          <cell r="K2062">
            <v>0</v>
          </cell>
          <cell r="L2062">
            <v>0</v>
          </cell>
          <cell r="M2062">
            <v>0</v>
          </cell>
          <cell r="N2062">
            <v>500</v>
          </cell>
          <cell r="O2062">
            <v>0</v>
          </cell>
        </row>
        <row r="2063">
          <cell r="A2063" t="str">
            <v>100.40.65.540-6350.04</v>
          </cell>
          <cell r="B2063" t="str">
            <v>100</v>
          </cell>
          <cell r="C2063" t="str">
            <v>40</v>
          </cell>
          <cell r="D2063" t="str">
            <v>65</v>
          </cell>
          <cell r="E2063" t="str">
            <v>540</v>
          </cell>
          <cell r="F2063" t="str">
            <v>6350.04</v>
          </cell>
          <cell r="G2063" t="str">
            <v>Maintenance Agreements &amp; Licenses SCADA</v>
          </cell>
          <cell r="H2063">
            <v>40000</v>
          </cell>
          <cell r="I2063">
            <v>0</v>
          </cell>
          <cell r="J2063">
            <v>40000</v>
          </cell>
          <cell r="K2063">
            <v>0</v>
          </cell>
          <cell r="L2063">
            <v>0</v>
          </cell>
          <cell r="M2063">
            <v>0</v>
          </cell>
          <cell r="N2063">
            <v>40000</v>
          </cell>
          <cell r="O2063">
            <v>0</v>
          </cell>
        </row>
        <row r="2064">
          <cell r="A2064" t="str">
            <v>100.40.65.540-6400.01</v>
          </cell>
          <cell r="B2064" t="str">
            <v>100</v>
          </cell>
          <cell r="C2064" t="str">
            <v>40</v>
          </cell>
          <cell r="D2064" t="str">
            <v>65</v>
          </cell>
          <cell r="E2064" t="str">
            <v>540</v>
          </cell>
          <cell r="F2064" t="str">
            <v>6400.01</v>
          </cell>
          <cell r="G2064" t="str">
            <v>Repairs &amp; Maintenance Building</v>
          </cell>
          <cell r="H2064">
            <v>6000</v>
          </cell>
          <cell r="I2064">
            <v>0</v>
          </cell>
          <cell r="J2064">
            <v>6000</v>
          </cell>
          <cell r="K2064">
            <v>0</v>
          </cell>
          <cell r="L2064">
            <v>0</v>
          </cell>
          <cell r="M2064">
            <v>0</v>
          </cell>
          <cell r="N2064">
            <v>6000</v>
          </cell>
          <cell r="O2064">
            <v>0</v>
          </cell>
        </row>
        <row r="2065">
          <cell r="A2065" t="str">
            <v>100.40.65.540-6400.02</v>
          </cell>
          <cell r="B2065" t="str">
            <v>100</v>
          </cell>
          <cell r="C2065" t="str">
            <v>40</v>
          </cell>
          <cell r="D2065" t="str">
            <v>65</v>
          </cell>
          <cell r="E2065" t="str">
            <v>540</v>
          </cell>
          <cell r="F2065" t="str">
            <v>6400.02</v>
          </cell>
          <cell r="G2065" t="str">
            <v>Repairs &amp; Maintenance Minor Equipment/Other</v>
          </cell>
          <cell r="H2065">
            <v>5000</v>
          </cell>
          <cell r="I2065">
            <v>0</v>
          </cell>
          <cell r="J2065">
            <v>5000</v>
          </cell>
          <cell r="K2065">
            <v>0</v>
          </cell>
          <cell r="L2065">
            <v>0</v>
          </cell>
          <cell r="M2065">
            <v>959.37</v>
          </cell>
          <cell r="N2065">
            <v>4040.63</v>
          </cell>
          <cell r="O2065">
            <v>0.19</v>
          </cell>
        </row>
        <row r="2066">
          <cell r="A2066" t="str">
            <v>100.40.65.540-6400.04</v>
          </cell>
          <cell r="B2066" t="str">
            <v>100</v>
          </cell>
          <cell r="C2066" t="str">
            <v>40</v>
          </cell>
          <cell r="D2066" t="str">
            <v>65</v>
          </cell>
          <cell r="E2066" t="str">
            <v>540</v>
          </cell>
          <cell r="F2066" t="str">
            <v>6400.04</v>
          </cell>
          <cell r="G2066" t="str">
            <v>Repairs &amp; Maintenance Equipment Rental</v>
          </cell>
          <cell r="H2066">
            <v>10000</v>
          </cell>
          <cell r="I2066">
            <v>0</v>
          </cell>
          <cell r="J2066">
            <v>10000</v>
          </cell>
          <cell r="K2066">
            <v>0</v>
          </cell>
          <cell r="L2066">
            <v>0</v>
          </cell>
          <cell r="M2066">
            <v>0</v>
          </cell>
          <cell r="N2066">
            <v>10000</v>
          </cell>
          <cell r="O2066">
            <v>0</v>
          </cell>
        </row>
        <row r="2067">
          <cell r="A2067" t="str">
            <v>100.40.65.540-6400.12</v>
          </cell>
          <cell r="B2067" t="str">
            <v>100</v>
          </cell>
          <cell r="C2067" t="str">
            <v>40</v>
          </cell>
          <cell r="D2067" t="str">
            <v>65</v>
          </cell>
          <cell r="E2067" t="str">
            <v>540</v>
          </cell>
          <cell r="F2067" t="str">
            <v>6400.12</v>
          </cell>
          <cell r="G2067" t="str">
            <v>Repairs &amp; Maintenance Pump</v>
          </cell>
          <cell r="H2067">
            <v>50000</v>
          </cell>
          <cell r="I2067">
            <v>6614</v>
          </cell>
          <cell r="J2067">
            <v>56614</v>
          </cell>
          <cell r="K2067">
            <v>0</v>
          </cell>
          <cell r="L2067">
            <v>0</v>
          </cell>
          <cell r="M2067">
            <v>6613.43</v>
          </cell>
          <cell r="N2067">
            <v>50000.57</v>
          </cell>
          <cell r="O2067">
            <v>0.12</v>
          </cell>
        </row>
        <row r="2068">
          <cell r="A2068" t="str">
            <v>100.40.65.540-6400.13</v>
          </cell>
          <cell r="B2068" t="str">
            <v>100</v>
          </cell>
          <cell r="C2068" t="str">
            <v>40</v>
          </cell>
          <cell r="D2068" t="str">
            <v>65</v>
          </cell>
          <cell r="E2068" t="str">
            <v>540</v>
          </cell>
          <cell r="F2068" t="str">
            <v>6400.13</v>
          </cell>
          <cell r="G2068" t="str">
            <v>Repairs &amp; Maintenance Storm Drain</v>
          </cell>
          <cell r="H2068">
            <v>5000</v>
          </cell>
          <cell r="I2068">
            <v>0</v>
          </cell>
          <cell r="J2068">
            <v>5000</v>
          </cell>
          <cell r="K2068">
            <v>0</v>
          </cell>
          <cell r="L2068">
            <v>0</v>
          </cell>
          <cell r="M2068">
            <v>0</v>
          </cell>
          <cell r="N2068">
            <v>5000</v>
          </cell>
          <cell r="O2068">
            <v>0</v>
          </cell>
        </row>
        <row r="2069">
          <cell r="A2069" t="str">
            <v>100.40.65.540-6500.04</v>
          </cell>
          <cell r="B2069" t="str">
            <v>100</v>
          </cell>
          <cell r="C2069" t="str">
            <v>40</v>
          </cell>
          <cell r="D2069" t="str">
            <v>65</v>
          </cell>
          <cell r="E2069" t="str">
            <v>540</v>
          </cell>
          <cell r="F2069" t="str">
            <v>6500.04</v>
          </cell>
          <cell r="G2069" t="str">
            <v>Claims &amp; Insurance Insurance Premiums</v>
          </cell>
          <cell r="H2069">
            <v>5060</v>
          </cell>
          <cell r="I2069">
            <v>0</v>
          </cell>
          <cell r="J2069">
            <v>5060</v>
          </cell>
          <cell r="K2069">
            <v>0</v>
          </cell>
          <cell r="L2069">
            <v>0</v>
          </cell>
          <cell r="M2069">
            <v>0</v>
          </cell>
          <cell r="N2069">
            <v>5060</v>
          </cell>
          <cell r="O2069">
            <v>0</v>
          </cell>
        </row>
        <row r="2070">
          <cell r="A2070" t="str">
            <v>100.40.65.540-6600.07</v>
          </cell>
          <cell r="B2070" t="str">
            <v>100</v>
          </cell>
          <cell r="C2070" t="str">
            <v>40</v>
          </cell>
          <cell r="D2070" t="str">
            <v>65</v>
          </cell>
          <cell r="E2070" t="str">
            <v>540</v>
          </cell>
          <cell r="F2070" t="str">
            <v>6600.07</v>
          </cell>
          <cell r="G2070" t="str">
            <v>Administrative Expenses Employee Recruitment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 t="str">
            <v>+++</v>
          </cell>
        </row>
        <row r="2071">
          <cell r="A2071" t="str">
            <v>100.40.65.560-5000.01</v>
          </cell>
          <cell r="B2071" t="str">
            <v>100</v>
          </cell>
          <cell r="C2071" t="str">
            <v>40</v>
          </cell>
          <cell r="D2071" t="str">
            <v>65</v>
          </cell>
          <cell r="E2071" t="str">
            <v>560</v>
          </cell>
          <cell r="F2071" t="str">
            <v>5000.01</v>
          </cell>
          <cell r="G2071" t="str">
            <v>Salaries Regular</v>
          </cell>
          <cell r="H2071">
            <v>20404</v>
          </cell>
          <cell r="I2071">
            <v>0</v>
          </cell>
          <cell r="J2071">
            <v>20404</v>
          </cell>
          <cell r="K2071">
            <v>0</v>
          </cell>
          <cell r="L2071">
            <v>0</v>
          </cell>
          <cell r="M2071">
            <v>2546.4699999999998</v>
          </cell>
          <cell r="N2071">
            <v>17857.53</v>
          </cell>
          <cell r="O2071">
            <v>0.12</v>
          </cell>
        </row>
        <row r="2072">
          <cell r="A2072" t="str">
            <v>100.40.65.560-5000.02</v>
          </cell>
          <cell r="B2072" t="str">
            <v>100</v>
          </cell>
          <cell r="C2072" t="str">
            <v>40</v>
          </cell>
          <cell r="D2072" t="str">
            <v>65</v>
          </cell>
          <cell r="E2072" t="str">
            <v>560</v>
          </cell>
          <cell r="F2072" t="str">
            <v>5000.02</v>
          </cell>
          <cell r="G2072" t="str">
            <v>Salaries Part Time</v>
          </cell>
          <cell r="H2072">
            <v>29000</v>
          </cell>
          <cell r="I2072">
            <v>0</v>
          </cell>
          <cell r="J2072">
            <v>29000</v>
          </cell>
          <cell r="K2072">
            <v>0</v>
          </cell>
          <cell r="L2072">
            <v>0</v>
          </cell>
          <cell r="M2072">
            <v>0</v>
          </cell>
          <cell r="N2072">
            <v>29000</v>
          </cell>
          <cell r="O2072">
            <v>0</v>
          </cell>
        </row>
        <row r="2073">
          <cell r="A2073" t="str">
            <v>100.40.65.560-5000.03</v>
          </cell>
          <cell r="B2073" t="str">
            <v>100</v>
          </cell>
          <cell r="C2073" t="str">
            <v>40</v>
          </cell>
          <cell r="D2073" t="str">
            <v>65</v>
          </cell>
          <cell r="E2073" t="str">
            <v>560</v>
          </cell>
          <cell r="F2073" t="str">
            <v>5000.03</v>
          </cell>
          <cell r="G2073" t="str">
            <v>Salaries Overtime</v>
          </cell>
          <cell r="H2073">
            <v>103</v>
          </cell>
          <cell r="I2073">
            <v>0</v>
          </cell>
          <cell r="J2073">
            <v>103</v>
          </cell>
          <cell r="K2073">
            <v>0</v>
          </cell>
          <cell r="L2073">
            <v>0</v>
          </cell>
          <cell r="M2073">
            <v>4.8099999999999996</v>
          </cell>
          <cell r="N2073">
            <v>98.19</v>
          </cell>
          <cell r="O2073">
            <v>0.05</v>
          </cell>
        </row>
        <row r="2074">
          <cell r="A2074" t="str">
            <v>100.40.65.560-5000.04</v>
          </cell>
          <cell r="B2074" t="str">
            <v>100</v>
          </cell>
          <cell r="C2074" t="str">
            <v>40</v>
          </cell>
          <cell r="D2074" t="str">
            <v>65</v>
          </cell>
          <cell r="E2074" t="str">
            <v>560</v>
          </cell>
          <cell r="F2074" t="str">
            <v>5000.04</v>
          </cell>
          <cell r="G2074" t="str">
            <v>Salaries Holiday Pay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  <cell r="L2074">
            <v>0</v>
          </cell>
          <cell r="M2074">
            <v>0</v>
          </cell>
          <cell r="N2074">
            <v>0</v>
          </cell>
          <cell r="O2074" t="str">
            <v>+++</v>
          </cell>
        </row>
        <row r="2075">
          <cell r="A2075" t="str">
            <v>100.40.65.560-5000.06</v>
          </cell>
          <cell r="B2075" t="str">
            <v>100</v>
          </cell>
          <cell r="C2075" t="str">
            <v>40</v>
          </cell>
          <cell r="D2075" t="str">
            <v>65</v>
          </cell>
          <cell r="E2075" t="str">
            <v>560</v>
          </cell>
          <cell r="F2075" t="str">
            <v>5000.06</v>
          </cell>
          <cell r="G2075" t="str">
            <v>Salaries Out of Class</v>
          </cell>
          <cell r="H2075">
            <v>0</v>
          </cell>
          <cell r="I2075">
            <v>0</v>
          </cell>
          <cell r="J2075">
            <v>0</v>
          </cell>
          <cell r="K2075">
            <v>0</v>
          </cell>
          <cell r="L2075">
            <v>0</v>
          </cell>
          <cell r="M2075">
            <v>0</v>
          </cell>
          <cell r="N2075">
            <v>0</v>
          </cell>
          <cell r="O2075" t="str">
            <v>+++</v>
          </cell>
        </row>
        <row r="2076">
          <cell r="A2076" t="str">
            <v>100.40.65.560-5000.07</v>
          </cell>
          <cell r="B2076" t="str">
            <v>100</v>
          </cell>
          <cell r="C2076" t="str">
            <v>40</v>
          </cell>
          <cell r="D2076" t="str">
            <v>65</v>
          </cell>
          <cell r="E2076" t="str">
            <v>560</v>
          </cell>
          <cell r="F2076" t="str">
            <v>5000.07</v>
          </cell>
          <cell r="G2076" t="str">
            <v>Salaries Admin Leave Pay</v>
          </cell>
          <cell r="H2076">
            <v>176</v>
          </cell>
          <cell r="I2076">
            <v>0</v>
          </cell>
          <cell r="J2076">
            <v>176</v>
          </cell>
          <cell r="K2076">
            <v>0</v>
          </cell>
          <cell r="L2076">
            <v>0</v>
          </cell>
          <cell r="M2076">
            <v>0</v>
          </cell>
          <cell r="N2076">
            <v>176</v>
          </cell>
          <cell r="O2076">
            <v>0</v>
          </cell>
        </row>
        <row r="2077">
          <cell r="A2077" t="str">
            <v>100.40.65.560-5000.08</v>
          </cell>
          <cell r="B2077" t="str">
            <v>100</v>
          </cell>
          <cell r="C2077" t="str">
            <v>40</v>
          </cell>
          <cell r="D2077" t="str">
            <v>65</v>
          </cell>
          <cell r="E2077" t="str">
            <v>560</v>
          </cell>
          <cell r="F2077" t="str">
            <v>5000.08</v>
          </cell>
          <cell r="G2077" t="str">
            <v>Salaries Longevity Pay</v>
          </cell>
          <cell r="H2077">
            <v>124</v>
          </cell>
          <cell r="I2077">
            <v>0</v>
          </cell>
          <cell r="J2077">
            <v>124</v>
          </cell>
          <cell r="K2077">
            <v>0</v>
          </cell>
          <cell r="L2077">
            <v>0</v>
          </cell>
          <cell r="M2077">
            <v>0</v>
          </cell>
          <cell r="N2077">
            <v>124</v>
          </cell>
          <cell r="O2077">
            <v>0</v>
          </cell>
        </row>
        <row r="2078">
          <cell r="A2078" t="str">
            <v>100.40.65.560-5000.10</v>
          </cell>
          <cell r="B2078" t="str">
            <v>100</v>
          </cell>
          <cell r="C2078" t="str">
            <v>40</v>
          </cell>
          <cell r="D2078" t="str">
            <v>65</v>
          </cell>
          <cell r="E2078" t="str">
            <v>560</v>
          </cell>
          <cell r="F2078" t="str">
            <v>5000.10</v>
          </cell>
          <cell r="G2078" t="str">
            <v>Salaries Furloughs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 t="str">
            <v>+++</v>
          </cell>
        </row>
        <row r="2079">
          <cell r="A2079" t="str">
            <v>100.40.65.560-5000.11</v>
          </cell>
          <cell r="B2079" t="str">
            <v>100</v>
          </cell>
          <cell r="C2079" t="str">
            <v>40</v>
          </cell>
          <cell r="D2079" t="str">
            <v>65</v>
          </cell>
          <cell r="E2079" t="str">
            <v>560</v>
          </cell>
          <cell r="F2079" t="str">
            <v>5000.11</v>
          </cell>
          <cell r="G2079" t="str">
            <v>Salaries Worker's Comp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 t="str">
            <v>+++</v>
          </cell>
        </row>
        <row r="2080">
          <cell r="A2080" t="str">
            <v>100.40.65.560-5000.99</v>
          </cell>
          <cell r="B2080" t="str">
            <v>100</v>
          </cell>
          <cell r="C2080" t="str">
            <v>40</v>
          </cell>
          <cell r="D2080" t="str">
            <v>65</v>
          </cell>
          <cell r="E2080" t="str">
            <v>560</v>
          </cell>
          <cell r="F2080" t="str">
            <v>5000.99</v>
          </cell>
          <cell r="G2080" t="str">
            <v>Salaries New Personnel Requests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 t="str">
            <v>+++</v>
          </cell>
        </row>
        <row r="2081">
          <cell r="A2081" t="str">
            <v>100.40.65.560-5100.00</v>
          </cell>
          <cell r="B2081" t="str">
            <v>100</v>
          </cell>
          <cell r="C2081" t="str">
            <v>40</v>
          </cell>
          <cell r="D2081" t="str">
            <v>65</v>
          </cell>
          <cell r="E2081" t="str">
            <v>560</v>
          </cell>
          <cell r="F2081" t="str">
            <v>5100.00</v>
          </cell>
          <cell r="G2081" t="str">
            <v>Benefits PERS Pool Liability</v>
          </cell>
          <cell r="H2081">
            <v>3875</v>
          </cell>
          <cell r="I2081">
            <v>0</v>
          </cell>
          <cell r="J2081">
            <v>3875</v>
          </cell>
          <cell r="K2081">
            <v>0</v>
          </cell>
          <cell r="L2081">
            <v>0</v>
          </cell>
          <cell r="M2081">
            <v>191.92</v>
          </cell>
          <cell r="N2081">
            <v>3683.08</v>
          </cell>
          <cell r="O2081">
            <v>0.05</v>
          </cell>
        </row>
        <row r="2082">
          <cell r="A2082" t="str">
            <v>100.40.65.560-5100.01</v>
          </cell>
          <cell r="B2082" t="str">
            <v>100</v>
          </cell>
          <cell r="C2082" t="str">
            <v>40</v>
          </cell>
          <cell r="D2082" t="str">
            <v>65</v>
          </cell>
          <cell r="E2082" t="str">
            <v>560</v>
          </cell>
          <cell r="F2082" t="str">
            <v>5100.01</v>
          </cell>
          <cell r="G2082" t="str">
            <v>Benefits Retirement</v>
          </cell>
          <cell r="H2082">
            <v>1625</v>
          </cell>
          <cell r="I2082">
            <v>0</v>
          </cell>
          <cell r="J2082">
            <v>1625</v>
          </cell>
          <cell r="K2082">
            <v>0</v>
          </cell>
          <cell r="L2082">
            <v>0</v>
          </cell>
          <cell r="M2082">
            <v>107.89</v>
          </cell>
          <cell r="N2082">
            <v>1517.11</v>
          </cell>
          <cell r="O2082">
            <v>7.0000000000000007E-2</v>
          </cell>
        </row>
        <row r="2083">
          <cell r="A2083" t="str">
            <v>100.40.65.560-5100.02</v>
          </cell>
          <cell r="B2083" t="str">
            <v>100</v>
          </cell>
          <cell r="C2083" t="str">
            <v>40</v>
          </cell>
          <cell r="D2083" t="str">
            <v>65</v>
          </cell>
          <cell r="E2083" t="str">
            <v>560</v>
          </cell>
          <cell r="F2083" t="str">
            <v>5100.02</v>
          </cell>
          <cell r="G2083" t="str">
            <v>Benefits Health Insurance</v>
          </cell>
          <cell r="H2083">
            <v>3440</v>
          </cell>
          <cell r="I2083">
            <v>0</v>
          </cell>
          <cell r="J2083">
            <v>3440</v>
          </cell>
          <cell r="K2083">
            <v>0</v>
          </cell>
          <cell r="L2083">
            <v>0</v>
          </cell>
          <cell r="M2083">
            <v>168.76</v>
          </cell>
          <cell r="N2083">
            <v>3271.24</v>
          </cell>
          <cell r="O2083">
            <v>0.05</v>
          </cell>
        </row>
        <row r="2084">
          <cell r="A2084" t="str">
            <v>100.40.65.560-5100.03</v>
          </cell>
          <cell r="B2084" t="str">
            <v>100</v>
          </cell>
          <cell r="C2084" t="str">
            <v>40</v>
          </cell>
          <cell r="D2084" t="str">
            <v>65</v>
          </cell>
          <cell r="E2084" t="str">
            <v>560</v>
          </cell>
          <cell r="F2084" t="str">
            <v>5100.03</v>
          </cell>
          <cell r="G2084" t="str">
            <v>Benefits Dental Insurance</v>
          </cell>
          <cell r="H2084">
            <v>395</v>
          </cell>
          <cell r="I2084">
            <v>0</v>
          </cell>
          <cell r="J2084">
            <v>395</v>
          </cell>
          <cell r="K2084">
            <v>0</v>
          </cell>
          <cell r="L2084">
            <v>0</v>
          </cell>
          <cell r="M2084">
            <v>-9.14</v>
          </cell>
          <cell r="N2084">
            <v>404.14</v>
          </cell>
          <cell r="O2084">
            <v>-0.02</v>
          </cell>
        </row>
        <row r="2085">
          <cell r="A2085" t="str">
            <v>100.40.65.560-5100.04</v>
          </cell>
          <cell r="B2085" t="str">
            <v>100</v>
          </cell>
          <cell r="C2085" t="str">
            <v>40</v>
          </cell>
          <cell r="D2085" t="str">
            <v>65</v>
          </cell>
          <cell r="E2085" t="str">
            <v>560</v>
          </cell>
          <cell r="F2085" t="str">
            <v>5100.04</v>
          </cell>
          <cell r="G2085" t="str">
            <v>Benefits Vision Insurance</v>
          </cell>
          <cell r="H2085">
            <v>60</v>
          </cell>
          <cell r="I2085">
            <v>0</v>
          </cell>
          <cell r="J2085">
            <v>60</v>
          </cell>
          <cell r="K2085">
            <v>0</v>
          </cell>
          <cell r="L2085">
            <v>0</v>
          </cell>
          <cell r="M2085">
            <v>-1.49</v>
          </cell>
          <cell r="N2085">
            <v>61.49</v>
          </cell>
          <cell r="O2085">
            <v>-0.02</v>
          </cell>
        </row>
        <row r="2086">
          <cell r="A2086" t="str">
            <v>100.40.65.560-5100.05</v>
          </cell>
          <cell r="B2086" t="str">
            <v>100</v>
          </cell>
          <cell r="C2086" t="str">
            <v>40</v>
          </cell>
          <cell r="D2086" t="str">
            <v>65</v>
          </cell>
          <cell r="E2086" t="str">
            <v>560</v>
          </cell>
          <cell r="F2086" t="str">
            <v>5100.05</v>
          </cell>
          <cell r="G2086" t="str">
            <v>Benefits Life Insurance</v>
          </cell>
          <cell r="H2086">
            <v>40</v>
          </cell>
          <cell r="I2086">
            <v>0</v>
          </cell>
          <cell r="J2086">
            <v>40</v>
          </cell>
          <cell r="K2086">
            <v>0</v>
          </cell>
          <cell r="L2086">
            <v>0</v>
          </cell>
          <cell r="M2086">
            <v>0.26</v>
          </cell>
          <cell r="N2086">
            <v>39.74</v>
          </cell>
          <cell r="O2086">
            <v>0.01</v>
          </cell>
        </row>
        <row r="2087">
          <cell r="A2087" t="str">
            <v>100.40.65.560-5100.06</v>
          </cell>
          <cell r="B2087" t="str">
            <v>100</v>
          </cell>
          <cell r="C2087" t="str">
            <v>40</v>
          </cell>
          <cell r="D2087" t="str">
            <v>65</v>
          </cell>
          <cell r="E2087" t="str">
            <v>560</v>
          </cell>
          <cell r="F2087" t="str">
            <v>5100.06</v>
          </cell>
          <cell r="G2087" t="str">
            <v>Benefits Worker's Comp</v>
          </cell>
          <cell r="H2087">
            <v>1210</v>
          </cell>
          <cell r="I2087">
            <v>0</v>
          </cell>
          <cell r="J2087">
            <v>1210</v>
          </cell>
          <cell r="K2087">
            <v>0</v>
          </cell>
          <cell r="L2087">
            <v>0</v>
          </cell>
          <cell r="M2087">
            <v>0</v>
          </cell>
          <cell r="N2087">
            <v>1210</v>
          </cell>
          <cell r="O2087">
            <v>0</v>
          </cell>
        </row>
        <row r="2088">
          <cell r="A2088" t="str">
            <v>100.40.65.560-5100.07</v>
          </cell>
          <cell r="B2088" t="str">
            <v>100</v>
          </cell>
          <cell r="C2088" t="str">
            <v>40</v>
          </cell>
          <cell r="D2088" t="str">
            <v>65</v>
          </cell>
          <cell r="E2088" t="str">
            <v>560</v>
          </cell>
          <cell r="F2088" t="str">
            <v>5100.07</v>
          </cell>
          <cell r="G2088" t="str">
            <v>Benefits Long Term Disability</v>
          </cell>
          <cell r="H2088">
            <v>120</v>
          </cell>
          <cell r="I2088">
            <v>0</v>
          </cell>
          <cell r="J2088">
            <v>120</v>
          </cell>
          <cell r="K2088">
            <v>0</v>
          </cell>
          <cell r="L2088">
            <v>0</v>
          </cell>
          <cell r="M2088">
            <v>2.56</v>
          </cell>
          <cell r="N2088">
            <v>117.44</v>
          </cell>
          <cell r="O2088">
            <v>0.02</v>
          </cell>
        </row>
        <row r="2089">
          <cell r="A2089" t="str">
            <v>100.40.65.560-5100.08</v>
          </cell>
          <cell r="B2089" t="str">
            <v>100</v>
          </cell>
          <cell r="C2089" t="str">
            <v>40</v>
          </cell>
          <cell r="D2089" t="str">
            <v>65</v>
          </cell>
          <cell r="E2089" t="str">
            <v>560</v>
          </cell>
          <cell r="F2089" t="str">
            <v>5100.08</v>
          </cell>
          <cell r="G2089" t="str">
            <v>Benefits Deferred Compensation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18.440000000000001</v>
          </cell>
          <cell r="N2089">
            <v>-18.440000000000001</v>
          </cell>
          <cell r="O2089" t="str">
            <v>+++</v>
          </cell>
        </row>
        <row r="2090">
          <cell r="A2090" t="str">
            <v>100.40.65.560-5100.09</v>
          </cell>
          <cell r="B2090" t="str">
            <v>100</v>
          </cell>
          <cell r="C2090" t="str">
            <v>40</v>
          </cell>
          <cell r="D2090" t="str">
            <v>65</v>
          </cell>
          <cell r="E2090" t="str">
            <v>560</v>
          </cell>
          <cell r="F2090" t="str">
            <v>5100.09</v>
          </cell>
          <cell r="G2090" t="str">
            <v>Benefits Unemployment Insurance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 t="str">
            <v>+++</v>
          </cell>
        </row>
        <row r="2091">
          <cell r="A2091" t="str">
            <v>100.40.65.560-5100.10</v>
          </cell>
          <cell r="B2091" t="str">
            <v>100</v>
          </cell>
          <cell r="C2091" t="str">
            <v>40</v>
          </cell>
          <cell r="D2091" t="str">
            <v>65</v>
          </cell>
          <cell r="E2091" t="str">
            <v>560</v>
          </cell>
          <cell r="F2091" t="str">
            <v>5100.10</v>
          </cell>
          <cell r="G2091" t="str">
            <v>Benefits Uniform Allowance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 t="str">
            <v>+++</v>
          </cell>
        </row>
        <row r="2092">
          <cell r="A2092" t="str">
            <v>100.40.65.560-5100.11</v>
          </cell>
          <cell r="B2092" t="str">
            <v>100</v>
          </cell>
          <cell r="C2092" t="str">
            <v>40</v>
          </cell>
          <cell r="D2092" t="str">
            <v>65</v>
          </cell>
          <cell r="E2092" t="str">
            <v>560</v>
          </cell>
          <cell r="F2092" t="str">
            <v>5100.11</v>
          </cell>
          <cell r="G2092" t="str">
            <v>Benefits Medicare</v>
          </cell>
          <cell r="H2092">
            <v>740</v>
          </cell>
          <cell r="I2092">
            <v>0</v>
          </cell>
          <cell r="J2092">
            <v>740</v>
          </cell>
          <cell r="K2092">
            <v>0</v>
          </cell>
          <cell r="L2092">
            <v>0</v>
          </cell>
          <cell r="M2092">
            <v>37.049999999999997</v>
          </cell>
          <cell r="N2092">
            <v>702.95</v>
          </cell>
          <cell r="O2092">
            <v>0.05</v>
          </cell>
        </row>
        <row r="2093">
          <cell r="A2093" t="str">
            <v>100.40.65.560-5100.12</v>
          </cell>
          <cell r="B2093" t="str">
            <v>100</v>
          </cell>
          <cell r="C2093" t="str">
            <v>40</v>
          </cell>
          <cell r="D2093" t="str">
            <v>65</v>
          </cell>
          <cell r="E2093" t="str">
            <v>560</v>
          </cell>
          <cell r="F2093" t="str">
            <v>5100.12</v>
          </cell>
          <cell r="G2093" t="str">
            <v>Benefits Annual Physical Exam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 t="str">
            <v>+++</v>
          </cell>
        </row>
        <row r="2094">
          <cell r="A2094" t="str">
            <v>100.40.65.560-5100.15</v>
          </cell>
          <cell r="B2094" t="str">
            <v>100</v>
          </cell>
          <cell r="C2094" t="str">
            <v>40</v>
          </cell>
          <cell r="D2094" t="str">
            <v>65</v>
          </cell>
          <cell r="E2094" t="str">
            <v>560</v>
          </cell>
          <cell r="F2094" t="str">
            <v>5100.15</v>
          </cell>
          <cell r="G2094" t="str">
            <v>Benefits Cell Phone Allowance</v>
          </cell>
          <cell r="H2094">
            <v>50</v>
          </cell>
          <cell r="I2094">
            <v>0</v>
          </cell>
          <cell r="J2094">
            <v>50</v>
          </cell>
          <cell r="K2094">
            <v>0</v>
          </cell>
          <cell r="L2094">
            <v>0</v>
          </cell>
          <cell r="M2094">
            <v>3.76</v>
          </cell>
          <cell r="N2094">
            <v>46.24</v>
          </cell>
          <cell r="O2094">
            <v>0.08</v>
          </cell>
        </row>
        <row r="2095">
          <cell r="A2095" t="str">
            <v>100.40.65.560-5100.17</v>
          </cell>
          <cell r="B2095" t="str">
            <v>100</v>
          </cell>
          <cell r="C2095" t="str">
            <v>40</v>
          </cell>
          <cell r="D2095" t="str">
            <v>65</v>
          </cell>
          <cell r="E2095" t="str">
            <v>560</v>
          </cell>
          <cell r="F2095" t="str">
            <v>5100.17</v>
          </cell>
          <cell r="G2095" t="str">
            <v>Benefits Other Post Employment Benefits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 t="str">
            <v>+++</v>
          </cell>
        </row>
        <row r="2096">
          <cell r="A2096" t="str">
            <v>100.40.65.560-6000.01</v>
          </cell>
          <cell r="B2096" t="str">
            <v>100</v>
          </cell>
          <cell r="C2096" t="str">
            <v>40</v>
          </cell>
          <cell r="D2096" t="str">
            <v>65</v>
          </cell>
          <cell r="E2096" t="str">
            <v>560</v>
          </cell>
          <cell r="F2096" t="str">
            <v>6000.01</v>
          </cell>
          <cell r="G2096" t="str">
            <v>Professional Services General</v>
          </cell>
          <cell r="H2096">
            <v>5000</v>
          </cell>
          <cell r="I2096">
            <v>0</v>
          </cell>
          <cell r="J2096">
            <v>5000</v>
          </cell>
          <cell r="K2096">
            <v>0</v>
          </cell>
          <cell r="L2096">
            <v>0</v>
          </cell>
          <cell r="M2096">
            <v>0</v>
          </cell>
          <cell r="N2096">
            <v>5000</v>
          </cell>
          <cell r="O2096">
            <v>0</v>
          </cell>
        </row>
        <row r="2097">
          <cell r="A2097" t="str">
            <v>100.40.65.560-6000.13</v>
          </cell>
          <cell r="B2097" t="str">
            <v>100</v>
          </cell>
          <cell r="C2097" t="str">
            <v>40</v>
          </cell>
          <cell r="D2097" t="str">
            <v>65</v>
          </cell>
          <cell r="E2097" t="str">
            <v>560</v>
          </cell>
          <cell r="F2097" t="str">
            <v>6000.13</v>
          </cell>
          <cell r="G2097" t="str">
            <v>Professional Services Compliance Monitoring</v>
          </cell>
          <cell r="H2097">
            <v>67476</v>
          </cell>
          <cell r="I2097">
            <v>0</v>
          </cell>
          <cell r="J2097">
            <v>67476</v>
          </cell>
          <cell r="K2097">
            <v>0</v>
          </cell>
          <cell r="L2097">
            <v>0</v>
          </cell>
          <cell r="M2097">
            <v>0</v>
          </cell>
          <cell r="N2097">
            <v>67476</v>
          </cell>
          <cell r="O2097">
            <v>0</v>
          </cell>
        </row>
        <row r="2098">
          <cell r="A2098" t="str">
            <v>100.40.65.560-6200.02</v>
          </cell>
          <cell r="B2098" t="str">
            <v>100</v>
          </cell>
          <cell r="C2098" t="str">
            <v>40</v>
          </cell>
          <cell r="D2098" t="str">
            <v>65</v>
          </cell>
          <cell r="E2098" t="str">
            <v>560</v>
          </cell>
          <cell r="F2098" t="str">
            <v>6200.02</v>
          </cell>
          <cell r="G2098" t="str">
            <v>Supplies Special Department</v>
          </cell>
          <cell r="H2098">
            <v>38500</v>
          </cell>
          <cell r="I2098">
            <v>0</v>
          </cell>
          <cell r="J2098">
            <v>38500</v>
          </cell>
          <cell r="K2098">
            <v>0</v>
          </cell>
          <cell r="L2098">
            <v>0</v>
          </cell>
          <cell r="M2098">
            <v>0</v>
          </cell>
          <cell r="N2098">
            <v>38500</v>
          </cell>
          <cell r="O2098">
            <v>0</v>
          </cell>
        </row>
        <row r="2099">
          <cell r="A2099" t="str">
            <v>100.40.65.560-6280.39</v>
          </cell>
          <cell r="B2099" t="str">
            <v>100</v>
          </cell>
          <cell r="C2099" t="str">
            <v>40</v>
          </cell>
          <cell r="D2099" t="str">
            <v>65</v>
          </cell>
          <cell r="E2099" t="str">
            <v>560</v>
          </cell>
          <cell r="F2099" t="str">
            <v>6280.39</v>
          </cell>
          <cell r="G2099" t="str">
            <v>Supplies-Public Works Industrial Waste Pretreatment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 t="str">
            <v>+++</v>
          </cell>
        </row>
        <row r="2100">
          <cell r="A2100" t="str">
            <v>100.40.65.560-6375.01</v>
          </cell>
          <cell r="B2100" t="str">
            <v>100</v>
          </cell>
          <cell r="C2100" t="str">
            <v>40</v>
          </cell>
          <cell r="D2100" t="str">
            <v>65</v>
          </cell>
          <cell r="E2100" t="str">
            <v>560</v>
          </cell>
          <cell r="F2100" t="str">
            <v>6375.01</v>
          </cell>
          <cell r="G2100" t="str">
            <v>Operating Fees NPDES Permit Renewal</v>
          </cell>
          <cell r="H2100">
            <v>45000</v>
          </cell>
          <cell r="I2100">
            <v>0</v>
          </cell>
          <cell r="J2100">
            <v>45000</v>
          </cell>
          <cell r="K2100">
            <v>0</v>
          </cell>
          <cell r="L2100">
            <v>0</v>
          </cell>
          <cell r="M2100">
            <v>0</v>
          </cell>
          <cell r="N2100">
            <v>45000</v>
          </cell>
          <cell r="O2100">
            <v>0</v>
          </cell>
        </row>
        <row r="2101">
          <cell r="A2101" t="str">
            <v>100.40.65.560-6375.02</v>
          </cell>
          <cell r="B2101" t="str">
            <v>100</v>
          </cell>
          <cell r="C2101" t="str">
            <v>40</v>
          </cell>
          <cell r="D2101" t="str">
            <v>65</v>
          </cell>
          <cell r="E2101" t="str">
            <v>560</v>
          </cell>
          <cell r="F2101" t="str">
            <v>6375.02</v>
          </cell>
          <cell r="G2101" t="str">
            <v>Operating Fees NPDES Permit Compliance</v>
          </cell>
          <cell r="H2101">
            <v>25000</v>
          </cell>
          <cell r="I2101">
            <v>0</v>
          </cell>
          <cell r="J2101">
            <v>25000</v>
          </cell>
          <cell r="K2101">
            <v>0</v>
          </cell>
          <cell r="L2101">
            <v>0</v>
          </cell>
          <cell r="M2101">
            <v>0</v>
          </cell>
          <cell r="N2101">
            <v>25000</v>
          </cell>
          <cell r="O2101">
            <v>0</v>
          </cell>
        </row>
        <row r="2102">
          <cell r="A2102" t="str">
            <v>100.40.65.560-6600.04</v>
          </cell>
          <cell r="B2102" t="str">
            <v>100</v>
          </cell>
          <cell r="C2102" t="str">
            <v>40</v>
          </cell>
          <cell r="D2102" t="str">
            <v>65</v>
          </cell>
          <cell r="E2102" t="str">
            <v>560</v>
          </cell>
          <cell r="F2102" t="str">
            <v>6600.04</v>
          </cell>
          <cell r="G2102" t="str">
            <v>Administrative Expenses Training/Conferences</v>
          </cell>
          <cell r="H2102">
            <v>6000</v>
          </cell>
          <cell r="I2102">
            <v>0</v>
          </cell>
          <cell r="J2102">
            <v>6000</v>
          </cell>
          <cell r="K2102">
            <v>0</v>
          </cell>
          <cell r="L2102">
            <v>0</v>
          </cell>
          <cell r="M2102">
            <v>0</v>
          </cell>
          <cell r="N2102">
            <v>6000</v>
          </cell>
          <cell r="O2102">
            <v>0</v>
          </cell>
        </row>
        <row r="2103">
          <cell r="A2103" t="str">
            <v>100.40.65.560-6600.05</v>
          </cell>
          <cell r="B2103" t="str">
            <v>100</v>
          </cell>
          <cell r="C2103" t="str">
            <v>40</v>
          </cell>
          <cell r="D2103" t="str">
            <v>65</v>
          </cell>
          <cell r="E2103" t="str">
            <v>560</v>
          </cell>
          <cell r="F2103" t="str">
            <v>6600.05</v>
          </cell>
          <cell r="G2103" t="str">
            <v>Administrative Expenses Public/Legal Advertisement</v>
          </cell>
          <cell r="H2103">
            <v>500</v>
          </cell>
          <cell r="I2103">
            <v>0</v>
          </cell>
          <cell r="J2103">
            <v>500</v>
          </cell>
          <cell r="K2103">
            <v>0</v>
          </cell>
          <cell r="L2103">
            <v>0</v>
          </cell>
          <cell r="M2103">
            <v>0</v>
          </cell>
          <cell r="N2103">
            <v>500</v>
          </cell>
          <cell r="O2103">
            <v>0</v>
          </cell>
        </row>
        <row r="2104">
          <cell r="A2104" t="str">
            <v>100.40.65.560-6600.23</v>
          </cell>
          <cell r="B2104" t="str">
            <v>100</v>
          </cell>
          <cell r="C2104" t="str">
            <v>40</v>
          </cell>
          <cell r="D2104" t="str">
            <v>65</v>
          </cell>
          <cell r="E2104" t="str">
            <v>560</v>
          </cell>
          <cell r="F2104" t="str">
            <v>6600.23</v>
          </cell>
          <cell r="G2104" t="str">
            <v>Administrative Expenses Public Education</v>
          </cell>
          <cell r="H2104">
            <v>4000</v>
          </cell>
          <cell r="I2104">
            <v>0</v>
          </cell>
          <cell r="J2104">
            <v>4000</v>
          </cell>
          <cell r="K2104">
            <v>0</v>
          </cell>
          <cell r="L2104">
            <v>0</v>
          </cell>
          <cell r="M2104">
            <v>0</v>
          </cell>
          <cell r="N2104">
            <v>4000</v>
          </cell>
          <cell r="O2104">
            <v>0</v>
          </cell>
        </row>
        <row r="2105">
          <cell r="A2105" t="str">
            <v>100.40.70.015-5000.99</v>
          </cell>
          <cell r="B2105" t="str">
            <v>100</v>
          </cell>
          <cell r="C2105" t="str">
            <v>40</v>
          </cell>
          <cell r="D2105" t="str">
            <v>70</v>
          </cell>
          <cell r="E2105" t="str">
            <v>015</v>
          </cell>
          <cell r="F2105" t="str">
            <v>5000.99</v>
          </cell>
          <cell r="G2105" t="str">
            <v>Salaries New Personnel Requests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 t="str">
            <v>+++</v>
          </cell>
        </row>
        <row r="2106">
          <cell r="A2106" t="str">
            <v>100.40.70.015-5100.00</v>
          </cell>
          <cell r="B2106" t="str">
            <v>100</v>
          </cell>
          <cell r="C2106" t="str">
            <v>40</v>
          </cell>
          <cell r="D2106" t="str">
            <v>70</v>
          </cell>
          <cell r="E2106" t="str">
            <v>015</v>
          </cell>
          <cell r="F2106" t="str">
            <v>5100.00</v>
          </cell>
          <cell r="G2106" t="str">
            <v>Benefits PERS Pool Liability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 t="str">
            <v>+++</v>
          </cell>
        </row>
        <row r="2107">
          <cell r="A2107" t="str">
            <v>100.40.70.570-5000.01</v>
          </cell>
          <cell r="B2107" t="str">
            <v>100</v>
          </cell>
          <cell r="C2107" t="str">
            <v>40</v>
          </cell>
          <cell r="D2107" t="str">
            <v>70</v>
          </cell>
          <cell r="E2107" t="str">
            <v>570</v>
          </cell>
          <cell r="F2107" t="str">
            <v>5000.01</v>
          </cell>
          <cell r="G2107" t="str">
            <v>Salaries Regular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 t="str">
            <v>+++</v>
          </cell>
        </row>
        <row r="2108">
          <cell r="A2108" t="str">
            <v>100.40.70.570-5000.02</v>
          </cell>
          <cell r="B2108" t="str">
            <v>100</v>
          </cell>
          <cell r="C2108" t="str">
            <v>40</v>
          </cell>
          <cell r="D2108" t="str">
            <v>70</v>
          </cell>
          <cell r="E2108" t="str">
            <v>570</v>
          </cell>
          <cell r="F2108" t="str">
            <v>5000.02</v>
          </cell>
          <cell r="G2108" t="str">
            <v>Salaries Part Time</v>
          </cell>
          <cell r="H2108">
            <v>71970</v>
          </cell>
          <cell r="I2108">
            <v>0</v>
          </cell>
          <cell r="J2108">
            <v>71970</v>
          </cell>
          <cell r="K2108">
            <v>0</v>
          </cell>
          <cell r="L2108">
            <v>0</v>
          </cell>
          <cell r="M2108">
            <v>0</v>
          </cell>
          <cell r="N2108">
            <v>71970</v>
          </cell>
          <cell r="O2108">
            <v>0</v>
          </cell>
        </row>
        <row r="2109">
          <cell r="A2109" t="str">
            <v>100.40.70.570-5000.03</v>
          </cell>
          <cell r="B2109" t="str">
            <v>100</v>
          </cell>
          <cell r="C2109" t="str">
            <v>40</v>
          </cell>
          <cell r="D2109" t="str">
            <v>70</v>
          </cell>
          <cell r="E2109" t="str">
            <v>570</v>
          </cell>
          <cell r="F2109" t="str">
            <v>5000.03</v>
          </cell>
          <cell r="G2109" t="str">
            <v>Salaries Overtime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 t="str">
            <v>+++</v>
          </cell>
        </row>
        <row r="2110">
          <cell r="A2110" t="str">
            <v>100.40.70.570-5000.04</v>
          </cell>
          <cell r="B2110" t="str">
            <v>100</v>
          </cell>
          <cell r="C2110" t="str">
            <v>40</v>
          </cell>
          <cell r="D2110" t="str">
            <v>70</v>
          </cell>
          <cell r="E2110" t="str">
            <v>570</v>
          </cell>
          <cell r="F2110" t="str">
            <v>5000.04</v>
          </cell>
          <cell r="G2110" t="str">
            <v>Salaries Holiday Pay</v>
          </cell>
          <cell r="H2110">
            <v>0</v>
          </cell>
          <cell r="I2110">
            <v>0</v>
          </cell>
          <cell r="J2110">
            <v>0</v>
          </cell>
          <cell r="K2110">
            <v>0</v>
          </cell>
          <cell r="L2110">
            <v>0</v>
          </cell>
          <cell r="M2110">
            <v>0</v>
          </cell>
          <cell r="N2110">
            <v>0</v>
          </cell>
          <cell r="O2110" t="str">
            <v>+++</v>
          </cell>
        </row>
        <row r="2111">
          <cell r="A2111" t="str">
            <v>100.40.70.570-5000.06</v>
          </cell>
          <cell r="B2111" t="str">
            <v>100</v>
          </cell>
          <cell r="C2111" t="str">
            <v>40</v>
          </cell>
          <cell r="D2111" t="str">
            <v>70</v>
          </cell>
          <cell r="E2111" t="str">
            <v>570</v>
          </cell>
          <cell r="F2111" t="str">
            <v>5000.06</v>
          </cell>
          <cell r="G2111" t="str">
            <v>Salaries Out of Class</v>
          </cell>
          <cell r="H2111">
            <v>0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0</v>
          </cell>
          <cell r="N2111">
            <v>0</v>
          </cell>
          <cell r="O2111" t="str">
            <v>+++</v>
          </cell>
        </row>
        <row r="2112">
          <cell r="A2112" t="str">
            <v>100.40.70.570-5000.07</v>
          </cell>
          <cell r="B2112" t="str">
            <v>100</v>
          </cell>
          <cell r="C2112" t="str">
            <v>40</v>
          </cell>
          <cell r="D2112" t="str">
            <v>70</v>
          </cell>
          <cell r="E2112" t="str">
            <v>570</v>
          </cell>
          <cell r="F2112" t="str">
            <v>5000.07</v>
          </cell>
          <cell r="G2112" t="str">
            <v>Salaries Admin Leave Pay</v>
          </cell>
          <cell r="H2112">
            <v>0</v>
          </cell>
          <cell r="I2112">
            <v>0</v>
          </cell>
          <cell r="J2112">
            <v>0</v>
          </cell>
          <cell r="K2112">
            <v>0</v>
          </cell>
          <cell r="L2112">
            <v>0</v>
          </cell>
          <cell r="M2112">
            <v>0</v>
          </cell>
          <cell r="N2112">
            <v>0</v>
          </cell>
          <cell r="O2112" t="str">
            <v>+++</v>
          </cell>
        </row>
        <row r="2113">
          <cell r="A2113" t="str">
            <v>100.40.70.570-5000.08</v>
          </cell>
          <cell r="B2113" t="str">
            <v>100</v>
          </cell>
          <cell r="C2113" t="str">
            <v>40</v>
          </cell>
          <cell r="D2113" t="str">
            <v>70</v>
          </cell>
          <cell r="E2113" t="str">
            <v>570</v>
          </cell>
          <cell r="F2113" t="str">
            <v>5000.08</v>
          </cell>
          <cell r="G2113" t="str">
            <v>Salaries Longevity Pay</v>
          </cell>
          <cell r="H2113">
            <v>0</v>
          </cell>
          <cell r="I2113">
            <v>0</v>
          </cell>
          <cell r="J2113">
            <v>0</v>
          </cell>
          <cell r="K2113">
            <v>0</v>
          </cell>
          <cell r="L2113">
            <v>0</v>
          </cell>
          <cell r="M2113">
            <v>0</v>
          </cell>
          <cell r="N2113">
            <v>0</v>
          </cell>
          <cell r="O2113" t="str">
            <v>+++</v>
          </cell>
        </row>
        <row r="2114">
          <cell r="A2114" t="str">
            <v>100.40.70.570-5000.10</v>
          </cell>
          <cell r="B2114" t="str">
            <v>100</v>
          </cell>
          <cell r="C2114" t="str">
            <v>40</v>
          </cell>
          <cell r="D2114" t="str">
            <v>70</v>
          </cell>
          <cell r="E2114" t="str">
            <v>570</v>
          </cell>
          <cell r="F2114" t="str">
            <v>5000.10</v>
          </cell>
          <cell r="G2114" t="str">
            <v>Salaries Furloughs</v>
          </cell>
          <cell r="H2114">
            <v>0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  <cell r="N2114">
            <v>0</v>
          </cell>
          <cell r="O2114" t="str">
            <v>+++</v>
          </cell>
        </row>
        <row r="2115">
          <cell r="A2115" t="str">
            <v>100.40.70.570-5000.11</v>
          </cell>
          <cell r="B2115" t="str">
            <v>100</v>
          </cell>
          <cell r="C2115" t="str">
            <v>40</v>
          </cell>
          <cell r="D2115" t="str">
            <v>70</v>
          </cell>
          <cell r="E2115" t="str">
            <v>570</v>
          </cell>
          <cell r="F2115" t="str">
            <v>5000.11</v>
          </cell>
          <cell r="G2115" t="str">
            <v>Salaries Worker's Comp</v>
          </cell>
          <cell r="H2115">
            <v>0</v>
          </cell>
          <cell r="I2115">
            <v>0</v>
          </cell>
          <cell r="J2115">
            <v>0</v>
          </cell>
          <cell r="K2115">
            <v>0</v>
          </cell>
          <cell r="L2115">
            <v>0</v>
          </cell>
          <cell r="M2115">
            <v>0</v>
          </cell>
          <cell r="N2115">
            <v>0</v>
          </cell>
          <cell r="O2115" t="str">
            <v>+++</v>
          </cell>
        </row>
        <row r="2116">
          <cell r="A2116" t="str">
            <v>100.40.70.570-5000.12</v>
          </cell>
          <cell r="B2116" t="str">
            <v>100</v>
          </cell>
          <cell r="C2116" t="str">
            <v>40</v>
          </cell>
          <cell r="D2116" t="str">
            <v>70</v>
          </cell>
          <cell r="E2116" t="str">
            <v>570</v>
          </cell>
          <cell r="F2116" t="str">
            <v>5000.12</v>
          </cell>
          <cell r="G2116" t="str">
            <v>Salaries Compensated Absences</v>
          </cell>
          <cell r="H2116">
            <v>0</v>
          </cell>
          <cell r="I2116">
            <v>0</v>
          </cell>
          <cell r="J2116">
            <v>0</v>
          </cell>
          <cell r="K2116">
            <v>0</v>
          </cell>
          <cell r="L2116">
            <v>0</v>
          </cell>
          <cell r="M2116">
            <v>0</v>
          </cell>
          <cell r="N2116">
            <v>0</v>
          </cell>
          <cell r="O2116" t="str">
            <v>+++</v>
          </cell>
        </row>
        <row r="2117">
          <cell r="A2117" t="str">
            <v>100.40.70.570-5000.99</v>
          </cell>
          <cell r="B2117" t="str">
            <v>100</v>
          </cell>
          <cell r="C2117" t="str">
            <v>40</v>
          </cell>
          <cell r="D2117" t="str">
            <v>70</v>
          </cell>
          <cell r="E2117" t="str">
            <v>570</v>
          </cell>
          <cell r="F2117" t="str">
            <v>5000.99</v>
          </cell>
          <cell r="G2117" t="str">
            <v>Salaries New Personnel Requests</v>
          </cell>
          <cell r="H2117">
            <v>0</v>
          </cell>
          <cell r="I2117">
            <v>0</v>
          </cell>
          <cell r="J2117">
            <v>0</v>
          </cell>
          <cell r="K2117">
            <v>0</v>
          </cell>
          <cell r="L2117">
            <v>0</v>
          </cell>
          <cell r="M2117">
            <v>0</v>
          </cell>
          <cell r="N2117">
            <v>0</v>
          </cell>
          <cell r="O2117" t="str">
            <v>+++</v>
          </cell>
        </row>
        <row r="2118">
          <cell r="A2118" t="str">
            <v>100.40.70.570-5100.00</v>
          </cell>
          <cell r="B2118" t="str">
            <v>100</v>
          </cell>
          <cell r="C2118" t="str">
            <v>40</v>
          </cell>
          <cell r="D2118" t="str">
            <v>70</v>
          </cell>
          <cell r="E2118" t="str">
            <v>570</v>
          </cell>
          <cell r="F2118" t="str">
            <v>5100.00</v>
          </cell>
          <cell r="G2118" t="str">
            <v>Benefits PERS Pool Liability</v>
          </cell>
          <cell r="H2118">
            <v>0</v>
          </cell>
          <cell r="I2118">
            <v>0</v>
          </cell>
          <cell r="J2118">
            <v>0</v>
          </cell>
          <cell r="K2118">
            <v>0</v>
          </cell>
          <cell r="L2118">
            <v>0</v>
          </cell>
          <cell r="M2118">
            <v>0</v>
          </cell>
          <cell r="N2118">
            <v>0</v>
          </cell>
          <cell r="O2118" t="str">
            <v>+++</v>
          </cell>
        </row>
        <row r="2119">
          <cell r="A2119" t="str">
            <v>100.40.70.570-5100.01</v>
          </cell>
          <cell r="B2119" t="str">
            <v>100</v>
          </cell>
          <cell r="C2119" t="str">
            <v>40</v>
          </cell>
          <cell r="D2119" t="str">
            <v>70</v>
          </cell>
          <cell r="E2119" t="str">
            <v>570</v>
          </cell>
          <cell r="F2119" t="str">
            <v>5100.01</v>
          </cell>
          <cell r="G2119" t="str">
            <v>Benefits Retirement</v>
          </cell>
          <cell r="H2119">
            <v>0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  <cell r="M2119">
            <v>0</v>
          </cell>
          <cell r="N2119">
            <v>0</v>
          </cell>
          <cell r="O2119" t="str">
            <v>+++</v>
          </cell>
        </row>
        <row r="2120">
          <cell r="A2120" t="str">
            <v>100.40.70.570-5100.02</v>
          </cell>
          <cell r="B2120" t="str">
            <v>100</v>
          </cell>
          <cell r="C2120" t="str">
            <v>40</v>
          </cell>
          <cell r="D2120" t="str">
            <v>70</v>
          </cell>
          <cell r="E2120" t="str">
            <v>570</v>
          </cell>
          <cell r="F2120" t="str">
            <v>5100.02</v>
          </cell>
          <cell r="G2120" t="str">
            <v>Benefits Health Insurance</v>
          </cell>
          <cell r="H2120">
            <v>0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 t="str">
            <v>+++</v>
          </cell>
        </row>
        <row r="2121">
          <cell r="A2121" t="str">
            <v>100.40.70.570-5100.03</v>
          </cell>
          <cell r="B2121" t="str">
            <v>100</v>
          </cell>
          <cell r="C2121" t="str">
            <v>40</v>
          </cell>
          <cell r="D2121" t="str">
            <v>70</v>
          </cell>
          <cell r="E2121" t="str">
            <v>570</v>
          </cell>
          <cell r="F2121" t="str">
            <v>5100.03</v>
          </cell>
          <cell r="G2121" t="str">
            <v>Benefits Dental Insurance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 t="str">
            <v>+++</v>
          </cell>
        </row>
        <row r="2122">
          <cell r="A2122" t="str">
            <v>100.40.70.570-5100.04</v>
          </cell>
          <cell r="B2122" t="str">
            <v>100</v>
          </cell>
          <cell r="C2122" t="str">
            <v>40</v>
          </cell>
          <cell r="D2122" t="str">
            <v>70</v>
          </cell>
          <cell r="E2122" t="str">
            <v>570</v>
          </cell>
          <cell r="F2122" t="str">
            <v>5100.04</v>
          </cell>
          <cell r="G2122" t="str">
            <v>Benefits Vision Insurance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 t="str">
            <v>+++</v>
          </cell>
        </row>
        <row r="2123">
          <cell r="A2123" t="str">
            <v>100.40.70.570-5100.05</v>
          </cell>
          <cell r="B2123" t="str">
            <v>100</v>
          </cell>
          <cell r="C2123" t="str">
            <v>40</v>
          </cell>
          <cell r="D2123" t="str">
            <v>70</v>
          </cell>
          <cell r="E2123" t="str">
            <v>570</v>
          </cell>
          <cell r="F2123" t="str">
            <v>5100.05</v>
          </cell>
          <cell r="G2123" t="str">
            <v>Benefits Life Insurance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 t="str">
            <v>+++</v>
          </cell>
        </row>
        <row r="2124">
          <cell r="A2124" t="str">
            <v>100.40.70.570-5100.06</v>
          </cell>
          <cell r="B2124" t="str">
            <v>100</v>
          </cell>
          <cell r="C2124" t="str">
            <v>40</v>
          </cell>
          <cell r="D2124" t="str">
            <v>70</v>
          </cell>
          <cell r="E2124" t="str">
            <v>570</v>
          </cell>
          <cell r="F2124" t="str">
            <v>5100.06</v>
          </cell>
          <cell r="G2124" t="str">
            <v>Benefits Worker's Comp</v>
          </cell>
          <cell r="H2124">
            <v>0</v>
          </cell>
          <cell r="I2124">
            <v>0</v>
          </cell>
          <cell r="J2124">
            <v>0</v>
          </cell>
          <cell r="K2124">
            <v>0</v>
          </cell>
          <cell r="L2124">
            <v>0</v>
          </cell>
          <cell r="M2124">
            <v>0</v>
          </cell>
          <cell r="N2124">
            <v>0</v>
          </cell>
          <cell r="O2124" t="str">
            <v>+++</v>
          </cell>
        </row>
        <row r="2125">
          <cell r="A2125" t="str">
            <v>100.40.70.570-5100.07</v>
          </cell>
          <cell r="B2125" t="str">
            <v>100</v>
          </cell>
          <cell r="C2125" t="str">
            <v>40</v>
          </cell>
          <cell r="D2125" t="str">
            <v>70</v>
          </cell>
          <cell r="E2125" t="str">
            <v>570</v>
          </cell>
          <cell r="F2125" t="str">
            <v>5100.07</v>
          </cell>
          <cell r="G2125" t="str">
            <v>Benefits Long Term Disability</v>
          </cell>
          <cell r="H2125">
            <v>0</v>
          </cell>
          <cell r="I2125">
            <v>0</v>
          </cell>
          <cell r="J2125">
            <v>0</v>
          </cell>
          <cell r="K2125">
            <v>0</v>
          </cell>
          <cell r="L2125">
            <v>0</v>
          </cell>
          <cell r="M2125">
            <v>0</v>
          </cell>
          <cell r="N2125">
            <v>0</v>
          </cell>
          <cell r="O2125" t="str">
            <v>+++</v>
          </cell>
        </row>
        <row r="2126">
          <cell r="A2126" t="str">
            <v>100.40.70.570-5100.08</v>
          </cell>
          <cell r="B2126" t="str">
            <v>100</v>
          </cell>
          <cell r="C2126" t="str">
            <v>40</v>
          </cell>
          <cell r="D2126" t="str">
            <v>70</v>
          </cell>
          <cell r="E2126" t="str">
            <v>570</v>
          </cell>
          <cell r="F2126" t="str">
            <v>5100.08</v>
          </cell>
          <cell r="G2126" t="str">
            <v>Benefits Deferred Compensation</v>
          </cell>
          <cell r="H2126">
            <v>0</v>
          </cell>
          <cell r="I2126">
            <v>0</v>
          </cell>
          <cell r="J2126">
            <v>0</v>
          </cell>
          <cell r="K2126">
            <v>0</v>
          </cell>
          <cell r="L2126">
            <v>0</v>
          </cell>
          <cell r="M2126">
            <v>0</v>
          </cell>
          <cell r="N2126">
            <v>0</v>
          </cell>
          <cell r="O2126" t="str">
            <v>+++</v>
          </cell>
        </row>
        <row r="2127">
          <cell r="A2127" t="str">
            <v>100.40.70.570-5100.09</v>
          </cell>
          <cell r="B2127" t="str">
            <v>100</v>
          </cell>
          <cell r="C2127" t="str">
            <v>40</v>
          </cell>
          <cell r="D2127" t="str">
            <v>70</v>
          </cell>
          <cell r="E2127" t="str">
            <v>570</v>
          </cell>
          <cell r="F2127" t="str">
            <v>5100.09</v>
          </cell>
          <cell r="G2127" t="str">
            <v>Benefits Unemployment Insurance</v>
          </cell>
          <cell r="H2127">
            <v>0</v>
          </cell>
          <cell r="I2127">
            <v>0</v>
          </cell>
          <cell r="J2127">
            <v>0</v>
          </cell>
          <cell r="K2127">
            <v>0</v>
          </cell>
          <cell r="L2127">
            <v>0</v>
          </cell>
          <cell r="M2127">
            <v>2364</v>
          </cell>
          <cell r="N2127">
            <v>-2364</v>
          </cell>
          <cell r="O2127" t="str">
            <v>+++</v>
          </cell>
        </row>
        <row r="2128">
          <cell r="A2128" t="str">
            <v>100.40.70.570-5100.10</v>
          </cell>
          <cell r="B2128" t="str">
            <v>100</v>
          </cell>
          <cell r="C2128" t="str">
            <v>40</v>
          </cell>
          <cell r="D2128" t="str">
            <v>70</v>
          </cell>
          <cell r="E2128" t="str">
            <v>570</v>
          </cell>
          <cell r="F2128" t="str">
            <v>5100.10</v>
          </cell>
          <cell r="G2128" t="str">
            <v>Benefits Uniform Allowance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 t="str">
            <v>+++</v>
          </cell>
        </row>
        <row r="2129">
          <cell r="A2129" t="str">
            <v>100.40.70.570-5100.11</v>
          </cell>
          <cell r="B2129" t="str">
            <v>100</v>
          </cell>
          <cell r="C2129" t="str">
            <v>40</v>
          </cell>
          <cell r="D2129" t="str">
            <v>70</v>
          </cell>
          <cell r="E2129" t="str">
            <v>570</v>
          </cell>
          <cell r="F2129" t="str">
            <v>5100.11</v>
          </cell>
          <cell r="G2129" t="str">
            <v>Benefits Medicare</v>
          </cell>
          <cell r="H2129">
            <v>1050</v>
          </cell>
          <cell r="I2129">
            <v>0</v>
          </cell>
          <cell r="J2129">
            <v>1050</v>
          </cell>
          <cell r="K2129">
            <v>0</v>
          </cell>
          <cell r="L2129">
            <v>0</v>
          </cell>
          <cell r="M2129">
            <v>0</v>
          </cell>
          <cell r="N2129">
            <v>1050</v>
          </cell>
          <cell r="O2129">
            <v>0</v>
          </cell>
        </row>
        <row r="2130">
          <cell r="A2130" t="str">
            <v>100.40.70.570-5100.12</v>
          </cell>
          <cell r="B2130" t="str">
            <v>100</v>
          </cell>
          <cell r="C2130" t="str">
            <v>40</v>
          </cell>
          <cell r="D2130" t="str">
            <v>70</v>
          </cell>
          <cell r="E2130" t="str">
            <v>570</v>
          </cell>
          <cell r="F2130" t="str">
            <v>5100.12</v>
          </cell>
          <cell r="G2130" t="str">
            <v>Benefits Annual Physical Exam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 t="str">
            <v>+++</v>
          </cell>
        </row>
        <row r="2131">
          <cell r="A2131" t="str">
            <v>100.40.70.570-6000.01</v>
          </cell>
          <cell r="B2131" t="str">
            <v>100</v>
          </cell>
          <cell r="C2131" t="str">
            <v>40</v>
          </cell>
          <cell r="D2131" t="str">
            <v>70</v>
          </cell>
          <cell r="E2131" t="str">
            <v>570</v>
          </cell>
          <cell r="F2131" t="str">
            <v>6000.01</v>
          </cell>
          <cell r="G2131" t="str">
            <v>Professional Services General</v>
          </cell>
          <cell r="H2131">
            <v>25000</v>
          </cell>
          <cell r="I2131">
            <v>0</v>
          </cell>
          <cell r="J2131">
            <v>25000</v>
          </cell>
          <cell r="K2131">
            <v>0</v>
          </cell>
          <cell r="L2131">
            <v>0</v>
          </cell>
          <cell r="M2131">
            <v>3609.37</v>
          </cell>
          <cell r="N2131">
            <v>21390.63</v>
          </cell>
          <cell r="O2131">
            <v>0.14000000000000001</v>
          </cell>
        </row>
        <row r="2132">
          <cell r="A2132" t="str">
            <v>100.40.70.570-6100.01</v>
          </cell>
          <cell r="B2132" t="str">
            <v>100</v>
          </cell>
          <cell r="C2132" t="str">
            <v>40</v>
          </cell>
          <cell r="D2132" t="str">
            <v>70</v>
          </cell>
          <cell r="E2132" t="str">
            <v>570</v>
          </cell>
          <cell r="F2132" t="str">
            <v>6100.01</v>
          </cell>
          <cell r="G2132" t="str">
            <v>Utilities Electric</v>
          </cell>
          <cell r="H2132">
            <v>9000</v>
          </cell>
          <cell r="I2132">
            <v>0</v>
          </cell>
          <cell r="J2132">
            <v>9000</v>
          </cell>
          <cell r="K2132">
            <v>0</v>
          </cell>
          <cell r="L2132">
            <v>0</v>
          </cell>
          <cell r="M2132">
            <v>883.81</v>
          </cell>
          <cell r="N2132">
            <v>8116.19</v>
          </cell>
          <cell r="O2132">
            <v>0.1</v>
          </cell>
        </row>
        <row r="2133">
          <cell r="A2133" t="str">
            <v>100.40.70.570-6100.02</v>
          </cell>
          <cell r="B2133" t="str">
            <v>100</v>
          </cell>
          <cell r="C2133" t="str">
            <v>40</v>
          </cell>
          <cell r="D2133" t="str">
            <v>70</v>
          </cell>
          <cell r="E2133" t="str">
            <v>570</v>
          </cell>
          <cell r="F2133" t="str">
            <v>6100.02</v>
          </cell>
          <cell r="G2133" t="str">
            <v>Utilities Telephone</v>
          </cell>
          <cell r="H2133">
            <v>2400</v>
          </cell>
          <cell r="I2133">
            <v>0</v>
          </cell>
          <cell r="J2133">
            <v>2400</v>
          </cell>
          <cell r="K2133">
            <v>0</v>
          </cell>
          <cell r="L2133">
            <v>0</v>
          </cell>
          <cell r="M2133">
            <v>216.82</v>
          </cell>
          <cell r="N2133">
            <v>2183.1799999999998</v>
          </cell>
          <cell r="O2133">
            <v>0.09</v>
          </cell>
        </row>
        <row r="2134">
          <cell r="A2134" t="str">
            <v>100.40.70.570-6200.01</v>
          </cell>
          <cell r="B2134" t="str">
            <v>100</v>
          </cell>
          <cell r="C2134" t="str">
            <v>40</v>
          </cell>
          <cell r="D2134" t="str">
            <v>70</v>
          </cell>
          <cell r="E2134" t="str">
            <v>570</v>
          </cell>
          <cell r="F2134" t="str">
            <v>6200.01</v>
          </cell>
          <cell r="G2134" t="str">
            <v>Supplies Office</v>
          </cell>
          <cell r="H2134">
            <v>200</v>
          </cell>
          <cell r="I2134">
            <v>0</v>
          </cell>
          <cell r="J2134">
            <v>200</v>
          </cell>
          <cell r="K2134">
            <v>0</v>
          </cell>
          <cell r="L2134">
            <v>0</v>
          </cell>
          <cell r="M2134">
            <v>0</v>
          </cell>
          <cell r="N2134">
            <v>200</v>
          </cell>
          <cell r="O2134">
            <v>0</v>
          </cell>
        </row>
        <row r="2135">
          <cell r="A2135" t="str">
            <v>100.40.70.570-6200.02</v>
          </cell>
          <cell r="B2135" t="str">
            <v>100</v>
          </cell>
          <cell r="C2135" t="str">
            <v>40</v>
          </cell>
          <cell r="D2135" t="str">
            <v>70</v>
          </cell>
          <cell r="E2135" t="str">
            <v>570</v>
          </cell>
          <cell r="F2135" t="str">
            <v>6200.02</v>
          </cell>
          <cell r="G2135" t="str">
            <v>Supplies Special Department</v>
          </cell>
          <cell r="H2135">
            <v>0</v>
          </cell>
          <cell r="I2135">
            <v>2000</v>
          </cell>
          <cell r="J2135">
            <v>2000</v>
          </cell>
          <cell r="K2135">
            <v>0</v>
          </cell>
          <cell r="L2135">
            <v>0</v>
          </cell>
          <cell r="M2135">
            <v>71.2</v>
          </cell>
          <cell r="N2135">
            <v>1928.8</v>
          </cell>
          <cell r="O2135">
            <v>0.04</v>
          </cell>
        </row>
        <row r="2136">
          <cell r="A2136" t="str">
            <v>100.40.70.570-6280.14</v>
          </cell>
          <cell r="B2136" t="str">
            <v>100</v>
          </cell>
          <cell r="C2136" t="str">
            <v>40</v>
          </cell>
          <cell r="D2136" t="str">
            <v>70</v>
          </cell>
          <cell r="E2136" t="str">
            <v>570</v>
          </cell>
          <cell r="F2136" t="str">
            <v>6280.14</v>
          </cell>
          <cell r="G2136" t="str">
            <v>Supplies-Public Works Protective Clothing</v>
          </cell>
          <cell r="H2136">
            <v>1800</v>
          </cell>
          <cell r="I2136">
            <v>0</v>
          </cell>
          <cell r="J2136">
            <v>1800</v>
          </cell>
          <cell r="K2136">
            <v>0</v>
          </cell>
          <cell r="L2136">
            <v>0</v>
          </cell>
          <cell r="M2136">
            <v>88.27</v>
          </cell>
          <cell r="N2136">
            <v>1711.73</v>
          </cell>
          <cell r="O2136">
            <v>0.05</v>
          </cell>
        </row>
        <row r="2137">
          <cell r="A2137" t="str">
            <v>100.40.70.570-6300.01</v>
          </cell>
          <cell r="B2137" t="str">
            <v>100</v>
          </cell>
          <cell r="C2137" t="str">
            <v>40</v>
          </cell>
          <cell r="D2137" t="str">
            <v>70</v>
          </cell>
          <cell r="E2137" t="str">
            <v>570</v>
          </cell>
          <cell r="F2137" t="str">
            <v>6300.01</v>
          </cell>
          <cell r="G2137" t="str">
            <v>Dues &amp; Subscriptions Memberships</v>
          </cell>
          <cell r="H2137">
            <v>1150</v>
          </cell>
          <cell r="I2137">
            <v>0</v>
          </cell>
          <cell r="J2137">
            <v>1150</v>
          </cell>
          <cell r="K2137">
            <v>0</v>
          </cell>
          <cell r="L2137">
            <v>0</v>
          </cell>
          <cell r="M2137">
            <v>0</v>
          </cell>
          <cell r="N2137">
            <v>1150</v>
          </cell>
          <cell r="O2137">
            <v>0</v>
          </cell>
        </row>
        <row r="2138">
          <cell r="A2138" t="str">
            <v>100.40.70.570-6350.05</v>
          </cell>
          <cell r="B2138" t="str">
            <v>100</v>
          </cell>
          <cell r="C2138" t="str">
            <v>40</v>
          </cell>
          <cell r="D2138" t="str">
            <v>70</v>
          </cell>
          <cell r="E2138" t="str">
            <v>570</v>
          </cell>
          <cell r="F2138" t="str">
            <v>6350.05</v>
          </cell>
          <cell r="G2138" t="str">
            <v>Maintenance Agreements &amp; Licenses Traffic Control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 t="str">
            <v>+++</v>
          </cell>
        </row>
        <row r="2139">
          <cell r="A2139" t="str">
            <v>100.40.70.570-6400.04</v>
          </cell>
          <cell r="B2139" t="str">
            <v>100</v>
          </cell>
          <cell r="C2139" t="str">
            <v>40</v>
          </cell>
          <cell r="D2139" t="str">
            <v>70</v>
          </cell>
          <cell r="E2139" t="str">
            <v>570</v>
          </cell>
          <cell r="F2139" t="str">
            <v>6400.04</v>
          </cell>
          <cell r="G2139" t="str">
            <v>Repairs &amp; Maintenance Equipment Rental</v>
          </cell>
          <cell r="H2139">
            <v>3500</v>
          </cell>
          <cell r="I2139">
            <v>-2000</v>
          </cell>
          <cell r="J2139">
            <v>1500</v>
          </cell>
          <cell r="K2139">
            <v>0</v>
          </cell>
          <cell r="L2139">
            <v>0</v>
          </cell>
          <cell r="M2139">
            <v>0</v>
          </cell>
          <cell r="N2139">
            <v>1500</v>
          </cell>
          <cell r="O2139">
            <v>0</v>
          </cell>
        </row>
        <row r="2140">
          <cell r="A2140" t="str">
            <v>100.40.70.570-6400.20</v>
          </cell>
          <cell r="B2140" t="str">
            <v>100</v>
          </cell>
          <cell r="C2140" t="str">
            <v>40</v>
          </cell>
          <cell r="D2140" t="str">
            <v>70</v>
          </cell>
          <cell r="E2140" t="str">
            <v>570</v>
          </cell>
          <cell r="F2140" t="str">
            <v>6400.20</v>
          </cell>
          <cell r="G2140" t="str">
            <v>Repairs &amp; Maintenance Property Maintenance</v>
          </cell>
          <cell r="H2140">
            <v>0</v>
          </cell>
          <cell r="I2140">
            <v>0</v>
          </cell>
          <cell r="J2140">
            <v>0</v>
          </cell>
          <cell r="K2140">
            <v>0</v>
          </cell>
          <cell r="L2140">
            <v>0</v>
          </cell>
          <cell r="M2140">
            <v>0</v>
          </cell>
          <cell r="N2140">
            <v>0</v>
          </cell>
          <cell r="O2140" t="str">
            <v>+++</v>
          </cell>
        </row>
        <row r="2141">
          <cell r="A2141" t="str">
            <v>100.40.70.570-6500.04</v>
          </cell>
          <cell r="B2141" t="str">
            <v>100</v>
          </cell>
          <cell r="C2141" t="str">
            <v>40</v>
          </cell>
          <cell r="D2141" t="str">
            <v>70</v>
          </cell>
          <cell r="E2141" t="str">
            <v>570</v>
          </cell>
          <cell r="F2141" t="str">
            <v>6500.04</v>
          </cell>
          <cell r="G2141" t="str">
            <v>Claims &amp; Insurance Insurance Premiums</v>
          </cell>
          <cell r="H2141">
            <v>2500</v>
          </cell>
          <cell r="I2141">
            <v>0</v>
          </cell>
          <cell r="J2141">
            <v>2500</v>
          </cell>
          <cell r="K2141">
            <v>0</v>
          </cell>
          <cell r="L2141">
            <v>0</v>
          </cell>
          <cell r="M2141">
            <v>0</v>
          </cell>
          <cell r="N2141">
            <v>2500</v>
          </cell>
          <cell r="O2141">
            <v>0</v>
          </cell>
        </row>
        <row r="2142">
          <cell r="A2142" t="str">
            <v>100.40.70.570-6600.01</v>
          </cell>
          <cell r="B2142" t="str">
            <v>100</v>
          </cell>
          <cell r="C2142" t="str">
            <v>40</v>
          </cell>
          <cell r="D2142" t="str">
            <v>70</v>
          </cell>
          <cell r="E2142" t="str">
            <v>570</v>
          </cell>
          <cell r="F2142" t="str">
            <v>6600.01</v>
          </cell>
          <cell r="G2142" t="str">
            <v>Administrative Expenses Meetings</v>
          </cell>
          <cell r="H2142">
            <v>600</v>
          </cell>
          <cell r="I2142">
            <v>0</v>
          </cell>
          <cell r="J2142">
            <v>600</v>
          </cell>
          <cell r="K2142">
            <v>0</v>
          </cell>
          <cell r="L2142">
            <v>0</v>
          </cell>
          <cell r="M2142">
            <v>0</v>
          </cell>
          <cell r="N2142">
            <v>600</v>
          </cell>
          <cell r="O2142">
            <v>0</v>
          </cell>
        </row>
        <row r="2143">
          <cell r="A2143" t="str">
            <v>100.40.70.570-6600.04</v>
          </cell>
          <cell r="B2143" t="str">
            <v>100</v>
          </cell>
          <cell r="C2143" t="str">
            <v>40</v>
          </cell>
          <cell r="D2143" t="str">
            <v>70</v>
          </cell>
          <cell r="E2143" t="str">
            <v>570</v>
          </cell>
          <cell r="F2143" t="str">
            <v>6600.04</v>
          </cell>
          <cell r="G2143" t="str">
            <v>Administrative Expenses Training/Conferences</v>
          </cell>
          <cell r="H2143">
            <v>5000</v>
          </cell>
          <cell r="I2143">
            <v>0</v>
          </cell>
          <cell r="J2143">
            <v>5000</v>
          </cell>
          <cell r="K2143">
            <v>0</v>
          </cell>
          <cell r="L2143">
            <v>0</v>
          </cell>
          <cell r="M2143">
            <v>0</v>
          </cell>
          <cell r="N2143">
            <v>5000</v>
          </cell>
          <cell r="O2143">
            <v>0</v>
          </cell>
        </row>
        <row r="2144">
          <cell r="A2144" t="str">
            <v>100.40.70.570-6600.07</v>
          </cell>
          <cell r="B2144" t="str">
            <v>100</v>
          </cell>
          <cell r="C2144" t="str">
            <v>40</v>
          </cell>
          <cell r="D2144" t="str">
            <v>70</v>
          </cell>
          <cell r="E2144" t="str">
            <v>570</v>
          </cell>
          <cell r="F2144" t="str">
            <v>6600.07</v>
          </cell>
          <cell r="G2144" t="str">
            <v>Administrative Expenses Employee Recruitment</v>
          </cell>
          <cell r="H2144">
            <v>1000</v>
          </cell>
          <cell r="I2144">
            <v>0</v>
          </cell>
          <cell r="J2144">
            <v>1000</v>
          </cell>
          <cell r="K2144">
            <v>0</v>
          </cell>
          <cell r="L2144">
            <v>0</v>
          </cell>
          <cell r="M2144">
            <v>0</v>
          </cell>
          <cell r="N2144">
            <v>1000</v>
          </cell>
          <cell r="O2144">
            <v>0</v>
          </cell>
        </row>
        <row r="2145">
          <cell r="A2145" t="str">
            <v>100.40.70.570-6600.34</v>
          </cell>
          <cell r="B2145" t="str">
            <v>100</v>
          </cell>
          <cell r="C2145" t="str">
            <v>40</v>
          </cell>
          <cell r="D2145" t="str">
            <v>70</v>
          </cell>
          <cell r="E2145" t="str">
            <v>570</v>
          </cell>
          <cell r="F2145" t="str">
            <v>6600.34</v>
          </cell>
          <cell r="G2145" t="str">
            <v>Administrative Expenses General Fund Contribution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 t="str">
            <v>+++</v>
          </cell>
        </row>
        <row r="2146">
          <cell r="A2146" t="str">
            <v>100.40.70.570-8000.14</v>
          </cell>
          <cell r="B2146" t="str">
            <v>100</v>
          </cell>
          <cell r="C2146" t="str">
            <v>40</v>
          </cell>
          <cell r="D2146" t="str">
            <v>70</v>
          </cell>
          <cell r="E2146" t="str">
            <v>570</v>
          </cell>
          <cell r="F2146" t="str">
            <v>8000.14</v>
          </cell>
          <cell r="G2146" t="str">
            <v>Capital Improvements-General Government Park Lot Improvements</v>
          </cell>
          <cell r="H2146">
            <v>0</v>
          </cell>
          <cell r="I2146">
            <v>0</v>
          </cell>
          <cell r="J2146">
            <v>0</v>
          </cell>
          <cell r="K2146">
            <v>0</v>
          </cell>
          <cell r="L2146">
            <v>0</v>
          </cell>
          <cell r="M2146">
            <v>0</v>
          </cell>
          <cell r="N2146">
            <v>0</v>
          </cell>
          <cell r="O2146" t="str">
            <v>+++</v>
          </cell>
        </row>
        <row r="2147">
          <cell r="A2147" t="str">
            <v>100.40.85.065-5000.01</v>
          </cell>
          <cell r="B2147" t="str">
            <v>100</v>
          </cell>
          <cell r="C2147" t="str">
            <v>40</v>
          </cell>
          <cell r="D2147" t="str">
            <v>85</v>
          </cell>
          <cell r="E2147" t="str">
            <v>065</v>
          </cell>
          <cell r="F2147" t="str">
            <v>5000.01</v>
          </cell>
          <cell r="G2147" t="str">
            <v>Salaries Regular</v>
          </cell>
          <cell r="H2147">
            <v>0</v>
          </cell>
          <cell r="I2147">
            <v>0</v>
          </cell>
          <cell r="J2147">
            <v>0</v>
          </cell>
          <cell r="K2147">
            <v>0</v>
          </cell>
          <cell r="L2147">
            <v>0</v>
          </cell>
          <cell r="M2147">
            <v>0</v>
          </cell>
          <cell r="N2147">
            <v>0</v>
          </cell>
          <cell r="O2147" t="str">
            <v>+++</v>
          </cell>
        </row>
        <row r="2148">
          <cell r="A2148" t="str">
            <v>100.40.85.065-5000.02</v>
          </cell>
          <cell r="B2148" t="str">
            <v>100</v>
          </cell>
          <cell r="C2148" t="str">
            <v>40</v>
          </cell>
          <cell r="D2148" t="str">
            <v>85</v>
          </cell>
          <cell r="E2148" t="str">
            <v>065</v>
          </cell>
          <cell r="F2148" t="str">
            <v>5000.02</v>
          </cell>
          <cell r="G2148" t="str">
            <v>Salaries Part Time</v>
          </cell>
          <cell r="H2148">
            <v>0</v>
          </cell>
          <cell r="I2148">
            <v>0</v>
          </cell>
          <cell r="J2148">
            <v>0</v>
          </cell>
          <cell r="K2148">
            <v>0</v>
          </cell>
          <cell r="L2148">
            <v>0</v>
          </cell>
          <cell r="M2148">
            <v>0</v>
          </cell>
          <cell r="N2148">
            <v>0</v>
          </cell>
          <cell r="O2148" t="str">
            <v>+++</v>
          </cell>
        </row>
        <row r="2149">
          <cell r="A2149" t="str">
            <v>100.40.85.065-5000.03</v>
          </cell>
          <cell r="B2149" t="str">
            <v>100</v>
          </cell>
          <cell r="C2149" t="str">
            <v>40</v>
          </cell>
          <cell r="D2149" t="str">
            <v>85</v>
          </cell>
          <cell r="E2149" t="str">
            <v>065</v>
          </cell>
          <cell r="F2149" t="str">
            <v>5000.03</v>
          </cell>
          <cell r="G2149" t="str">
            <v>Salaries Overtime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 t="str">
            <v>+++</v>
          </cell>
        </row>
        <row r="2150">
          <cell r="A2150" t="str">
            <v>100.40.85.065-5000.04</v>
          </cell>
          <cell r="B2150" t="str">
            <v>100</v>
          </cell>
          <cell r="C2150" t="str">
            <v>40</v>
          </cell>
          <cell r="D2150" t="str">
            <v>85</v>
          </cell>
          <cell r="E2150" t="str">
            <v>065</v>
          </cell>
          <cell r="F2150" t="str">
            <v>5000.04</v>
          </cell>
          <cell r="G2150" t="str">
            <v>Salaries Holiday Pay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  <cell r="O2150" t="str">
            <v>+++</v>
          </cell>
        </row>
        <row r="2151">
          <cell r="A2151" t="str">
            <v>100.40.85.065-5000.06</v>
          </cell>
          <cell r="B2151" t="str">
            <v>100</v>
          </cell>
          <cell r="C2151" t="str">
            <v>40</v>
          </cell>
          <cell r="D2151" t="str">
            <v>85</v>
          </cell>
          <cell r="E2151" t="str">
            <v>065</v>
          </cell>
          <cell r="F2151" t="str">
            <v>5000.06</v>
          </cell>
          <cell r="G2151" t="str">
            <v>Salaries Out of Class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 t="str">
            <v>+++</v>
          </cell>
        </row>
        <row r="2152">
          <cell r="A2152" t="str">
            <v>100.40.85.065-5000.07</v>
          </cell>
          <cell r="B2152" t="str">
            <v>100</v>
          </cell>
          <cell r="C2152" t="str">
            <v>40</v>
          </cell>
          <cell r="D2152" t="str">
            <v>85</v>
          </cell>
          <cell r="E2152" t="str">
            <v>065</v>
          </cell>
          <cell r="F2152" t="str">
            <v>5000.07</v>
          </cell>
          <cell r="G2152" t="str">
            <v>Salaries Admin Leave Pay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 t="str">
            <v>+++</v>
          </cell>
        </row>
        <row r="2153">
          <cell r="A2153" t="str">
            <v>100.40.85.065-5000.08</v>
          </cell>
          <cell r="B2153" t="str">
            <v>100</v>
          </cell>
          <cell r="C2153" t="str">
            <v>40</v>
          </cell>
          <cell r="D2153" t="str">
            <v>85</v>
          </cell>
          <cell r="E2153" t="str">
            <v>065</v>
          </cell>
          <cell r="F2153" t="str">
            <v>5000.08</v>
          </cell>
          <cell r="G2153" t="str">
            <v>Salaries Longevity Pay</v>
          </cell>
          <cell r="H2153">
            <v>0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  <cell r="M2153">
            <v>0</v>
          </cell>
          <cell r="N2153">
            <v>0</v>
          </cell>
          <cell r="O2153" t="str">
            <v>+++</v>
          </cell>
        </row>
        <row r="2154">
          <cell r="A2154" t="str">
            <v>100.40.85.065-5000.11</v>
          </cell>
          <cell r="B2154" t="str">
            <v>100</v>
          </cell>
          <cell r="C2154" t="str">
            <v>40</v>
          </cell>
          <cell r="D2154" t="str">
            <v>85</v>
          </cell>
          <cell r="E2154" t="str">
            <v>065</v>
          </cell>
          <cell r="F2154" t="str">
            <v>5000.11</v>
          </cell>
          <cell r="G2154" t="str">
            <v>Salaries Worker's Comp</v>
          </cell>
          <cell r="H2154">
            <v>0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 t="str">
            <v>+++</v>
          </cell>
        </row>
        <row r="2155">
          <cell r="A2155" t="str">
            <v>100.40.85.065-5000.99</v>
          </cell>
          <cell r="B2155" t="str">
            <v>100</v>
          </cell>
          <cell r="C2155" t="str">
            <v>40</v>
          </cell>
          <cell r="D2155" t="str">
            <v>85</v>
          </cell>
          <cell r="E2155" t="str">
            <v>065</v>
          </cell>
          <cell r="F2155" t="str">
            <v>5000.99</v>
          </cell>
          <cell r="G2155" t="str">
            <v>Salaries New Personnel Requests</v>
          </cell>
          <cell r="H2155">
            <v>0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  <cell r="O2155" t="str">
            <v>+++</v>
          </cell>
        </row>
        <row r="2156">
          <cell r="A2156" t="str">
            <v>100.40.85.065-5100.00</v>
          </cell>
          <cell r="B2156" t="str">
            <v>100</v>
          </cell>
          <cell r="C2156" t="str">
            <v>40</v>
          </cell>
          <cell r="D2156" t="str">
            <v>85</v>
          </cell>
          <cell r="E2156" t="str">
            <v>065</v>
          </cell>
          <cell r="F2156" t="str">
            <v>5100.00</v>
          </cell>
          <cell r="G2156" t="str">
            <v>Benefits PERS Pool Liability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 t="str">
            <v>+++</v>
          </cell>
        </row>
        <row r="2157">
          <cell r="A2157" t="str">
            <v>100.40.85.065-5100.01</v>
          </cell>
          <cell r="B2157" t="str">
            <v>100</v>
          </cell>
          <cell r="C2157" t="str">
            <v>40</v>
          </cell>
          <cell r="D2157" t="str">
            <v>85</v>
          </cell>
          <cell r="E2157" t="str">
            <v>065</v>
          </cell>
          <cell r="F2157" t="str">
            <v>5100.01</v>
          </cell>
          <cell r="G2157" t="str">
            <v>Benefits Retirement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0</v>
          </cell>
          <cell r="N2157">
            <v>0</v>
          </cell>
          <cell r="O2157" t="str">
            <v>+++</v>
          </cell>
        </row>
        <row r="2158">
          <cell r="A2158" t="str">
            <v>100.40.85.065-5100.02</v>
          </cell>
          <cell r="B2158" t="str">
            <v>100</v>
          </cell>
          <cell r="C2158" t="str">
            <v>40</v>
          </cell>
          <cell r="D2158" t="str">
            <v>85</v>
          </cell>
          <cell r="E2158" t="str">
            <v>065</v>
          </cell>
          <cell r="F2158" t="str">
            <v>5100.02</v>
          </cell>
          <cell r="G2158" t="str">
            <v>Benefits Health Insurance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  <cell r="M2158">
            <v>0</v>
          </cell>
          <cell r="N2158">
            <v>0</v>
          </cell>
          <cell r="O2158" t="str">
            <v>+++</v>
          </cell>
        </row>
        <row r="2159">
          <cell r="A2159" t="str">
            <v>100.40.85.065-5100.03</v>
          </cell>
          <cell r="B2159" t="str">
            <v>100</v>
          </cell>
          <cell r="C2159" t="str">
            <v>40</v>
          </cell>
          <cell r="D2159" t="str">
            <v>85</v>
          </cell>
          <cell r="E2159" t="str">
            <v>065</v>
          </cell>
          <cell r="F2159" t="str">
            <v>5100.03</v>
          </cell>
          <cell r="G2159" t="str">
            <v>Benefits Dental Insurance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 t="str">
            <v>+++</v>
          </cell>
        </row>
        <row r="2160">
          <cell r="A2160" t="str">
            <v>100.40.85.065-5100.04</v>
          </cell>
          <cell r="B2160" t="str">
            <v>100</v>
          </cell>
          <cell r="C2160" t="str">
            <v>40</v>
          </cell>
          <cell r="D2160" t="str">
            <v>85</v>
          </cell>
          <cell r="E2160" t="str">
            <v>065</v>
          </cell>
          <cell r="F2160" t="str">
            <v>5100.04</v>
          </cell>
          <cell r="G2160" t="str">
            <v>Benefits Vision Insurance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  <cell r="M2160">
            <v>0</v>
          </cell>
          <cell r="N2160">
            <v>0</v>
          </cell>
          <cell r="O2160" t="str">
            <v>+++</v>
          </cell>
        </row>
        <row r="2161">
          <cell r="A2161" t="str">
            <v>100.40.85.065-5100.05</v>
          </cell>
          <cell r="B2161" t="str">
            <v>100</v>
          </cell>
          <cell r="C2161" t="str">
            <v>40</v>
          </cell>
          <cell r="D2161" t="str">
            <v>85</v>
          </cell>
          <cell r="E2161" t="str">
            <v>065</v>
          </cell>
          <cell r="F2161" t="str">
            <v>5100.05</v>
          </cell>
          <cell r="G2161" t="str">
            <v>Benefits Life Insurance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 t="str">
            <v>+++</v>
          </cell>
        </row>
        <row r="2162">
          <cell r="A2162" t="str">
            <v>100.40.85.065-5100.06</v>
          </cell>
          <cell r="B2162" t="str">
            <v>100</v>
          </cell>
          <cell r="C2162" t="str">
            <v>40</v>
          </cell>
          <cell r="D2162" t="str">
            <v>85</v>
          </cell>
          <cell r="E2162" t="str">
            <v>065</v>
          </cell>
          <cell r="F2162" t="str">
            <v>5100.06</v>
          </cell>
          <cell r="G2162" t="str">
            <v>Benefits Worker's Comp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 t="str">
            <v>+++</v>
          </cell>
        </row>
        <row r="2163">
          <cell r="A2163" t="str">
            <v>100.40.85.065-5100.07</v>
          </cell>
          <cell r="B2163" t="str">
            <v>100</v>
          </cell>
          <cell r="C2163" t="str">
            <v>40</v>
          </cell>
          <cell r="D2163" t="str">
            <v>85</v>
          </cell>
          <cell r="E2163" t="str">
            <v>065</v>
          </cell>
          <cell r="F2163" t="str">
            <v>5100.07</v>
          </cell>
          <cell r="G2163" t="str">
            <v>Benefits Long Term Disability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0</v>
          </cell>
          <cell r="N2163">
            <v>0</v>
          </cell>
          <cell r="O2163" t="str">
            <v>+++</v>
          </cell>
        </row>
        <row r="2164">
          <cell r="A2164" t="str">
            <v>100.40.85.065-5100.08</v>
          </cell>
          <cell r="B2164" t="str">
            <v>100</v>
          </cell>
          <cell r="C2164" t="str">
            <v>40</v>
          </cell>
          <cell r="D2164" t="str">
            <v>85</v>
          </cell>
          <cell r="E2164" t="str">
            <v>065</v>
          </cell>
          <cell r="F2164" t="str">
            <v>5100.08</v>
          </cell>
          <cell r="G2164" t="str">
            <v>Benefits Deferred Compensation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  <cell r="M2164">
            <v>0</v>
          </cell>
          <cell r="N2164">
            <v>0</v>
          </cell>
          <cell r="O2164" t="str">
            <v>+++</v>
          </cell>
        </row>
        <row r="2165">
          <cell r="A2165" t="str">
            <v>100.40.85.065-5100.09</v>
          </cell>
          <cell r="B2165" t="str">
            <v>100</v>
          </cell>
          <cell r="C2165" t="str">
            <v>40</v>
          </cell>
          <cell r="D2165" t="str">
            <v>85</v>
          </cell>
          <cell r="E2165" t="str">
            <v>065</v>
          </cell>
          <cell r="F2165" t="str">
            <v>5100.09</v>
          </cell>
          <cell r="G2165" t="str">
            <v>Benefits Unemployment Insurance</v>
          </cell>
          <cell r="H2165">
            <v>0</v>
          </cell>
          <cell r="I2165">
            <v>0</v>
          </cell>
          <cell r="J2165">
            <v>0</v>
          </cell>
          <cell r="K2165">
            <v>0</v>
          </cell>
          <cell r="L2165">
            <v>0</v>
          </cell>
          <cell r="M2165">
            <v>0</v>
          </cell>
          <cell r="N2165">
            <v>0</v>
          </cell>
          <cell r="O2165" t="str">
            <v>+++</v>
          </cell>
        </row>
        <row r="2166">
          <cell r="A2166" t="str">
            <v>100.40.85.065-5100.10</v>
          </cell>
          <cell r="B2166" t="str">
            <v>100</v>
          </cell>
          <cell r="C2166" t="str">
            <v>40</v>
          </cell>
          <cell r="D2166" t="str">
            <v>85</v>
          </cell>
          <cell r="E2166" t="str">
            <v>065</v>
          </cell>
          <cell r="F2166" t="str">
            <v>5100.10</v>
          </cell>
          <cell r="G2166" t="str">
            <v>Benefits Uniform Allowance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  <cell r="M2166">
            <v>0</v>
          </cell>
          <cell r="N2166">
            <v>0</v>
          </cell>
          <cell r="O2166" t="str">
            <v>+++</v>
          </cell>
        </row>
        <row r="2167">
          <cell r="A2167" t="str">
            <v>100.40.85.065-5100.11</v>
          </cell>
          <cell r="B2167" t="str">
            <v>100</v>
          </cell>
          <cell r="C2167" t="str">
            <v>40</v>
          </cell>
          <cell r="D2167" t="str">
            <v>85</v>
          </cell>
          <cell r="E2167" t="str">
            <v>065</v>
          </cell>
          <cell r="F2167" t="str">
            <v>5100.11</v>
          </cell>
          <cell r="G2167" t="str">
            <v>Benefits Medicare</v>
          </cell>
          <cell r="H2167">
            <v>0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  <cell r="M2167">
            <v>0</v>
          </cell>
          <cell r="N2167">
            <v>0</v>
          </cell>
          <cell r="O2167" t="str">
            <v>+++</v>
          </cell>
        </row>
        <row r="2168">
          <cell r="A2168" t="str">
            <v>100.40.85.065-5100.12</v>
          </cell>
          <cell r="B2168" t="str">
            <v>100</v>
          </cell>
          <cell r="C2168" t="str">
            <v>40</v>
          </cell>
          <cell r="D2168" t="str">
            <v>85</v>
          </cell>
          <cell r="E2168" t="str">
            <v>065</v>
          </cell>
          <cell r="F2168" t="str">
            <v>5100.12</v>
          </cell>
          <cell r="G2168" t="str">
            <v>Benefits Annual Physical Exam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 t="str">
            <v>+++</v>
          </cell>
        </row>
        <row r="2169">
          <cell r="A2169" t="str">
            <v>100.40.85.065-5100.15</v>
          </cell>
          <cell r="B2169" t="str">
            <v>100</v>
          </cell>
          <cell r="C2169" t="str">
            <v>40</v>
          </cell>
          <cell r="D2169" t="str">
            <v>85</v>
          </cell>
          <cell r="E2169" t="str">
            <v>065</v>
          </cell>
          <cell r="F2169" t="str">
            <v>5100.15</v>
          </cell>
          <cell r="G2169" t="str">
            <v>Benefits Cell Phone Allowance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 t="str">
            <v>+++</v>
          </cell>
        </row>
        <row r="2170">
          <cell r="A2170" t="str">
            <v>100.40.85.065-5100.17</v>
          </cell>
          <cell r="B2170" t="str">
            <v>100</v>
          </cell>
          <cell r="C2170" t="str">
            <v>40</v>
          </cell>
          <cell r="D2170" t="str">
            <v>85</v>
          </cell>
          <cell r="E2170" t="str">
            <v>065</v>
          </cell>
          <cell r="F2170" t="str">
            <v>5100.17</v>
          </cell>
          <cell r="G2170" t="str">
            <v>Benefits Other Post Employment Benefits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 t="str">
            <v>+++</v>
          </cell>
        </row>
        <row r="2171">
          <cell r="A2171" t="str">
            <v>100.40.85.065-6000.01</v>
          </cell>
          <cell r="B2171" t="str">
            <v>100</v>
          </cell>
          <cell r="C2171" t="str">
            <v>40</v>
          </cell>
          <cell r="D2171" t="str">
            <v>85</v>
          </cell>
          <cell r="E2171" t="str">
            <v>065</v>
          </cell>
          <cell r="F2171" t="str">
            <v>6000.01</v>
          </cell>
          <cell r="G2171" t="str">
            <v>Professional Services General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 t="str">
            <v>+++</v>
          </cell>
        </row>
        <row r="2172">
          <cell r="A2172" t="str">
            <v>100.40.85.065-6000.07</v>
          </cell>
          <cell r="B2172" t="str">
            <v>100</v>
          </cell>
          <cell r="C2172" t="str">
            <v>40</v>
          </cell>
          <cell r="D2172" t="str">
            <v>85</v>
          </cell>
          <cell r="E2172" t="str">
            <v>065</v>
          </cell>
          <cell r="F2172" t="str">
            <v>6000.07</v>
          </cell>
          <cell r="G2172" t="str">
            <v>Professional Services Weed Abatement</v>
          </cell>
          <cell r="H2172">
            <v>0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  <cell r="M2172">
            <v>0</v>
          </cell>
          <cell r="N2172">
            <v>0</v>
          </cell>
          <cell r="O2172" t="str">
            <v>+++</v>
          </cell>
        </row>
        <row r="2173">
          <cell r="A2173" t="str">
            <v>100.40.85.065-6000.09</v>
          </cell>
          <cell r="B2173" t="str">
            <v>100</v>
          </cell>
          <cell r="C2173" t="str">
            <v>40</v>
          </cell>
          <cell r="D2173" t="str">
            <v>85</v>
          </cell>
          <cell r="E2173" t="str">
            <v>065</v>
          </cell>
          <cell r="F2173" t="str">
            <v>6000.09</v>
          </cell>
          <cell r="G2173" t="str">
            <v>Professional Services Uniform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  <cell r="O2173" t="str">
            <v>+++</v>
          </cell>
        </row>
        <row r="2174">
          <cell r="A2174" t="str">
            <v>100.40.85.065-6000.10</v>
          </cell>
          <cell r="B2174" t="str">
            <v>100</v>
          </cell>
          <cell r="C2174" t="str">
            <v>40</v>
          </cell>
          <cell r="D2174" t="str">
            <v>85</v>
          </cell>
          <cell r="E2174" t="str">
            <v>065</v>
          </cell>
          <cell r="F2174" t="str">
            <v>6000.10</v>
          </cell>
          <cell r="G2174" t="str">
            <v>Professional Services Consultant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  <cell r="M2174">
            <v>0</v>
          </cell>
          <cell r="N2174">
            <v>0</v>
          </cell>
          <cell r="O2174" t="str">
            <v>+++</v>
          </cell>
        </row>
        <row r="2175">
          <cell r="A2175" t="str">
            <v>100.40.85.065-6000.12</v>
          </cell>
          <cell r="B2175" t="str">
            <v>100</v>
          </cell>
          <cell r="C2175" t="str">
            <v>40</v>
          </cell>
          <cell r="D2175" t="str">
            <v>85</v>
          </cell>
          <cell r="E2175" t="str">
            <v>065</v>
          </cell>
          <cell r="F2175" t="str">
            <v>6000.12</v>
          </cell>
          <cell r="G2175" t="str">
            <v>Professional Services Contract Services</v>
          </cell>
          <cell r="H2175">
            <v>0</v>
          </cell>
          <cell r="I2175">
            <v>0</v>
          </cell>
          <cell r="J2175">
            <v>0</v>
          </cell>
          <cell r="K2175">
            <v>0</v>
          </cell>
          <cell r="L2175">
            <v>0</v>
          </cell>
          <cell r="M2175">
            <v>0</v>
          </cell>
          <cell r="N2175">
            <v>0</v>
          </cell>
          <cell r="O2175" t="str">
            <v>+++</v>
          </cell>
        </row>
        <row r="2176">
          <cell r="A2176" t="str">
            <v>100.40.85.065-6000.13</v>
          </cell>
          <cell r="B2176" t="str">
            <v>100</v>
          </cell>
          <cell r="C2176" t="str">
            <v>40</v>
          </cell>
          <cell r="D2176" t="str">
            <v>85</v>
          </cell>
          <cell r="E2176" t="str">
            <v>065</v>
          </cell>
          <cell r="F2176" t="str">
            <v>6000.13</v>
          </cell>
          <cell r="G2176" t="str">
            <v>Professional Services Compliance Monitoring</v>
          </cell>
          <cell r="H2176">
            <v>0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  <cell r="O2176" t="str">
            <v>+++</v>
          </cell>
        </row>
        <row r="2177">
          <cell r="A2177" t="str">
            <v>100.40.85.065-6000.14</v>
          </cell>
          <cell r="B2177" t="str">
            <v>100</v>
          </cell>
          <cell r="C2177" t="str">
            <v>40</v>
          </cell>
          <cell r="D2177" t="str">
            <v>85</v>
          </cell>
          <cell r="E2177" t="str">
            <v>065</v>
          </cell>
          <cell r="F2177" t="str">
            <v>6000.14</v>
          </cell>
          <cell r="G2177" t="str">
            <v>Professional Services IW Pre Analysis</v>
          </cell>
          <cell r="H2177">
            <v>0</v>
          </cell>
          <cell r="I2177">
            <v>0</v>
          </cell>
          <cell r="J2177">
            <v>0</v>
          </cell>
          <cell r="K2177">
            <v>0</v>
          </cell>
          <cell r="L2177">
            <v>0</v>
          </cell>
          <cell r="M2177">
            <v>0</v>
          </cell>
          <cell r="N2177">
            <v>0</v>
          </cell>
          <cell r="O2177" t="str">
            <v>+++</v>
          </cell>
        </row>
        <row r="2178">
          <cell r="A2178" t="str">
            <v>100.40.85.065-6000.18</v>
          </cell>
          <cell r="B2178" t="str">
            <v>100</v>
          </cell>
          <cell r="C2178" t="str">
            <v>40</v>
          </cell>
          <cell r="D2178" t="str">
            <v>85</v>
          </cell>
          <cell r="E2178" t="str">
            <v>065</v>
          </cell>
          <cell r="F2178" t="str">
            <v>6000.18</v>
          </cell>
          <cell r="G2178" t="str">
            <v>Professional Services Legal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  <cell r="O2178" t="str">
            <v>+++</v>
          </cell>
        </row>
        <row r="2179">
          <cell r="A2179" t="str">
            <v>100.40.85.065-6100.01</v>
          </cell>
          <cell r="B2179" t="str">
            <v>100</v>
          </cell>
          <cell r="C2179" t="str">
            <v>40</v>
          </cell>
          <cell r="D2179" t="str">
            <v>85</v>
          </cell>
          <cell r="E2179" t="str">
            <v>065</v>
          </cell>
          <cell r="F2179" t="str">
            <v>6100.01</v>
          </cell>
          <cell r="G2179" t="str">
            <v>Utilities Electric</v>
          </cell>
          <cell r="H2179">
            <v>0</v>
          </cell>
          <cell r="I2179">
            <v>0</v>
          </cell>
          <cell r="J2179">
            <v>0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  <cell r="O2179" t="str">
            <v>+++</v>
          </cell>
        </row>
        <row r="2180">
          <cell r="A2180" t="str">
            <v>100.40.85.065-6100.02</v>
          </cell>
          <cell r="B2180" t="str">
            <v>100</v>
          </cell>
          <cell r="C2180" t="str">
            <v>40</v>
          </cell>
          <cell r="D2180" t="str">
            <v>85</v>
          </cell>
          <cell r="E2180" t="str">
            <v>065</v>
          </cell>
          <cell r="F2180" t="str">
            <v>6100.02</v>
          </cell>
          <cell r="G2180" t="str">
            <v>Utilities Telephone</v>
          </cell>
          <cell r="H2180">
            <v>0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  <cell r="M2180">
            <v>0</v>
          </cell>
          <cell r="N2180">
            <v>0</v>
          </cell>
          <cell r="O2180" t="str">
            <v>+++</v>
          </cell>
        </row>
        <row r="2181">
          <cell r="A2181" t="str">
            <v>100.40.85.065-6100.03</v>
          </cell>
          <cell r="B2181" t="str">
            <v>100</v>
          </cell>
          <cell r="C2181" t="str">
            <v>40</v>
          </cell>
          <cell r="D2181" t="str">
            <v>85</v>
          </cell>
          <cell r="E2181" t="str">
            <v>065</v>
          </cell>
          <cell r="F2181" t="str">
            <v>6100.03</v>
          </cell>
          <cell r="G2181" t="str">
            <v>Utilities Data Transmission / ISP</v>
          </cell>
          <cell r="H2181">
            <v>0</v>
          </cell>
          <cell r="I2181">
            <v>0</v>
          </cell>
          <cell r="J2181">
            <v>0</v>
          </cell>
          <cell r="K2181">
            <v>0</v>
          </cell>
          <cell r="L2181">
            <v>0</v>
          </cell>
          <cell r="M2181">
            <v>0</v>
          </cell>
          <cell r="N2181">
            <v>0</v>
          </cell>
          <cell r="O2181" t="str">
            <v>+++</v>
          </cell>
        </row>
        <row r="2182">
          <cell r="A2182" t="str">
            <v>100.40.85.065-6200.01</v>
          </cell>
          <cell r="B2182" t="str">
            <v>100</v>
          </cell>
          <cell r="C2182" t="str">
            <v>40</v>
          </cell>
          <cell r="D2182" t="str">
            <v>85</v>
          </cell>
          <cell r="E2182" t="str">
            <v>065</v>
          </cell>
          <cell r="F2182" t="str">
            <v>6200.01</v>
          </cell>
          <cell r="G2182" t="str">
            <v>Supplies Office</v>
          </cell>
          <cell r="H2182">
            <v>0</v>
          </cell>
          <cell r="I2182">
            <v>0</v>
          </cell>
          <cell r="J2182">
            <v>0</v>
          </cell>
          <cell r="K2182">
            <v>0</v>
          </cell>
          <cell r="L2182">
            <v>0</v>
          </cell>
          <cell r="M2182">
            <v>0</v>
          </cell>
          <cell r="N2182">
            <v>0</v>
          </cell>
          <cell r="O2182" t="str">
            <v>+++</v>
          </cell>
        </row>
        <row r="2183">
          <cell r="A2183" t="str">
            <v>100.40.85.065-6200.02</v>
          </cell>
          <cell r="B2183" t="str">
            <v>100</v>
          </cell>
          <cell r="C2183" t="str">
            <v>40</v>
          </cell>
          <cell r="D2183" t="str">
            <v>85</v>
          </cell>
          <cell r="E2183" t="str">
            <v>065</v>
          </cell>
          <cell r="F2183" t="str">
            <v>6200.02</v>
          </cell>
          <cell r="G2183" t="str">
            <v>Supplies Special Department</v>
          </cell>
          <cell r="H2183">
            <v>0</v>
          </cell>
          <cell r="I2183">
            <v>0</v>
          </cell>
          <cell r="J2183">
            <v>0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  <cell r="O2183" t="str">
            <v>+++</v>
          </cell>
        </row>
        <row r="2184">
          <cell r="A2184" t="str">
            <v>100.40.85.065-6200.03</v>
          </cell>
          <cell r="B2184" t="str">
            <v>100</v>
          </cell>
          <cell r="C2184" t="str">
            <v>40</v>
          </cell>
          <cell r="D2184" t="str">
            <v>85</v>
          </cell>
          <cell r="E2184" t="str">
            <v>065</v>
          </cell>
          <cell r="F2184" t="str">
            <v>6200.03</v>
          </cell>
          <cell r="G2184" t="str">
            <v>Supplies Copier Maintenance &amp; Supplies</v>
          </cell>
          <cell r="H2184">
            <v>0</v>
          </cell>
          <cell r="I2184">
            <v>0</v>
          </cell>
          <cell r="J2184">
            <v>0</v>
          </cell>
          <cell r="K2184">
            <v>0</v>
          </cell>
          <cell r="L2184">
            <v>0</v>
          </cell>
          <cell r="M2184">
            <v>0</v>
          </cell>
          <cell r="N2184">
            <v>0</v>
          </cell>
          <cell r="O2184" t="str">
            <v>+++</v>
          </cell>
        </row>
        <row r="2185">
          <cell r="A2185" t="str">
            <v>100.40.85.065-6200.04</v>
          </cell>
          <cell r="B2185" t="str">
            <v>100</v>
          </cell>
          <cell r="C2185" t="str">
            <v>40</v>
          </cell>
          <cell r="D2185" t="str">
            <v>85</v>
          </cell>
          <cell r="E2185" t="str">
            <v>065</v>
          </cell>
          <cell r="F2185" t="str">
            <v>6200.04</v>
          </cell>
          <cell r="G2185" t="str">
            <v>Supplies Postage</v>
          </cell>
          <cell r="H2185">
            <v>0</v>
          </cell>
          <cell r="I2185">
            <v>0</v>
          </cell>
          <cell r="J2185">
            <v>0</v>
          </cell>
          <cell r="K2185">
            <v>0</v>
          </cell>
          <cell r="L2185">
            <v>0</v>
          </cell>
          <cell r="M2185">
            <v>0</v>
          </cell>
          <cell r="N2185">
            <v>0</v>
          </cell>
          <cell r="O2185" t="str">
            <v>+++</v>
          </cell>
        </row>
        <row r="2186">
          <cell r="A2186" t="str">
            <v>100.40.85.065-6200.05</v>
          </cell>
          <cell r="B2186" t="str">
            <v>100</v>
          </cell>
          <cell r="C2186" t="str">
            <v>40</v>
          </cell>
          <cell r="D2186" t="str">
            <v>85</v>
          </cell>
          <cell r="E2186" t="str">
            <v>065</v>
          </cell>
          <cell r="F2186" t="str">
            <v>6200.05</v>
          </cell>
          <cell r="G2186" t="str">
            <v>Supplies Gasoline</v>
          </cell>
          <cell r="H2186">
            <v>0</v>
          </cell>
          <cell r="I2186">
            <v>0</v>
          </cell>
          <cell r="J2186">
            <v>0</v>
          </cell>
          <cell r="K2186">
            <v>0</v>
          </cell>
          <cell r="L2186">
            <v>0</v>
          </cell>
          <cell r="M2186">
            <v>0</v>
          </cell>
          <cell r="N2186">
            <v>0</v>
          </cell>
          <cell r="O2186" t="str">
            <v>+++</v>
          </cell>
        </row>
        <row r="2187">
          <cell r="A2187" t="str">
            <v>100.40.85.065-6200.06</v>
          </cell>
          <cell r="B2187" t="str">
            <v>100</v>
          </cell>
          <cell r="C2187" t="str">
            <v>40</v>
          </cell>
          <cell r="D2187" t="str">
            <v>85</v>
          </cell>
          <cell r="E2187" t="str">
            <v>065</v>
          </cell>
          <cell r="F2187" t="str">
            <v>6200.06</v>
          </cell>
          <cell r="G2187" t="str">
            <v>Supplies Propane</v>
          </cell>
          <cell r="H2187">
            <v>0</v>
          </cell>
          <cell r="I2187">
            <v>0</v>
          </cell>
          <cell r="J2187">
            <v>0</v>
          </cell>
          <cell r="K2187">
            <v>0</v>
          </cell>
          <cell r="L2187">
            <v>0</v>
          </cell>
          <cell r="M2187">
            <v>0</v>
          </cell>
          <cell r="N2187">
            <v>0</v>
          </cell>
          <cell r="O2187" t="str">
            <v>+++</v>
          </cell>
        </row>
        <row r="2188">
          <cell r="A2188" t="str">
            <v>100.40.85.065-6200.07</v>
          </cell>
          <cell r="B2188" t="str">
            <v>100</v>
          </cell>
          <cell r="C2188" t="str">
            <v>40</v>
          </cell>
          <cell r="D2188" t="str">
            <v>85</v>
          </cell>
          <cell r="E2188" t="str">
            <v>065</v>
          </cell>
          <cell r="F2188" t="str">
            <v>6200.07</v>
          </cell>
          <cell r="G2188" t="str">
            <v>Supplies Radio Communication &amp; Maint</v>
          </cell>
          <cell r="H2188">
            <v>0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 t="str">
            <v>+++</v>
          </cell>
        </row>
        <row r="2189">
          <cell r="A2189" t="str">
            <v>100.40.85.065-6200.09</v>
          </cell>
          <cell r="B2189" t="str">
            <v>100</v>
          </cell>
          <cell r="C2189" t="str">
            <v>40</v>
          </cell>
          <cell r="D2189" t="str">
            <v>85</v>
          </cell>
          <cell r="E2189" t="str">
            <v>065</v>
          </cell>
          <cell r="F2189" t="str">
            <v>6200.09</v>
          </cell>
          <cell r="G2189" t="str">
            <v>Supplies Data Processing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 t="str">
            <v>+++</v>
          </cell>
        </row>
        <row r="2190">
          <cell r="A2190" t="str">
            <v>100.40.85.065-6200.10</v>
          </cell>
          <cell r="B2190" t="str">
            <v>100</v>
          </cell>
          <cell r="C2190" t="str">
            <v>40</v>
          </cell>
          <cell r="D2190" t="str">
            <v>85</v>
          </cell>
          <cell r="E2190" t="str">
            <v>065</v>
          </cell>
          <cell r="F2190" t="str">
            <v>6200.10</v>
          </cell>
          <cell r="G2190" t="str">
            <v>Supplies Protective Clothing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 t="str">
            <v>+++</v>
          </cell>
        </row>
        <row r="2191">
          <cell r="A2191" t="str">
            <v>100.40.85.065-6200.12</v>
          </cell>
          <cell r="B2191" t="str">
            <v>100</v>
          </cell>
          <cell r="C2191" t="str">
            <v>40</v>
          </cell>
          <cell r="D2191" t="str">
            <v>85</v>
          </cell>
          <cell r="E2191" t="str">
            <v>065</v>
          </cell>
          <cell r="F2191" t="str">
            <v>6200.12</v>
          </cell>
          <cell r="G2191" t="str">
            <v>Supplies CNG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 t="str">
            <v>+++</v>
          </cell>
        </row>
        <row r="2192">
          <cell r="A2192" t="str">
            <v>100.40.85.065-6280.03</v>
          </cell>
          <cell r="B2192" t="str">
            <v>100</v>
          </cell>
          <cell r="C2192" t="str">
            <v>40</v>
          </cell>
          <cell r="D2192" t="str">
            <v>85</v>
          </cell>
          <cell r="E2192" t="str">
            <v>065</v>
          </cell>
          <cell r="F2192" t="str">
            <v>6280.03</v>
          </cell>
          <cell r="G2192" t="str">
            <v>Supplies-Public Works Soundwall Repair</v>
          </cell>
          <cell r="H2192">
            <v>0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  <cell r="O2192" t="str">
            <v>+++</v>
          </cell>
        </row>
        <row r="2193">
          <cell r="A2193" t="str">
            <v>100.40.85.065-6280.04</v>
          </cell>
          <cell r="B2193" t="str">
            <v>100</v>
          </cell>
          <cell r="C2193" t="str">
            <v>40</v>
          </cell>
          <cell r="D2193" t="str">
            <v>85</v>
          </cell>
          <cell r="E2193" t="str">
            <v>065</v>
          </cell>
          <cell r="F2193" t="str">
            <v>6280.04</v>
          </cell>
          <cell r="G2193" t="str">
            <v>Supplies-Public Works Sidewalk Repair</v>
          </cell>
          <cell r="H2193">
            <v>0</v>
          </cell>
          <cell r="I2193">
            <v>0</v>
          </cell>
          <cell r="J2193">
            <v>0</v>
          </cell>
          <cell r="K2193">
            <v>0</v>
          </cell>
          <cell r="L2193">
            <v>0</v>
          </cell>
          <cell r="M2193">
            <v>0</v>
          </cell>
          <cell r="N2193">
            <v>0</v>
          </cell>
          <cell r="O2193" t="str">
            <v>+++</v>
          </cell>
        </row>
        <row r="2194">
          <cell r="A2194" t="str">
            <v>100.40.85.065-6280.05</v>
          </cell>
          <cell r="B2194" t="str">
            <v>100</v>
          </cell>
          <cell r="C2194" t="str">
            <v>40</v>
          </cell>
          <cell r="D2194" t="str">
            <v>85</v>
          </cell>
          <cell r="E2194" t="str">
            <v>065</v>
          </cell>
          <cell r="F2194" t="str">
            <v>6280.05</v>
          </cell>
          <cell r="G2194" t="str">
            <v>Supplies-Public Works Traffic Signs</v>
          </cell>
          <cell r="H2194">
            <v>0</v>
          </cell>
          <cell r="I2194">
            <v>0</v>
          </cell>
          <cell r="J2194">
            <v>0</v>
          </cell>
          <cell r="K2194">
            <v>0</v>
          </cell>
          <cell r="L2194">
            <v>0</v>
          </cell>
          <cell r="M2194">
            <v>0</v>
          </cell>
          <cell r="N2194">
            <v>0</v>
          </cell>
          <cell r="O2194" t="str">
            <v>+++</v>
          </cell>
        </row>
        <row r="2195">
          <cell r="A2195" t="str">
            <v>100.40.85.065-6280.08</v>
          </cell>
          <cell r="B2195" t="str">
            <v>100</v>
          </cell>
          <cell r="C2195" t="str">
            <v>40</v>
          </cell>
          <cell r="D2195" t="str">
            <v>85</v>
          </cell>
          <cell r="E2195" t="str">
            <v>065</v>
          </cell>
          <cell r="F2195" t="str">
            <v>6280.08</v>
          </cell>
          <cell r="G2195" t="str">
            <v>Supplies-Public Works Pump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 t="str">
            <v>+++</v>
          </cell>
        </row>
        <row r="2196">
          <cell r="A2196" t="str">
            <v>100.40.85.065-6280.09</v>
          </cell>
          <cell r="B2196" t="str">
            <v>100</v>
          </cell>
          <cell r="C2196" t="str">
            <v>40</v>
          </cell>
          <cell r="D2196" t="str">
            <v>85</v>
          </cell>
          <cell r="E2196" t="str">
            <v>065</v>
          </cell>
          <cell r="F2196" t="str">
            <v>6280.09</v>
          </cell>
          <cell r="G2196" t="str">
            <v>Supplies-Public Works Storm Drain System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 t="str">
            <v>+++</v>
          </cell>
        </row>
        <row r="2197">
          <cell r="A2197" t="str">
            <v>100.40.85.065-6280.10</v>
          </cell>
          <cell r="B2197" t="str">
            <v>100</v>
          </cell>
          <cell r="C2197" t="str">
            <v>40</v>
          </cell>
          <cell r="D2197" t="str">
            <v>85</v>
          </cell>
          <cell r="E2197" t="str">
            <v>065</v>
          </cell>
          <cell r="F2197" t="str">
            <v>6280.10</v>
          </cell>
          <cell r="G2197" t="str">
            <v>Supplies-Public Works Storm Drain Basin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M2197">
            <v>0</v>
          </cell>
          <cell r="N2197">
            <v>0</v>
          </cell>
          <cell r="O2197" t="str">
            <v>+++</v>
          </cell>
        </row>
        <row r="2198">
          <cell r="A2198" t="str">
            <v>100.40.85.065-6280.11</v>
          </cell>
          <cell r="B2198" t="str">
            <v>100</v>
          </cell>
          <cell r="C2198" t="str">
            <v>40</v>
          </cell>
          <cell r="D2198" t="str">
            <v>85</v>
          </cell>
          <cell r="E2198" t="str">
            <v>065</v>
          </cell>
          <cell r="F2198" t="str">
            <v>6280.11</v>
          </cell>
          <cell r="G2198" t="str">
            <v>Supplies-Public Works Custodial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 t="str">
            <v>+++</v>
          </cell>
        </row>
        <row r="2199">
          <cell r="A2199" t="str">
            <v>100.40.85.065-6280.12</v>
          </cell>
          <cell r="B2199" t="str">
            <v>100</v>
          </cell>
          <cell r="C2199" t="str">
            <v>40</v>
          </cell>
          <cell r="D2199" t="str">
            <v>85</v>
          </cell>
          <cell r="E2199" t="str">
            <v>065</v>
          </cell>
          <cell r="F2199" t="str">
            <v>6280.12</v>
          </cell>
          <cell r="G2199" t="str">
            <v>Supplies-Public Works Chemicals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 t="str">
            <v>+++</v>
          </cell>
        </row>
        <row r="2200">
          <cell r="A2200" t="str">
            <v>100.40.85.065-6280.13</v>
          </cell>
          <cell r="B2200" t="str">
            <v>100</v>
          </cell>
          <cell r="C2200" t="str">
            <v>40</v>
          </cell>
          <cell r="D2200" t="str">
            <v>85</v>
          </cell>
          <cell r="E2200" t="str">
            <v>065</v>
          </cell>
          <cell r="F2200" t="str">
            <v>6280.13</v>
          </cell>
          <cell r="G2200" t="str">
            <v>Supplies-Public Works Laboratory</v>
          </cell>
          <cell r="H2200">
            <v>0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 t="str">
            <v>+++</v>
          </cell>
        </row>
        <row r="2201">
          <cell r="A2201" t="str">
            <v>100.40.85.065-6280.14</v>
          </cell>
          <cell r="B2201" t="str">
            <v>100</v>
          </cell>
          <cell r="C2201" t="str">
            <v>40</v>
          </cell>
          <cell r="D2201" t="str">
            <v>85</v>
          </cell>
          <cell r="E2201" t="str">
            <v>065</v>
          </cell>
          <cell r="F2201" t="str">
            <v>6280.14</v>
          </cell>
          <cell r="G2201" t="str">
            <v>Supplies-Public Works Protective Clothing</v>
          </cell>
          <cell r="H2201">
            <v>0</v>
          </cell>
          <cell r="I2201">
            <v>0</v>
          </cell>
          <cell r="J2201">
            <v>0</v>
          </cell>
          <cell r="K2201">
            <v>0</v>
          </cell>
          <cell r="L2201">
            <v>0</v>
          </cell>
          <cell r="M2201">
            <v>0</v>
          </cell>
          <cell r="N2201">
            <v>0</v>
          </cell>
          <cell r="O2201" t="str">
            <v>+++</v>
          </cell>
        </row>
        <row r="2202">
          <cell r="A2202" t="str">
            <v>100.40.85.065-6280.15</v>
          </cell>
          <cell r="B2202" t="str">
            <v>100</v>
          </cell>
          <cell r="C2202" t="str">
            <v>40</v>
          </cell>
          <cell r="D2202" t="str">
            <v>85</v>
          </cell>
          <cell r="E2202" t="str">
            <v>065</v>
          </cell>
          <cell r="F2202" t="str">
            <v>6280.15</v>
          </cell>
          <cell r="G2202" t="str">
            <v>Supplies-Public Works Mechanics Tools</v>
          </cell>
          <cell r="H2202">
            <v>0</v>
          </cell>
          <cell r="I2202">
            <v>0</v>
          </cell>
          <cell r="J2202">
            <v>0</v>
          </cell>
          <cell r="K2202">
            <v>0</v>
          </cell>
          <cell r="L2202">
            <v>0</v>
          </cell>
          <cell r="M2202">
            <v>0</v>
          </cell>
          <cell r="N2202">
            <v>0</v>
          </cell>
          <cell r="O2202" t="str">
            <v>+++</v>
          </cell>
        </row>
        <row r="2203">
          <cell r="A2203" t="str">
            <v>100.40.85.065-6280.16</v>
          </cell>
          <cell r="B2203" t="str">
            <v>100</v>
          </cell>
          <cell r="C2203" t="str">
            <v>40</v>
          </cell>
          <cell r="D2203" t="str">
            <v>85</v>
          </cell>
          <cell r="E2203" t="str">
            <v>065</v>
          </cell>
          <cell r="F2203" t="str">
            <v>6280.16</v>
          </cell>
          <cell r="G2203" t="str">
            <v>Supplies-Public Works UV System Supplies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  <cell r="O2203" t="str">
            <v>+++</v>
          </cell>
        </row>
        <row r="2204">
          <cell r="A2204" t="str">
            <v>100.40.85.065-6280.19</v>
          </cell>
          <cell r="B2204" t="str">
            <v>100</v>
          </cell>
          <cell r="C2204" t="str">
            <v>40</v>
          </cell>
          <cell r="D2204" t="str">
            <v>85</v>
          </cell>
          <cell r="E2204" t="str">
            <v>065</v>
          </cell>
          <cell r="F2204" t="str">
            <v>6280.19</v>
          </cell>
          <cell r="G2204" t="str">
            <v>Supplies-Public Works Specialty Maintenance Tools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  <cell r="O2204" t="str">
            <v>+++</v>
          </cell>
        </row>
        <row r="2205">
          <cell r="A2205" t="str">
            <v>100.40.85.065-6280.20</v>
          </cell>
          <cell r="B2205" t="str">
            <v>100</v>
          </cell>
          <cell r="C2205" t="str">
            <v>40</v>
          </cell>
          <cell r="D2205" t="str">
            <v>85</v>
          </cell>
          <cell r="E2205" t="str">
            <v>065</v>
          </cell>
          <cell r="F2205" t="str">
            <v>6280.20</v>
          </cell>
          <cell r="G2205" t="str">
            <v>Supplies-Public Works Bin Repair</v>
          </cell>
          <cell r="H2205">
            <v>0</v>
          </cell>
          <cell r="I2205">
            <v>0</v>
          </cell>
          <cell r="J2205">
            <v>0</v>
          </cell>
          <cell r="K2205">
            <v>0</v>
          </cell>
          <cell r="L2205">
            <v>0</v>
          </cell>
          <cell r="M2205">
            <v>0</v>
          </cell>
          <cell r="N2205">
            <v>0</v>
          </cell>
          <cell r="O2205" t="str">
            <v>+++</v>
          </cell>
        </row>
        <row r="2206">
          <cell r="A2206" t="str">
            <v>100.40.85.065-6280.21</v>
          </cell>
          <cell r="B2206" t="str">
            <v>100</v>
          </cell>
          <cell r="C2206" t="str">
            <v>40</v>
          </cell>
          <cell r="D2206" t="str">
            <v>85</v>
          </cell>
          <cell r="E2206" t="str">
            <v>065</v>
          </cell>
          <cell r="F2206" t="str">
            <v>6280.21</v>
          </cell>
          <cell r="G2206" t="str">
            <v>Supplies-Public Works Used Oil Grant</v>
          </cell>
          <cell r="H2206">
            <v>0</v>
          </cell>
          <cell r="I2206">
            <v>0</v>
          </cell>
          <cell r="J2206">
            <v>0</v>
          </cell>
          <cell r="K2206">
            <v>0</v>
          </cell>
          <cell r="L2206">
            <v>0</v>
          </cell>
          <cell r="M2206">
            <v>0</v>
          </cell>
          <cell r="N2206">
            <v>0</v>
          </cell>
          <cell r="O2206" t="str">
            <v>+++</v>
          </cell>
        </row>
        <row r="2207">
          <cell r="A2207" t="str">
            <v>100.40.85.065-6280.22</v>
          </cell>
          <cell r="B2207" t="str">
            <v>100</v>
          </cell>
          <cell r="C2207" t="str">
            <v>40</v>
          </cell>
          <cell r="D2207" t="str">
            <v>85</v>
          </cell>
          <cell r="E2207" t="str">
            <v>065</v>
          </cell>
          <cell r="F2207" t="str">
            <v>6280.22</v>
          </cell>
          <cell r="G2207" t="str">
            <v>Supplies-Public Works Recycled Products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 t="str">
            <v>+++</v>
          </cell>
        </row>
        <row r="2208">
          <cell r="A2208" t="str">
            <v>100.40.85.065-6280.23</v>
          </cell>
          <cell r="B2208" t="str">
            <v>100</v>
          </cell>
          <cell r="C2208" t="str">
            <v>40</v>
          </cell>
          <cell r="D2208" t="str">
            <v>85</v>
          </cell>
          <cell r="E2208" t="str">
            <v>065</v>
          </cell>
          <cell r="F2208" t="str">
            <v>6280.23</v>
          </cell>
          <cell r="G2208" t="str">
            <v>Supplies-Public Works Recycling Education Program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 t="str">
            <v>+++</v>
          </cell>
        </row>
        <row r="2209">
          <cell r="A2209" t="str">
            <v>100.40.85.065-6280.25</v>
          </cell>
          <cell r="B2209" t="str">
            <v>100</v>
          </cell>
          <cell r="C2209" t="str">
            <v>40</v>
          </cell>
          <cell r="D2209" t="str">
            <v>85</v>
          </cell>
          <cell r="E2209" t="str">
            <v>065</v>
          </cell>
          <cell r="F2209" t="str">
            <v>6280.25</v>
          </cell>
          <cell r="G2209" t="str">
            <v>Supplies-Public Works Collection Containers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 t="str">
            <v>+++</v>
          </cell>
        </row>
        <row r="2210">
          <cell r="A2210" t="str">
            <v>100.40.85.065-6280.26</v>
          </cell>
          <cell r="B2210" t="str">
            <v>100</v>
          </cell>
          <cell r="C2210" t="str">
            <v>40</v>
          </cell>
          <cell r="D2210" t="str">
            <v>85</v>
          </cell>
          <cell r="E2210" t="str">
            <v>065</v>
          </cell>
          <cell r="F2210" t="str">
            <v>6280.26</v>
          </cell>
          <cell r="G2210" t="str">
            <v>Supplies-Public Works 3 Cart System Containers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 t="str">
            <v>+++</v>
          </cell>
        </row>
        <row r="2211">
          <cell r="A2211" t="str">
            <v>100.40.85.065-6280.27</v>
          </cell>
          <cell r="B2211" t="str">
            <v>100</v>
          </cell>
          <cell r="C2211" t="str">
            <v>40</v>
          </cell>
          <cell r="D2211" t="str">
            <v>85</v>
          </cell>
          <cell r="E2211" t="str">
            <v>065</v>
          </cell>
          <cell r="F2211" t="str">
            <v>6280.27</v>
          </cell>
          <cell r="G2211" t="str">
            <v>Supplies-Public Works SSJID Surface Water</v>
          </cell>
          <cell r="H2211">
            <v>0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  <cell r="M2211">
            <v>0</v>
          </cell>
          <cell r="N2211">
            <v>0</v>
          </cell>
          <cell r="O2211" t="str">
            <v>+++</v>
          </cell>
        </row>
        <row r="2212">
          <cell r="A2212" t="str">
            <v>100.40.85.065-6280.28</v>
          </cell>
          <cell r="B2212" t="str">
            <v>100</v>
          </cell>
          <cell r="C2212" t="str">
            <v>40</v>
          </cell>
          <cell r="D2212" t="str">
            <v>85</v>
          </cell>
          <cell r="E2212" t="str">
            <v>065</v>
          </cell>
          <cell r="F2212" t="str">
            <v>6280.28</v>
          </cell>
          <cell r="G2212" t="str">
            <v>Supplies-Public Works Water Treatment Chemicals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 t="str">
            <v>+++</v>
          </cell>
        </row>
        <row r="2213">
          <cell r="A2213" t="str">
            <v>100.40.85.065-6280.29</v>
          </cell>
          <cell r="B2213" t="str">
            <v>100</v>
          </cell>
          <cell r="C2213" t="str">
            <v>40</v>
          </cell>
          <cell r="D2213" t="str">
            <v>85</v>
          </cell>
          <cell r="E2213" t="str">
            <v>065</v>
          </cell>
          <cell r="F2213" t="str">
            <v>6280.29</v>
          </cell>
          <cell r="G2213" t="str">
            <v>Supplies-Public Works Water Treatment</v>
          </cell>
          <cell r="H2213">
            <v>0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 t="str">
            <v>+++</v>
          </cell>
        </row>
        <row r="2214">
          <cell r="A2214" t="str">
            <v>100.40.85.065-6280.30</v>
          </cell>
          <cell r="B2214" t="str">
            <v>100</v>
          </cell>
          <cell r="C2214" t="str">
            <v>40</v>
          </cell>
          <cell r="D2214" t="str">
            <v>85</v>
          </cell>
          <cell r="E2214" t="str">
            <v>065</v>
          </cell>
          <cell r="F2214" t="str">
            <v>6280.30</v>
          </cell>
          <cell r="G2214" t="str">
            <v>Supplies-Public Works Automated &amp; Hand Tools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 t="str">
            <v>+++</v>
          </cell>
        </row>
        <row r="2215">
          <cell r="A2215" t="str">
            <v>100.40.85.065-6280.31</v>
          </cell>
          <cell r="B2215" t="str">
            <v>100</v>
          </cell>
          <cell r="C2215" t="str">
            <v>40</v>
          </cell>
          <cell r="D2215" t="str">
            <v>85</v>
          </cell>
          <cell r="E2215" t="str">
            <v>065</v>
          </cell>
          <cell r="F2215" t="str">
            <v>6280.31</v>
          </cell>
          <cell r="G2215" t="str">
            <v>Supplies-Public Works Water Conservation</v>
          </cell>
          <cell r="H2215">
            <v>0</v>
          </cell>
          <cell r="I2215">
            <v>0</v>
          </cell>
          <cell r="J2215">
            <v>0</v>
          </cell>
          <cell r="K2215">
            <v>0</v>
          </cell>
          <cell r="L2215">
            <v>0</v>
          </cell>
          <cell r="M2215">
            <v>0</v>
          </cell>
          <cell r="N2215">
            <v>0</v>
          </cell>
          <cell r="O2215" t="str">
            <v>+++</v>
          </cell>
        </row>
        <row r="2216">
          <cell r="A2216" t="str">
            <v>100.40.85.065-6280.32</v>
          </cell>
          <cell r="B2216" t="str">
            <v>100</v>
          </cell>
          <cell r="C2216" t="str">
            <v>40</v>
          </cell>
          <cell r="D2216" t="str">
            <v>85</v>
          </cell>
          <cell r="E2216" t="str">
            <v>065</v>
          </cell>
          <cell r="F2216" t="str">
            <v>6280.32</v>
          </cell>
          <cell r="G2216" t="str">
            <v>Supplies-Public Works Water Distribution System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 t="str">
            <v>+++</v>
          </cell>
        </row>
        <row r="2217">
          <cell r="A2217" t="str">
            <v>100.40.85.065-6280.33</v>
          </cell>
          <cell r="B2217" t="str">
            <v>100</v>
          </cell>
          <cell r="C2217" t="str">
            <v>40</v>
          </cell>
          <cell r="D2217" t="str">
            <v>85</v>
          </cell>
          <cell r="E2217" t="str">
            <v>065</v>
          </cell>
          <cell r="F2217" t="str">
            <v>6280.33</v>
          </cell>
          <cell r="G2217" t="str">
            <v>Supplies-Public Works Fire Hydrants</v>
          </cell>
          <cell r="H2217">
            <v>0</v>
          </cell>
          <cell r="I2217">
            <v>0</v>
          </cell>
          <cell r="J2217">
            <v>0</v>
          </cell>
          <cell r="K2217">
            <v>0</v>
          </cell>
          <cell r="L2217">
            <v>0</v>
          </cell>
          <cell r="M2217">
            <v>0</v>
          </cell>
          <cell r="N2217">
            <v>0</v>
          </cell>
          <cell r="O2217" t="str">
            <v>+++</v>
          </cell>
        </row>
        <row r="2218">
          <cell r="A2218" t="str">
            <v>100.40.85.065-6280.34</v>
          </cell>
          <cell r="B2218" t="str">
            <v>100</v>
          </cell>
          <cell r="C2218" t="str">
            <v>40</v>
          </cell>
          <cell r="D2218" t="str">
            <v>85</v>
          </cell>
          <cell r="E2218" t="str">
            <v>065</v>
          </cell>
          <cell r="F2218" t="str">
            <v>6280.34</v>
          </cell>
          <cell r="G2218" t="str">
            <v>Supplies-Public Works Wells &amp; Pumps</v>
          </cell>
          <cell r="H2218">
            <v>0</v>
          </cell>
          <cell r="I2218">
            <v>0</v>
          </cell>
          <cell r="J2218">
            <v>0</v>
          </cell>
          <cell r="K2218">
            <v>0</v>
          </cell>
          <cell r="L2218">
            <v>0</v>
          </cell>
          <cell r="M2218">
            <v>0</v>
          </cell>
          <cell r="N2218">
            <v>0</v>
          </cell>
          <cell r="O2218" t="str">
            <v>+++</v>
          </cell>
        </row>
        <row r="2219">
          <cell r="A2219" t="str">
            <v>100.40.85.065-6280.35</v>
          </cell>
          <cell r="B2219" t="str">
            <v>100</v>
          </cell>
          <cell r="C2219" t="str">
            <v>40</v>
          </cell>
          <cell r="D2219" t="str">
            <v>85</v>
          </cell>
          <cell r="E2219" t="str">
            <v>065</v>
          </cell>
          <cell r="F2219" t="str">
            <v>6280.35</v>
          </cell>
          <cell r="G2219" t="str">
            <v>Supplies-Public Works Water Meters &amp; Boxes</v>
          </cell>
          <cell r="H2219">
            <v>0</v>
          </cell>
          <cell r="I2219">
            <v>0</v>
          </cell>
          <cell r="J2219">
            <v>0</v>
          </cell>
          <cell r="K2219">
            <v>0</v>
          </cell>
          <cell r="L2219">
            <v>0</v>
          </cell>
          <cell r="M2219">
            <v>0</v>
          </cell>
          <cell r="N2219">
            <v>0</v>
          </cell>
          <cell r="O2219" t="str">
            <v>+++</v>
          </cell>
        </row>
        <row r="2220">
          <cell r="A2220" t="str">
            <v>100.40.85.065-6280.36</v>
          </cell>
          <cell r="B2220" t="str">
            <v>100</v>
          </cell>
          <cell r="C2220" t="str">
            <v>40</v>
          </cell>
          <cell r="D2220" t="str">
            <v>85</v>
          </cell>
          <cell r="E2220" t="str">
            <v>065</v>
          </cell>
          <cell r="F2220" t="str">
            <v>6280.36</v>
          </cell>
          <cell r="G2220" t="str">
            <v>Supplies-Public Works Traffic Calming</v>
          </cell>
          <cell r="H2220">
            <v>0</v>
          </cell>
          <cell r="I2220">
            <v>0</v>
          </cell>
          <cell r="J2220">
            <v>0</v>
          </cell>
          <cell r="K2220">
            <v>0</v>
          </cell>
          <cell r="L2220">
            <v>0</v>
          </cell>
          <cell r="M2220">
            <v>0</v>
          </cell>
          <cell r="N2220">
            <v>0</v>
          </cell>
          <cell r="O2220" t="str">
            <v>+++</v>
          </cell>
        </row>
        <row r="2221">
          <cell r="A2221" t="str">
            <v>100.40.85.065-6280.38</v>
          </cell>
          <cell r="B2221" t="str">
            <v>100</v>
          </cell>
          <cell r="C2221" t="str">
            <v>40</v>
          </cell>
          <cell r="D2221" t="str">
            <v>85</v>
          </cell>
          <cell r="E2221" t="str">
            <v>065</v>
          </cell>
          <cell r="F2221" t="str">
            <v>6280.38</v>
          </cell>
          <cell r="G2221" t="str">
            <v>Supplies-Public Works Global Supplies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  <cell r="O2221" t="str">
            <v>+++</v>
          </cell>
        </row>
        <row r="2222">
          <cell r="A2222" t="str">
            <v>100.40.85.065-6280.39</v>
          </cell>
          <cell r="B2222" t="str">
            <v>100</v>
          </cell>
          <cell r="C2222" t="str">
            <v>40</v>
          </cell>
          <cell r="D2222" t="str">
            <v>85</v>
          </cell>
          <cell r="E2222" t="str">
            <v>065</v>
          </cell>
          <cell r="F2222" t="str">
            <v>6280.39</v>
          </cell>
          <cell r="G2222" t="str">
            <v>Supplies-Public Works Industrial Waste Pretreatment</v>
          </cell>
          <cell r="H2222">
            <v>0</v>
          </cell>
          <cell r="I2222">
            <v>0</v>
          </cell>
          <cell r="J2222">
            <v>0</v>
          </cell>
          <cell r="K2222">
            <v>0</v>
          </cell>
          <cell r="L2222">
            <v>0</v>
          </cell>
          <cell r="M2222">
            <v>0</v>
          </cell>
          <cell r="N2222">
            <v>0</v>
          </cell>
          <cell r="O2222" t="str">
            <v>+++</v>
          </cell>
        </row>
        <row r="2223">
          <cell r="A2223" t="str">
            <v>100.40.85.065-6280.41</v>
          </cell>
          <cell r="B2223" t="str">
            <v>100</v>
          </cell>
          <cell r="C2223" t="str">
            <v>40</v>
          </cell>
          <cell r="D2223" t="str">
            <v>85</v>
          </cell>
          <cell r="E2223" t="str">
            <v>065</v>
          </cell>
          <cell r="F2223" t="str">
            <v>6280.41</v>
          </cell>
          <cell r="G2223" t="str">
            <v>Supplies-Public Works Bevarage Container Grant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 t="str">
            <v>+++</v>
          </cell>
        </row>
        <row r="2224">
          <cell r="A2224" t="str">
            <v>100.40.85.065-6280.42</v>
          </cell>
          <cell r="B2224" t="str">
            <v>100</v>
          </cell>
          <cell r="C2224" t="str">
            <v>40</v>
          </cell>
          <cell r="D2224" t="str">
            <v>85</v>
          </cell>
          <cell r="E2224" t="str">
            <v>065</v>
          </cell>
          <cell r="F2224" t="str">
            <v>6280.42</v>
          </cell>
          <cell r="G2224" t="str">
            <v>Supplies-Public Works Industrial Wastewater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 t="str">
            <v>+++</v>
          </cell>
        </row>
        <row r="2225">
          <cell r="A2225" t="str">
            <v>100.40.85.065-6300.01</v>
          </cell>
          <cell r="B2225" t="str">
            <v>100</v>
          </cell>
          <cell r="C2225" t="str">
            <v>40</v>
          </cell>
          <cell r="D2225" t="str">
            <v>85</v>
          </cell>
          <cell r="E2225" t="str">
            <v>065</v>
          </cell>
          <cell r="F2225" t="str">
            <v>6300.01</v>
          </cell>
          <cell r="G2225" t="str">
            <v>Dues &amp; Subscriptions Memberships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 t="str">
            <v>+++</v>
          </cell>
        </row>
        <row r="2226">
          <cell r="A2226" t="str">
            <v>100.40.85.065-6300.02</v>
          </cell>
          <cell r="B2226" t="str">
            <v>100</v>
          </cell>
          <cell r="C2226" t="str">
            <v>40</v>
          </cell>
          <cell r="D2226" t="str">
            <v>85</v>
          </cell>
          <cell r="E2226" t="str">
            <v>065</v>
          </cell>
          <cell r="F2226" t="str">
            <v>6300.02</v>
          </cell>
          <cell r="G2226" t="str">
            <v>Dues &amp; Subscriptions Publications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 t="str">
            <v>+++</v>
          </cell>
        </row>
        <row r="2227">
          <cell r="A2227" t="str">
            <v>100.40.85.065-6300.03</v>
          </cell>
          <cell r="B2227" t="str">
            <v>100</v>
          </cell>
          <cell r="C2227" t="str">
            <v>40</v>
          </cell>
          <cell r="D2227" t="str">
            <v>85</v>
          </cell>
          <cell r="E2227" t="str">
            <v>065</v>
          </cell>
          <cell r="F2227" t="str">
            <v>6300.03</v>
          </cell>
          <cell r="G2227" t="str">
            <v>Dues &amp; Subscriptions Certifications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 t="str">
            <v>+++</v>
          </cell>
        </row>
        <row r="2228">
          <cell r="A2228" t="str">
            <v>100.40.85.065-6350.01</v>
          </cell>
          <cell r="B2228" t="str">
            <v>100</v>
          </cell>
          <cell r="C2228" t="str">
            <v>40</v>
          </cell>
          <cell r="D2228" t="str">
            <v>85</v>
          </cell>
          <cell r="E2228" t="str">
            <v>065</v>
          </cell>
          <cell r="F2228" t="str">
            <v>6350.01</v>
          </cell>
          <cell r="G2228" t="str">
            <v>Maintenance Agreements &amp; Licenses License/Software Maintenance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 t="str">
            <v>+++</v>
          </cell>
        </row>
        <row r="2229">
          <cell r="A2229" t="str">
            <v>100.40.85.065-6350.02</v>
          </cell>
          <cell r="B2229" t="str">
            <v>100</v>
          </cell>
          <cell r="C2229" t="str">
            <v>40</v>
          </cell>
          <cell r="D2229" t="str">
            <v>85</v>
          </cell>
          <cell r="E2229" t="str">
            <v>065</v>
          </cell>
          <cell r="F2229" t="str">
            <v>6350.02</v>
          </cell>
          <cell r="G2229" t="str">
            <v>Maintenance Agreements &amp; Licenses Hardware Maintenance</v>
          </cell>
          <cell r="H2229">
            <v>0</v>
          </cell>
          <cell r="I2229">
            <v>0</v>
          </cell>
          <cell r="J2229">
            <v>0</v>
          </cell>
          <cell r="K2229">
            <v>0</v>
          </cell>
          <cell r="L2229">
            <v>0</v>
          </cell>
          <cell r="M2229">
            <v>0</v>
          </cell>
          <cell r="N2229">
            <v>0</v>
          </cell>
          <cell r="O2229" t="str">
            <v>+++</v>
          </cell>
        </row>
        <row r="2230">
          <cell r="A2230" t="str">
            <v>100.40.85.065-6350.03</v>
          </cell>
          <cell r="B2230" t="str">
            <v>100</v>
          </cell>
          <cell r="C2230" t="str">
            <v>40</v>
          </cell>
          <cell r="D2230" t="str">
            <v>85</v>
          </cell>
          <cell r="E2230" t="str">
            <v>065</v>
          </cell>
          <cell r="F2230" t="str">
            <v>6350.03</v>
          </cell>
          <cell r="G2230" t="str">
            <v>Maintenance Agreements &amp; Licenses Maintenance Agreements</v>
          </cell>
          <cell r="H2230">
            <v>0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  <cell r="M2230">
            <v>0</v>
          </cell>
          <cell r="N2230">
            <v>0</v>
          </cell>
          <cell r="O2230" t="str">
            <v>+++</v>
          </cell>
        </row>
        <row r="2231">
          <cell r="A2231" t="str">
            <v>100.40.85.065-6350.04</v>
          </cell>
          <cell r="B2231" t="str">
            <v>100</v>
          </cell>
          <cell r="C2231" t="str">
            <v>40</v>
          </cell>
          <cell r="D2231" t="str">
            <v>85</v>
          </cell>
          <cell r="E2231" t="str">
            <v>065</v>
          </cell>
          <cell r="F2231" t="str">
            <v>6350.04</v>
          </cell>
          <cell r="G2231" t="str">
            <v>Maintenance Agreements &amp; Licenses SCADA</v>
          </cell>
          <cell r="H2231">
            <v>0</v>
          </cell>
          <cell r="I2231">
            <v>0</v>
          </cell>
          <cell r="J2231">
            <v>0</v>
          </cell>
          <cell r="K2231">
            <v>0</v>
          </cell>
          <cell r="L2231">
            <v>0</v>
          </cell>
          <cell r="M2231">
            <v>0</v>
          </cell>
          <cell r="N2231">
            <v>0</v>
          </cell>
          <cell r="O2231" t="str">
            <v>+++</v>
          </cell>
        </row>
        <row r="2232">
          <cell r="A2232" t="str">
            <v>100.40.85.065-6350.05</v>
          </cell>
          <cell r="B2232" t="str">
            <v>100</v>
          </cell>
          <cell r="C2232" t="str">
            <v>40</v>
          </cell>
          <cell r="D2232" t="str">
            <v>85</v>
          </cell>
          <cell r="E2232" t="str">
            <v>065</v>
          </cell>
          <cell r="F2232" t="str">
            <v>6350.05</v>
          </cell>
          <cell r="G2232" t="str">
            <v>Maintenance Agreements &amp; Licenses Traffic Control</v>
          </cell>
          <cell r="H2232">
            <v>0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  <cell r="M2232">
            <v>0</v>
          </cell>
          <cell r="N2232">
            <v>0</v>
          </cell>
          <cell r="O2232" t="str">
            <v>+++</v>
          </cell>
        </row>
        <row r="2233">
          <cell r="A2233" t="str">
            <v>100.40.85.065-6350.06</v>
          </cell>
          <cell r="B2233" t="str">
            <v>100</v>
          </cell>
          <cell r="C2233" t="str">
            <v>40</v>
          </cell>
          <cell r="D2233" t="str">
            <v>85</v>
          </cell>
          <cell r="E2233" t="str">
            <v>065</v>
          </cell>
          <cell r="F2233" t="str">
            <v>6350.06</v>
          </cell>
          <cell r="G2233" t="str">
            <v>Maintenance Agreements &amp; Licenses Streetlights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 t="str">
            <v>+++</v>
          </cell>
        </row>
        <row r="2234">
          <cell r="A2234" t="str">
            <v>100.40.85.065-6375.01</v>
          </cell>
          <cell r="B2234" t="str">
            <v>100</v>
          </cell>
          <cell r="C2234" t="str">
            <v>40</v>
          </cell>
          <cell r="D2234" t="str">
            <v>85</v>
          </cell>
          <cell r="E2234" t="str">
            <v>065</v>
          </cell>
          <cell r="F2234" t="str">
            <v>6375.01</v>
          </cell>
          <cell r="G2234" t="str">
            <v>Operating Fees NPDES Permit Renewal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 t="str">
            <v>+++</v>
          </cell>
        </row>
        <row r="2235">
          <cell r="A2235" t="str">
            <v>100.40.85.065-6375.02</v>
          </cell>
          <cell r="B2235" t="str">
            <v>100</v>
          </cell>
          <cell r="C2235" t="str">
            <v>40</v>
          </cell>
          <cell r="D2235" t="str">
            <v>85</v>
          </cell>
          <cell r="E2235" t="str">
            <v>065</v>
          </cell>
          <cell r="F2235" t="str">
            <v>6375.02</v>
          </cell>
          <cell r="G2235" t="str">
            <v>Operating Fees NPDES Permit Compliance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 t="str">
            <v>+++</v>
          </cell>
        </row>
        <row r="2236">
          <cell r="A2236" t="str">
            <v>100.40.85.065-6375.03</v>
          </cell>
          <cell r="B2236" t="str">
            <v>100</v>
          </cell>
          <cell r="C2236" t="str">
            <v>40</v>
          </cell>
          <cell r="D2236" t="str">
            <v>85</v>
          </cell>
          <cell r="E2236" t="str">
            <v>065</v>
          </cell>
          <cell r="F2236" t="str">
            <v>6375.03</v>
          </cell>
          <cell r="G2236" t="str">
            <v>Operating Fees SSJID Drainage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 t="str">
            <v>+++</v>
          </cell>
        </row>
        <row r="2237">
          <cell r="A2237" t="str">
            <v>100.40.85.065-6375.04</v>
          </cell>
          <cell r="B2237" t="str">
            <v>100</v>
          </cell>
          <cell r="C2237" t="str">
            <v>40</v>
          </cell>
          <cell r="D2237" t="str">
            <v>85</v>
          </cell>
          <cell r="E2237" t="str">
            <v>065</v>
          </cell>
          <cell r="F2237" t="str">
            <v>6375.04</v>
          </cell>
          <cell r="G2237" t="str">
            <v>Operating Fees Operating Permits</v>
          </cell>
          <cell r="H2237">
            <v>0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 t="str">
            <v>+++</v>
          </cell>
        </row>
        <row r="2238">
          <cell r="A2238" t="str">
            <v>100.40.85.065-6375.05</v>
          </cell>
          <cell r="B2238" t="str">
            <v>100</v>
          </cell>
          <cell r="C2238" t="str">
            <v>40</v>
          </cell>
          <cell r="D2238" t="str">
            <v>85</v>
          </cell>
          <cell r="E2238" t="str">
            <v>065</v>
          </cell>
          <cell r="F2238" t="str">
            <v>6375.05</v>
          </cell>
          <cell r="G2238" t="str">
            <v>Operating Fees Annual Waste Discharger</v>
          </cell>
          <cell r="H2238">
            <v>0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 t="str">
            <v>+++</v>
          </cell>
        </row>
        <row r="2239">
          <cell r="A2239" t="str">
            <v>100.40.85.065-6375.07</v>
          </cell>
          <cell r="B2239" t="str">
            <v>100</v>
          </cell>
          <cell r="C2239" t="str">
            <v>40</v>
          </cell>
          <cell r="D2239" t="str">
            <v>85</v>
          </cell>
          <cell r="E2239" t="str">
            <v>065</v>
          </cell>
          <cell r="F2239" t="str">
            <v>6375.07</v>
          </cell>
          <cell r="G2239" t="str">
            <v>Operating Fees Permit</v>
          </cell>
          <cell r="H2239">
            <v>0</v>
          </cell>
          <cell r="I2239">
            <v>0</v>
          </cell>
          <cell r="J2239">
            <v>0</v>
          </cell>
          <cell r="K2239">
            <v>0</v>
          </cell>
          <cell r="L2239">
            <v>0</v>
          </cell>
          <cell r="M2239">
            <v>0</v>
          </cell>
          <cell r="N2239">
            <v>0</v>
          </cell>
          <cell r="O2239" t="str">
            <v>+++</v>
          </cell>
        </row>
        <row r="2240">
          <cell r="A2240" t="str">
            <v>100.40.85.065-6375.08</v>
          </cell>
          <cell r="B2240" t="str">
            <v>100</v>
          </cell>
          <cell r="C2240" t="str">
            <v>40</v>
          </cell>
          <cell r="D2240" t="str">
            <v>85</v>
          </cell>
          <cell r="E2240" t="str">
            <v>065</v>
          </cell>
          <cell r="F2240" t="str">
            <v>6375.08</v>
          </cell>
          <cell r="G2240" t="str">
            <v>Operating Fees Operating Permits Reg</v>
          </cell>
          <cell r="H2240">
            <v>0</v>
          </cell>
          <cell r="I2240">
            <v>0</v>
          </cell>
          <cell r="J2240">
            <v>0</v>
          </cell>
          <cell r="K2240">
            <v>0</v>
          </cell>
          <cell r="L2240">
            <v>0</v>
          </cell>
          <cell r="M2240">
            <v>0</v>
          </cell>
          <cell r="N2240">
            <v>0</v>
          </cell>
          <cell r="O2240" t="str">
            <v>+++</v>
          </cell>
        </row>
        <row r="2241">
          <cell r="A2241" t="str">
            <v>100.40.85.065-6375.09</v>
          </cell>
          <cell r="B2241" t="str">
            <v>100</v>
          </cell>
          <cell r="C2241" t="str">
            <v>40</v>
          </cell>
          <cell r="D2241" t="str">
            <v>85</v>
          </cell>
          <cell r="E2241" t="str">
            <v>065</v>
          </cell>
          <cell r="F2241" t="str">
            <v>6375.09</v>
          </cell>
          <cell r="G2241" t="str">
            <v>Operating Fees Dumping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  <cell r="O2241" t="str">
            <v>+++</v>
          </cell>
        </row>
        <row r="2242">
          <cell r="A2242" t="str">
            <v>100.40.85.065-6375.10</v>
          </cell>
          <cell r="B2242" t="str">
            <v>100</v>
          </cell>
          <cell r="C2242" t="str">
            <v>40</v>
          </cell>
          <cell r="D2242" t="str">
            <v>85</v>
          </cell>
          <cell r="E2242" t="str">
            <v>065</v>
          </cell>
          <cell r="F2242" t="str">
            <v>6375.10</v>
          </cell>
          <cell r="G2242" t="str">
            <v>Operating Fees Sludge Disposal</v>
          </cell>
          <cell r="H2242">
            <v>0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  <cell r="M2242">
            <v>0</v>
          </cell>
          <cell r="N2242">
            <v>0</v>
          </cell>
          <cell r="O2242" t="str">
            <v>+++</v>
          </cell>
        </row>
        <row r="2243">
          <cell r="A2243" t="str">
            <v>100.40.85.065-6375.11</v>
          </cell>
          <cell r="B2243" t="str">
            <v>100</v>
          </cell>
          <cell r="C2243" t="str">
            <v>40</v>
          </cell>
          <cell r="D2243" t="str">
            <v>85</v>
          </cell>
          <cell r="E2243" t="str">
            <v>065</v>
          </cell>
          <cell r="F2243" t="str">
            <v>6375.11</v>
          </cell>
          <cell r="G2243" t="str">
            <v>Operating Fees Compost Tipping</v>
          </cell>
          <cell r="H2243">
            <v>0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 t="str">
            <v>+++</v>
          </cell>
        </row>
        <row r="2244">
          <cell r="A2244" t="str">
            <v>100.40.85.065-6375.12</v>
          </cell>
          <cell r="B2244" t="str">
            <v>100</v>
          </cell>
          <cell r="C2244" t="str">
            <v>40</v>
          </cell>
          <cell r="D2244" t="str">
            <v>85</v>
          </cell>
          <cell r="E2244" t="str">
            <v>065</v>
          </cell>
          <cell r="F2244" t="str">
            <v>6375.12</v>
          </cell>
          <cell r="G2244" t="str">
            <v>Operating Fees Curbside Recycling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 t="str">
            <v>+++</v>
          </cell>
        </row>
        <row r="2245">
          <cell r="A2245" t="str">
            <v>100.40.85.065-6375.15</v>
          </cell>
          <cell r="B2245" t="str">
            <v>100</v>
          </cell>
          <cell r="C2245" t="str">
            <v>40</v>
          </cell>
          <cell r="D2245" t="str">
            <v>85</v>
          </cell>
          <cell r="E2245" t="str">
            <v>065</v>
          </cell>
          <cell r="F2245" t="str">
            <v>6375.15</v>
          </cell>
          <cell r="G2245" t="str">
            <v>Operating Fees Concrete/Asphalt Tipping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 t="str">
            <v>+++</v>
          </cell>
        </row>
        <row r="2246">
          <cell r="A2246" t="str">
            <v>100.40.85.065-6375.16</v>
          </cell>
          <cell r="B2246" t="str">
            <v>100</v>
          </cell>
          <cell r="C2246" t="str">
            <v>40</v>
          </cell>
          <cell r="D2246" t="str">
            <v>85</v>
          </cell>
          <cell r="E2246" t="str">
            <v>065</v>
          </cell>
          <cell r="F2246" t="str">
            <v>6375.16</v>
          </cell>
          <cell r="G2246" t="str">
            <v>Operating Fees Universal Waste Recycling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 t="str">
            <v>+++</v>
          </cell>
        </row>
        <row r="2247">
          <cell r="A2247" t="str">
            <v>100.40.85.065-6375.18</v>
          </cell>
          <cell r="B2247" t="str">
            <v>100</v>
          </cell>
          <cell r="C2247" t="str">
            <v>40</v>
          </cell>
          <cell r="D2247" t="str">
            <v>85</v>
          </cell>
          <cell r="E2247" t="str">
            <v>065</v>
          </cell>
          <cell r="F2247" t="str">
            <v>6375.18</v>
          </cell>
          <cell r="G2247" t="str">
            <v>Operating Fees Used Oil Recycling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 t="str">
            <v>+++</v>
          </cell>
        </row>
        <row r="2248">
          <cell r="A2248" t="str">
            <v>100.40.85.065-6375.19</v>
          </cell>
          <cell r="B2248" t="str">
            <v>100</v>
          </cell>
          <cell r="C2248" t="str">
            <v>40</v>
          </cell>
          <cell r="D2248" t="str">
            <v>85</v>
          </cell>
          <cell r="E2248" t="str">
            <v>065</v>
          </cell>
          <cell r="F2248" t="str">
            <v>6375.19</v>
          </cell>
          <cell r="G2248" t="str">
            <v>Operating Fees Highway Signal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 t="str">
            <v>+++</v>
          </cell>
        </row>
        <row r="2249">
          <cell r="A2249" t="str">
            <v>100.40.85.065-6375.20</v>
          </cell>
          <cell r="B2249" t="str">
            <v>100</v>
          </cell>
          <cell r="C2249" t="str">
            <v>40</v>
          </cell>
          <cell r="D2249" t="str">
            <v>85</v>
          </cell>
          <cell r="E2249" t="str">
            <v>065</v>
          </cell>
          <cell r="F2249" t="str">
            <v>6375.20</v>
          </cell>
          <cell r="G2249" t="str">
            <v>Operating Fees Fines and Penalties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 t="str">
            <v>+++</v>
          </cell>
        </row>
        <row r="2250">
          <cell r="A2250" t="str">
            <v>100.40.85.065-6400.01</v>
          </cell>
          <cell r="B2250" t="str">
            <v>100</v>
          </cell>
          <cell r="C2250" t="str">
            <v>40</v>
          </cell>
          <cell r="D2250" t="str">
            <v>85</v>
          </cell>
          <cell r="E2250" t="str">
            <v>065</v>
          </cell>
          <cell r="F2250" t="str">
            <v>6400.01</v>
          </cell>
          <cell r="G2250" t="str">
            <v>Repairs &amp; Maintenance Building</v>
          </cell>
          <cell r="H2250">
            <v>0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  <cell r="M2250">
            <v>0</v>
          </cell>
          <cell r="N2250">
            <v>0</v>
          </cell>
          <cell r="O2250" t="str">
            <v>+++</v>
          </cell>
        </row>
        <row r="2251">
          <cell r="A2251" t="str">
            <v>100.40.85.065-6400.02</v>
          </cell>
          <cell r="B2251" t="str">
            <v>100</v>
          </cell>
          <cell r="C2251" t="str">
            <v>40</v>
          </cell>
          <cell r="D2251" t="str">
            <v>85</v>
          </cell>
          <cell r="E2251" t="str">
            <v>065</v>
          </cell>
          <cell r="F2251" t="str">
            <v>6400.02</v>
          </cell>
          <cell r="G2251" t="str">
            <v>Repairs &amp; Maintenance Minor Equipment/Other</v>
          </cell>
          <cell r="H2251">
            <v>0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  <cell r="M2251">
            <v>0</v>
          </cell>
          <cell r="N2251">
            <v>0</v>
          </cell>
          <cell r="O2251" t="str">
            <v>+++</v>
          </cell>
        </row>
        <row r="2252">
          <cell r="A2252" t="str">
            <v>100.40.85.065-6400.03</v>
          </cell>
          <cell r="B2252" t="str">
            <v>100</v>
          </cell>
          <cell r="C2252" t="str">
            <v>40</v>
          </cell>
          <cell r="D2252" t="str">
            <v>85</v>
          </cell>
          <cell r="E2252" t="str">
            <v>065</v>
          </cell>
          <cell r="F2252" t="str">
            <v>6400.03</v>
          </cell>
          <cell r="G2252" t="str">
            <v>Repairs &amp; Maintenance Major Repair &amp; Contingency</v>
          </cell>
          <cell r="H2252">
            <v>0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  <cell r="M2252">
            <v>0</v>
          </cell>
          <cell r="N2252">
            <v>0</v>
          </cell>
          <cell r="O2252" t="str">
            <v>+++</v>
          </cell>
        </row>
        <row r="2253">
          <cell r="A2253" t="str">
            <v>100.40.85.065-6400.04</v>
          </cell>
          <cell r="B2253" t="str">
            <v>100</v>
          </cell>
          <cell r="C2253" t="str">
            <v>40</v>
          </cell>
          <cell r="D2253" t="str">
            <v>85</v>
          </cell>
          <cell r="E2253" t="str">
            <v>065</v>
          </cell>
          <cell r="F2253" t="str">
            <v>6400.04</v>
          </cell>
          <cell r="G2253" t="str">
            <v>Repairs &amp; Maintenance Equipment Rental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 t="str">
            <v>+++</v>
          </cell>
        </row>
        <row r="2254">
          <cell r="A2254" t="str">
            <v>100.40.85.065-6400.05</v>
          </cell>
          <cell r="B2254" t="str">
            <v>100</v>
          </cell>
          <cell r="C2254" t="str">
            <v>40</v>
          </cell>
          <cell r="D2254" t="str">
            <v>85</v>
          </cell>
          <cell r="E2254" t="str">
            <v>065</v>
          </cell>
          <cell r="F2254" t="str">
            <v>6400.05</v>
          </cell>
          <cell r="G2254" t="str">
            <v>Repairs &amp; Maintenance Vehicle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 t="str">
            <v>+++</v>
          </cell>
        </row>
        <row r="2255">
          <cell r="A2255" t="str">
            <v>100.40.85.065-6400.07</v>
          </cell>
          <cell r="B2255" t="str">
            <v>100</v>
          </cell>
          <cell r="C2255" t="str">
            <v>40</v>
          </cell>
          <cell r="D2255" t="str">
            <v>85</v>
          </cell>
          <cell r="E2255" t="str">
            <v>065</v>
          </cell>
          <cell r="F2255" t="str">
            <v>6400.07</v>
          </cell>
          <cell r="G2255" t="str">
            <v>Repairs &amp; Maintenance Radio Communication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 t="str">
            <v>+++</v>
          </cell>
        </row>
        <row r="2256">
          <cell r="A2256" t="str">
            <v>100.40.85.065-6400.09</v>
          </cell>
          <cell r="B2256" t="str">
            <v>100</v>
          </cell>
          <cell r="C2256" t="str">
            <v>40</v>
          </cell>
          <cell r="D2256" t="str">
            <v>85</v>
          </cell>
          <cell r="E2256" t="str">
            <v>065</v>
          </cell>
          <cell r="F2256" t="str">
            <v>6400.09</v>
          </cell>
          <cell r="G2256" t="str">
            <v>Repairs &amp; Maintenance Well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 t="str">
            <v>+++</v>
          </cell>
        </row>
        <row r="2257">
          <cell r="A2257" t="str">
            <v>100.40.85.065-6400.10</v>
          </cell>
          <cell r="B2257" t="str">
            <v>100</v>
          </cell>
          <cell r="C2257" t="str">
            <v>40</v>
          </cell>
          <cell r="D2257" t="str">
            <v>85</v>
          </cell>
          <cell r="E2257" t="str">
            <v>065</v>
          </cell>
          <cell r="F2257" t="str">
            <v>6400.10</v>
          </cell>
          <cell r="G2257" t="str">
            <v>Repairs &amp; Maintenance Pavement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 t="str">
            <v>+++</v>
          </cell>
        </row>
        <row r="2258">
          <cell r="A2258" t="str">
            <v>100.40.85.065-6400.12</v>
          </cell>
          <cell r="B2258" t="str">
            <v>100</v>
          </cell>
          <cell r="C2258" t="str">
            <v>40</v>
          </cell>
          <cell r="D2258" t="str">
            <v>85</v>
          </cell>
          <cell r="E2258" t="str">
            <v>065</v>
          </cell>
          <cell r="F2258" t="str">
            <v>6400.12</v>
          </cell>
          <cell r="G2258" t="str">
            <v>Repairs &amp; Maintenance Pump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 t="str">
            <v>+++</v>
          </cell>
        </row>
        <row r="2259">
          <cell r="A2259" t="str">
            <v>100.40.85.065-6400.13</v>
          </cell>
          <cell r="B2259" t="str">
            <v>100</v>
          </cell>
          <cell r="C2259" t="str">
            <v>40</v>
          </cell>
          <cell r="D2259" t="str">
            <v>85</v>
          </cell>
          <cell r="E2259" t="str">
            <v>065</v>
          </cell>
          <cell r="F2259" t="str">
            <v>6400.13</v>
          </cell>
          <cell r="G2259" t="str">
            <v>Repairs &amp; Maintenance Storm Drain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 t="str">
            <v>+++</v>
          </cell>
        </row>
        <row r="2260">
          <cell r="A2260" t="str">
            <v>100.40.85.065-6400.19</v>
          </cell>
          <cell r="B2260" t="str">
            <v>100</v>
          </cell>
          <cell r="C2260" t="str">
            <v>40</v>
          </cell>
          <cell r="D2260" t="str">
            <v>85</v>
          </cell>
          <cell r="E2260" t="str">
            <v>065</v>
          </cell>
          <cell r="F2260" t="str">
            <v>6400.19</v>
          </cell>
          <cell r="G2260" t="str">
            <v>Repairs &amp; Maintenance Testing/Certifications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 t="str">
            <v>+++</v>
          </cell>
        </row>
        <row r="2261">
          <cell r="A2261" t="str">
            <v>100.40.85.065-6400.20</v>
          </cell>
          <cell r="B2261" t="str">
            <v>100</v>
          </cell>
          <cell r="C2261" t="str">
            <v>40</v>
          </cell>
          <cell r="D2261" t="str">
            <v>85</v>
          </cell>
          <cell r="E2261" t="str">
            <v>065</v>
          </cell>
          <cell r="F2261" t="str">
            <v>6400.20</v>
          </cell>
          <cell r="G2261" t="str">
            <v>Repairs &amp; Maintenance Property Maintenance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 t="str">
            <v>+++</v>
          </cell>
        </row>
        <row r="2262">
          <cell r="A2262" t="str">
            <v>100.40.85.065-6400.21</v>
          </cell>
          <cell r="B2262" t="str">
            <v>100</v>
          </cell>
          <cell r="C2262" t="str">
            <v>40</v>
          </cell>
          <cell r="D2262" t="str">
            <v>85</v>
          </cell>
          <cell r="E2262" t="str">
            <v>065</v>
          </cell>
          <cell r="F2262" t="str">
            <v>6400.21</v>
          </cell>
          <cell r="G2262" t="str">
            <v>Repairs &amp; Maintenance Soundwall/Barriers</v>
          </cell>
          <cell r="H2262">
            <v>0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  <cell r="M2262">
            <v>0</v>
          </cell>
          <cell r="N2262">
            <v>0</v>
          </cell>
          <cell r="O2262" t="str">
            <v>+++</v>
          </cell>
        </row>
        <row r="2263">
          <cell r="A2263" t="str">
            <v>100.40.85.065-6400.22</v>
          </cell>
          <cell r="B2263" t="str">
            <v>100</v>
          </cell>
          <cell r="C2263" t="str">
            <v>40</v>
          </cell>
          <cell r="D2263" t="str">
            <v>85</v>
          </cell>
          <cell r="E2263" t="str">
            <v>065</v>
          </cell>
          <cell r="F2263" t="str">
            <v>6400.22</v>
          </cell>
          <cell r="G2263" t="str">
            <v>Repairs &amp; Maintenance Curb Gutter Sidewalk</v>
          </cell>
          <cell r="H2263">
            <v>0</v>
          </cell>
          <cell r="I2263">
            <v>0</v>
          </cell>
          <cell r="J2263">
            <v>0</v>
          </cell>
          <cell r="K2263">
            <v>0</v>
          </cell>
          <cell r="L2263">
            <v>0</v>
          </cell>
          <cell r="M2263">
            <v>0</v>
          </cell>
          <cell r="N2263">
            <v>0</v>
          </cell>
          <cell r="O2263" t="str">
            <v>+++</v>
          </cell>
        </row>
        <row r="2264">
          <cell r="A2264" t="str">
            <v>100.40.85.065-6400.23</v>
          </cell>
          <cell r="B2264" t="str">
            <v>100</v>
          </cell>
          <cell r="C2264" t="str">
            <v>40</v>
          </cell>
          <cell r="D2264" t="str">
            <v>85</v>
          </cell>
          <cell r="E2264" t="str">
            <v>065</v>
          </cell>
          <cell r="F2264" t="str">
            <v>6400.23</v>
          </cell>
          <cell r="G2264" t="str">
            <v>Repairs &amp; Maintenance Bin Repair</v>
          </cell>
          <cell r="H2264">
            <v>0</v>
          </cell>
          <cell r="I2264">
            <v>0</v>
          </cell>
          <cell r="J2264">
            <v>0</v>
          </cell>
          <cell r="K2264">
            <v>0</v>
          </cell>
          <cell r="L2264">
            <v>0</v>
          </cell>
          <cell r="M2264">
            <v>0</v>
          </cell>
          <cell r="N2264">
            <v>0</v>
          </cell>
          <cell r="O2264" t="str">
            <v>+++</v>
          </cell>
        </row>
        <row r="2265">
          <cell r="A2265" t="str">
            <v>100.40.85.065-6410.02</v>
          </cell>
          <cell r="B2265" t="str">
            <v>100</v>
          </cell>
          <cell r="C2265" t="str">
            <v>40</v>
          </cell>
          <cell r="D2265" t="str">
            <v>85</v>
          </cell>
          <cell r="E2265" t="str">
            <v>065</v>
          </cell>
          <cell r="F2265" t="str">
            <v>6410.02</v>
          </cell>
          <cell r="G2265" t="str">
            <v>Repairs &amp; Maintenance-Transportation Slurry/Overlay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  <cell r="O2265" t="str">
            <v>+++</v>
          </cell>
        </row>
        <row r="2266">
          <cell r="A2266" t="str">
            <v>100.40.85.065-6500.04</v>
          </cell>
          <cell r="B2266" t="str">
            <v>100</v>
          </cell>
          <cell r="C2266" t="str">
            <v>40</v>
          </cell>
          <cell r="D2266" t="str">
            <v>85</v>
          </cell>
          <cell r="E2266" t="str">
            <v>065</v>
          </cell>
          <cell r="F2266" t="str">
            <v>6500.04</v>
          </cell>
          <cell r="G2266" t="str">
            <v>Claims &amp; Insurance Insurance Premiums</v>
          </cell>
          <cell r="H2266">
            <v>0</v>
          </cell>
          <cell r="I2266">
            <v>0</v>
          </cell>
          <cell r="J2266">
            <v>0</v>
          </cell>
          <cell r="K2266">
            <v>0</v>
          </cell>
          <cell r="L2266">
            <v>0</v>
          </cell>
          <cell r="M2266">
            <v>0</v>
          </cell>
          <cell r="N2266">
            <v>0</v>
          </cell>
          <cell r="O2266" t="str">
            <v>+++</v>
          </cell>
        </row>
        <row r="2267">
          <cell r="A2267" t="str">
            <v>100.40.85.065-6600.01</v>
          </cell>
          <cell r="B2267" t="str">
            <v>100</v>
          </cell>
          <cell r="C2267" t="str">
            <v>40</v>
          </cell>
          <cell r="D2267" t="str">
            <v>85</v>
          </cell>
          <cell r="E2267" t="str">
            <v>065</v>
          </cell>
          <cell r="F2267" t="str">
            <v>6600.01</v>
          </cell>
          <cell r="G2267" t="str">
            <v>Administrative Expenses Meetings</v>
          </cell>
          <cell r="H2267">
            <v>0</v>
          </cell>
          <cell r="I2267">
            <v>0</v>
          </cell>
          <cell r="J2267">
            <v>0</v>
          </cell>
          <cell r="K2267">
            <v>0</v>
          </cell>
          <cell r="L2267">
            <v>0</v>
          </cell>
          <cell r="M2267">
            <v>0</v>
          </cell>
          <cell r="N2267">
            <v>0</v>
          </cell>
          <cell r="O2267" t="str">
            <v>+++</v>
          </cell>
        </row>
        <row r="2268">
          <cell r="A2268" t="str">
            <v>100.40.85.065-6600.03</v>
          </cell>
          <cell r="B2268" t="str">
            <v>100</v>
          </cell>
          <cell r="C2268" t="str">
            <v>40</v>
          </cell>
          <cell r="D2268" t="str">
            <v>85</v>
          </cell>
          <cell r="E2268" t="str">
            <v>065</v>
          </cell>
          <cell r="F2268" t="str">
            <v>6600.03</v>
          </cell>
          <cell r="G2268" t="str">
            <v>Administrative Expenses Mileage Reimbursement</v>
          </cell>
          <cell r="H2268">
            <v>0</v>
          </cell>
          <cell r="I2268">
            <v>0</v>
          </cell>
          <cell r="J2268">
            <v>0</v>
          </cell>
          <cell r="K2268">
            <v>0</v>
          </cell>
          <cell r="L2268">
            <v>0</v>
          </cell>
          <cell r="M2268">
            <v>0</v>
          </cell>
          <cell r="N2268">
            <v>0</v>
          </cell>
          <cell r="O2268" t="str">
            <v>+++</v>
          </cell>
        </row>
        <row r="2269">
          <cell r="A2269" t="str">
            <v>100.40.85.065-6600.04</v>
          </cell>
          <cell r="B2269" t="str">
            <v>100</v>
          </cell>
          <cell r="C2269" t="str">
            <v>40</v>
          </cell>
          <cell r="D2269" t="str">
            <v>85</v>
          </cell>
          <cell r="E2269" t="str">
            <v>065</v>
          </cell>
          <cell r="F2269" t="str">
            <v>6600.04</v>
          </cell>
          <cell r="G2269" t="str">
            <v>Administrative Expenses Training/Conferences</v>
          </cell>
          <cell r="H2269">
            <v>0</v>
          </cell>
          <cell r="I2269">
            <v>0</v>
          </cell>
          <cell r="J2269">
            <v>0</v>
          </cell>
          <cell r="K2269">
            <v>0</v>
          </cell>
          <cell r="L2269">
            <v>0</v>
          </cell>
          <cell r="M2269">
            <v>0</v>
          </cell>
          <cell r="N2269">
            <v>0</v>
          </cell>
          <cell r="O2269" t="str">
            <v>+++</v>
          </cell>
        </row>
        <row r="2270">
          <cell r="A2270" t="str">
            <v>100.40.85.065-6600.05</v>
          </cell>
          <cell r="B2270" t="str">
            <v>100</v>
          </cell>
          <cell r="C2270" t="str">
            <v>40</v>
          </cell>
          <cell r="D2270" t="str">
            <v>85</v>
          </cell>
          <cell r="E2270" t="str">
            <v>065</v>
          </cell>
          <cell r="F2270" t="str">
            <v>6600.05</v>
          </cell>
          <cell r="G2270" t="str">
            <v>Administrative Expenses Public/Legal Advertisement</v>
          </cell>
          <cell r="H2270">
            <v>0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 t="str">
            <v>+++</v>
          </cell>
        </row>
        <row r="2271">
          <cell r="A2271" t="str">
            <v>100.40.85.065-6600.06</v>
          </cell>
          <cell r="B2271" t="str">
            <v>100</v>
          </cell>
          <cell r="C2271" t="str">
            <v>40</v>
          </cell>
          <cell r="D2271" t="str">
            <v>85</v>
          </cell>
          <cell r="E2271" t="str">
            <v>065</v>
          </cell>
          <cell r="F2271" t="str">
            <v>6600.06</v>
          </cell>
          <cell r="G2271" t="str">
            <v>Administrative Expenses Property/Building Rental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 t="str">
            <v>+++</v>
          </cell>
        </row>
        <row r="2272">
          <cell r="A2272" t="str">
            <v>100.40.85.065-6600.07</v>
          </cell>
          <cell r="B2272" t="str">
            <v>100</v>
          </cell>
          <cell r="C2272" t="str">
            <v>40</v>
          </cell>
          <cell r="D2272" t="str">
            <v>85</v>
          </cell>
          <cell r="E2272" t="str">
            <v>065</v>
          </cell>
          <cell r="F2272" t="str">
            <v>6600.07</v>
          </cell>
          <cell r="G2272" t="str">
            <v>Administrative Expenses Employee Recruitment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 t="str">
            <v>+++</v>
          </cell>
        </row>
        <row r="2273">
          <cell r="A2273" t="str">
            <v>100.40.85.065-6600.16</v>
          </cell>
          <cell r="B2273" t="str">
            <v>100</v>
          </cell>
          <cell r="C2273" t="str">
            <v>40</v>
          </cell>
          <cell r="D2273" t="str">
            <v>85</v>
          </cell>
          <cell r="E2273" t="str">
            <v>065</v>
          </cell>
          <cell r="F2273" t="str">
            <v>6600.16</v>
          </cell>
          <cell r="G2273" t="str">
            <v>Administrative Expenses Property Tax Assessments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 t="str">
            <v>+++</v>
          </cell>
        </row>
        <row r="2274">
          <cell r="A2274" t="str">
            <v>100.40.85.065-6600.23</v>
          </cell>
          <cell r="B2274" t="str">
            <v>100</v>
          </cell>
          <cell r="C2274" t="str">
            <v>40</v>
          </cell>
          <cell r="D2274" t="str">
            <v>85</v>
          </cell>
          <cell r="E2274" t="str">
            <v>065</v>
          </cell>
          <cell r="F2274" t="str">
            <v>6600.23</v>
          </cell>
          <cell r="G2274" t="str">
            <v>Administrative Expenses Public Education</v>
          </cell>
          <cell r="H2274">
            <v>0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 t="str">
            <v>+++</v>
          </cell>
        </row>
        <row r="2275">
          <cell r="A2275" t="str">
            <v>100.40.85.065-6600.25</v>
          </cell>
          <cell r="B2275" t="str">
            <v>100</v>
          </cell>
          <cell r="C2275" t="str">
            <v>40</v>
          </cell>
          <cell r="D2275" t="str">
            <v>85</v>
          </cell>
          <cell r="E2275" t="str">
            <v>065</v>
          </cell>
          <cell r="F2275" t="str">
            <v>6600.25</v>
          </cell>
          <cell r="G2275" t="str">
            <v>Administrative Expenses Support Services-Indirect Labor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 t="str">
            <v>+++</v>
          </cell>
        </row>
        <row r="2276">
          <cell r="A2276" t="str">
            <v>100.40.85.065-6600.26</v>
          </cell>
          <cell r="B2276" t="str">
            <v>100</v>
          </cell>
          <cell r="C2276" t="str">
            <v>40</v>
          </cell>
          <cell r="D2276" t="str">
            <v>85</v>
          </cell>
          <cell r="E2276" t="str">
            <v>065</v>
          </cell>
          <cell r="F2276" t="str">
            <v>6600.26</v>
          </cell>
          <cell r="G2276" t="str">
            <v>Administrative Expenses Support Services-IT</v>
          </cell>
          <cell r="H2276">
            <v>0</v>
          </cell>
          <cell r="I2276">
            <v>0</v>
          </cell>
          <cell r="J2276">
            <v>0</v>
          </cell>
          <cell r="K2276">
            <v>0</v>
          </cell>
          <cell r="L2276">
            <v>0</v>
          </cell>
          <cell r="M2276">
            <v>0</v>
          </cell>
          <cell r="N2276">
            <v>0</v>
          </cell>
          <cell r="O2276" t="str">
            <v>+++</v>
          </cell>
        </row>
        <row r="2277">
          <cell r="A2277" t="str">
            <v>100.40.85.065-6600.32</v>
          </cell>
          <cell r="B2277" t="str">
            <v>100</v>
          </cell>
          <cell r="C2277" t="str">
            <v>40</v>
          </cell>
          <cell r="D2277" t="str">
            <v>85</v>
          </cell>
          <cell r="E2277" t="str">
            <v>065</v>
          </cell>
          <cell r="F2277" t="str">
            <v>6600.32</v>
          </cell>
          <cell r="G2277" t="str">
            <v>Administrative Expenses Vehicle Fund Contribution</v>
          </cell>
          <cell r="H2277">
            <v>0</v>
          </cell>
          <cell r="I2277">
            <v>0</v>
          </cell>
          <cell r="J2277">
            <v>0</v>
          </cell>
          <cell r="K2277">
            <v>0</v>
          </cell>
          <cell r="L2277">
            <v>0</v>
          </cell>
          <cell r="M2277">
            <v>0</v>
          </cell>
          <cell r="N2277">
            <v>0</v>
          </cell>
          <cell r="O2277" t="str">
            <v>+++</v>
          </cell>
        </row>
        <row r="2278">
          <cell r="A2278" t="str">
            <v>100.40.85.065-6600.36</v>
          </cell>
          <cell r="B2278" t="str">
            <v>100</v>
          </cell>
          <cell r="C2278" t="str">
            <v>40</v>
          </cell>
          <cell r="D2278" t="str">
            <v>85</v>
          </cell>
          <cell r="E2278" t="str">
            <v>065</v>
          </cell>
          <cell r="F2278" t="str">
            <v>6600.36</v>
          </cell>
          <cell r="G2278" t="str">
            <v>Administrative Expenses IT Fund Contribution</v>
          </cell>
          <cell r="H2278">
            <v>0</v>
          </cell>
          <cell r="I2278">
            <v>0</v>
          </cell>
          <cell r="J2278">
            <v>0</v>
          </cell>
          <cell r="K2278">
            <v>0</v>
          </cell>
          <cell r="L2278">
            <v>0</v>
          </cell>
          <cell r="M2278">
            <v>0</v>
          </cell>
          <cell r="N2278">
            <v>0</v>
          </cell>
          <cell r="O2278" t="str">
            <v>+++</v>
          </cell>
        </row>
        <row r="2279">
          <cell r="A2279" t="str">
            <v>100.40.85.065-6600.41</v>
          </cell>
          <cell r="B2279" t="str">
            <v>100</v>
          </cell>
          <cell r="C2279" t="str">
            <v>40</v>
          </cell>
          <cell r="D2279" t="str">
            <v>85</v>
          </cell>
          <cell r="E2279" t="str">
            <v>065</v>
          </cell>
          <cell r="F2279" t="str">
            <v>6600.41</v>
          </cell>
          <cell r="G2279" t="str">
            <v>Administrative Expenses Community Clean-up</v>
          </cell>
          <cell r="H2279">
            <v>0</v>
          </cell>
          <cell r="I2279">
            <v>0</v>
          </cell>
          <cell r="J2279">
            <v>0</v>
          </cell>
          <cell r="K2279">
            <v>0</v>
          </cell>
          <cell r="L2279">
            <v>0</v>
          </cell>
          <cell r="M2279">
            <v>0</v>
          </cell>
          <cell r="N2279">
            <v>0</v>
          </cell>
          <cell r="O2279" t="str">
            <v>+++</v>
          </cell>
        </row>
        <row r="2280">
          <cell r="A2280" t="str">
            <v>100.40.85.065-7000.02</v>
          </cell>
          <cell r="B2280" t="str">
            <v>100</v>
          </cell>
          <cell r="C2280" t="str">
            <v>40</v>
          </cell>
          <cell r="D2280" t="str">
            <v>85</v>
          </cell>
          <cell r="E2280" t="str">
            <v>065</v>
          </cell>
          <cell r="F2280" t="str">
            <v>7000.02</v>
          </cell>
          <cell r="G2280" t="str">
            <v>Capital Outlay Vehicles-Major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 t="str">
            <v>+++</v>
          </cell>
        </row>
        <row r="2281">
          <cell r="A2281" t="str">
            <v>100.40.85.065-7000.03</v>
          </cell>
          <cell r="B2281" t="str">
            <v>100</v>
          </cell>
          <cell r="C2281" t="str">
            <v>40</v>
          </cell>
          <cell r="D2281" t="str">
            <v>85</v>
          </cell>
          <cell r="E2281" t="str">
            <v>065</v>
          </cell>
          <cell r="F2281" t="str">
            <v>7000.03</v>
          </cell>
          <cell r="G2281" t="str">
            <v>Capital Outlay Operations Equip-Minor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 t="str">
            <v>+++</v>
          </cell>
        </row>
        <row r="2282">
          <cell r="A2282" t="str">
            <v>100.40.85.065-7000.99</v>
          </cell>
          <cell r="B2282" t="str">
            <v>100</v>
          </cell>
          <cell r="C2282" t="str">
            <v>40</v>
          </cell>
          <cell r="D2282" t="str">
            <v>85</v>
          </cell>
          <cell r="E2282" t="str">
            <v>065</v>
          </cell>
          <cell r="F2282" t="str">
            <v>7000.99</v>
          </cell>
          <cell r="G2282" t="str">
            <v>Capital Outlay General</v>
          </cell>
          <cell r="H2282">
            <v>0</v>
          </cell>
          <cell r="I2282">
            <v>0</v>
          </cell>
          <cell r="J2282">
            <v>0</v>
          </cell>
          <cell r="K2282">
            <v>0</v>
          </cell>
          <cell r="L2282">
            <v>0</v>
          </cell>
          <cell r="M2282">
            <v>0</v>
          </cell>
          <cell r="N2282">
            <v>0</v>
          </cell>
          <cell r="O2282" t="str">
            <v>+++</v>
          </cell>
        </row>
        <row r="2283">
          <cell r="A2283" t="str">
            <v>100.40.90.000-8200.99</v>
          </cell>
          <cell r="B2283" t="str">
            <v>100</v>
          </cell>
          <cell r="C2283" t="str">
            <v>40</v>
          </cell>
          <cell r="D2283" t="str">
            <v>90</v>
          </cell>
          <cell r="E2283" t="str">
            <v>000</v>
          </cell>
          <cell r="F2283" t="str">
            <v>8200.99</v>
          </cell>
          <cell r="G2283" t="str">
            <v>Capital Improvements-Storm Drain General</v>
          </cell>
          <cell r="H2283">
            <v>0</v>
          </cell>
          <cell r="I2283">
            <v>0</v>
          </cell>
          <cell r="J2283">
            <v>0</v>
          </cell>
          <cell r="K2283">
            <v>0</v>
          </cell>
          <cell r="L2283">
            <v>0</v>
          </cell>
          <cell r="M2283">
            <v>0</v>
          </cell>
          <cell r="N2283">
            <v>0</v>
          </cell>
          <cell r="O2283" t="str">
            <v>+++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imberly Trammel" id="{CE8A65B2-3BBD-49A6-813D-C78E96F1E956}" userId="S::Kimberly.Trammel@stocktonca.gov::26202c90-296d-4276-912e-502af8259f71" providerId="AD"/>
  <person displayName="Laura Mayate-DeAndreis" id="{37785AE1-1F07-4069-9299-0806DBC2A790}" userId="S::Laura.Mayate-DeAndreis@stocktonca.gov::8ed508dd-ac61-490f-973f-a8fc1d98330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O74"/>
  <sheetViews>
    <sheetView tabSelected="1" showRuler="0" view="pageBreakPreview" zoomScaleNormal="100" zoomScaleSheetLayoutView="100" zoomScalePageLayoutView="40" workbookViewId="0">
      <selection activeCell="Y13" sqref="Y13"/>
    </sheetView>
  </sheetViews>
  <sheetFormatPr defaultColWidth="9.140625" defaultRowHeight="15" outlineLevelRow="1" outlineLevelCol="1" x14ac:dyDescent="0.25"/>
  <cols>
    <col min="1" max="1" width="8.85546875" style="4" customWidth="1"/>
    <col min="2" max="2" width="9.85546875" style="4" bestFit="1" customWidth="1"/>
    <col min="3" max="4" width="3" style="12" customWidth="1"/>
    <col min="5" max="5" width="23.7109375" style="4" bestFit="1" customWidth="1"/>
    <col min="6" max="6" width="2.7109375" style="22" customWidth="1"/>
    <col min="7" max="7" width="12.42578125" style="4" hidden="1" customWidth="1" outlineLevel="1"/>
    <col min="8" max="8" width="2.42578125" style="22" hidden="1" customWidth="1" outlineLevel="1"/>
    <col min="9" max="9" width="14.5703125" style="22" hidden="1" customWidth="1" outlineLevel="1"/>
    <col min="10" max="14" width="12.42578125" style="4" hidden="1" customWidth="1" outlineLevel="1"/>
    <col min="15" max="15" width="12.42578125" style="4" customWidth="1" collapsed="1"/>
    <col min="16" max="16" width="13" style="4" hidden="1" customWidth="1" outlineLevel="1"/>
    <col min="17" max="17" width="7.42578125" style="26" hidden="1" customWidth="1" outlineLevel="1"/>
    <col min="18" max="18" width="2.42578125" style="22" customWidth="1" collapsed="1"/>
    <col min="19" max="19" width="13.28515625" style="22" hidden="1" customWidth="1" outlineLevel="1"/>
    <col min="20" max="24" width="12.42578125" style="4" hidden="1" customWidth="1" outlineLevel="1"/>
    <col min="25" max="25" width="12.42578125" style="4" customWidth="1" collapsed="1"/>
    <col min="26" max="26" width="13" style="4" hidden="1" customWidth="1" outlineLevel="1"/>
    <col min="27" max="27" width="7.42578125" style="26" hidden="1" customWidth="1" outlineLevel="1"/>
    <col min="28" max="28" width="30.28515625" style="4" hidden="1" customWidth="1" outlineLevel="1"/>
    <col min="29" max="29" width="2.42578125" style="22" customWidth="1" collapsed="1"/>
    <col min="30" max="30" width="13.28515625" style="154" customWidth="1"/>
    <col min="31" max="32" width="12.42578125" style="4" customWidth="1"/>
    <col min="33" max="37" width="12.42578125" style="4" hidden="1" customWidth="1" outlineLevel="1"/>
    <col min="38" max="38" width="13" style="4" hidden="1" customWidth="1" outlineLevel="1"/>
    <col min="39" max="39" width="7.42578125" style="26" hidden="1" customWidth="1" outlineLevel="1"/>
    <col min="40" max="40" width="30.28515625" style="4" customWidth="1" collapsed="1"/>
    <col min="41" max="16384" width="9.140625" style="4"/>
  </cols>
  <sheetData>
    <row r="1" spans="1:41" x14ac:dyDescent="0.25">
      <c r="A1" s="8" t="s">
        <v>18</v>
      </c>
      <c r="B1" s="8"/>
      <c r="C1" s="14"/>
      <c r="D1" s="14"/>
      <c r="E1" s="9"/>
      <c r="J1" s="4" t="s">
        <v>17</v>
      </c>
      <c r="K1" s="4" t="s">
        <v>17</v>
      </c>
      <c r="L1" s="4" t="s">
        <v>17</v>
      </c>
      <c r="M1" s="4" t="s">
        <v>17</v>
      </c>
      <c r="T1" s="4" t="s">
        <v>17</v>
      </c>
      <c r="U1" s="4" t="s">
        <v>17</v>
      </c>
      <c r="V1" s="4" t="s">
        <v>17</v>
      </c>
      <c r="W1" s="4" t="s">
        <v>17</v>
      </c>
      <c r="AE1" s="4" t="s">
        <v>17</v>
      </c>
      <c r="AG1" s="4" t="s">
        <v>17</v>
      </c>
      <c r="AH1" s="4" t="s">
        <v>17</v>
      </c>
      <c r="AI1" s="4" t="s">
        <v>17</v>
      </c>
    </row>
    <row r="2" spans="1:41" x14ac:dyDescent="0.25">
      <c r="A2" s="8" t="s">
        <v>19</v>
      </c>
      <c r="B2" s="8"/>
      <c r="C2" s="14"/>
      <c r="D2" s="14"/>
      <c r="E2" s="9"/>
      <c r="J2" s="4" t="s">
        <v>12</v>
      </c>
      <c r="K2" s="4" t="s">
        <v>13</v>
      </c>
      <c r="L2" s="4" t="s">
        <v>13</v>
      </c>
      <c r="M2" s="4" t="s">
        <v>12</v>
      </c>
      <c r="T2" s="4" t="s">
        <v>12</v>
      </c>
      <c r="U2" s="4" t="s">
        <v>13</v>
      </c>
      <c r="V2" s="4" t="s">
        <v>13</v>
      </c>
      <c r="W2" s="4" t="s">
        <v>12</v>
      </c>
      <c r="AE2" s="4" t="s">
        <v>12</v>
      </c>
      <c r="AG2" s="4" t="s">
        <v>13</v>
      </c>
      <c r="AH2" s="4" t="s">
        <v>13</v>
      </c>
      <c r="AI2" s="4" t="s">
        <v>12</v>
      </c>
    </row>
    <row r="3" spans="1:41" x14ac:dyDescent="0.25">
      <c r="C3" s="6" t="s">
        <v>93</v>
      </c>
      <c r="D3" s="6"/>
      <c r="E3" s="6"/>
      <c r="F3" s="46"/>
      <c r="G3" s="37"/>
      <c r="H3" s="46"/>
      <c r="I3" s="46"/>
      <c r="J3" s="6"/>
      <c r="K3" s="6"/>
      <c r="L3" s="6"/>
      <c r="M3" s="6"/>
      <c r="N3" s="37"/>
      <c r="O3" s="37"/>
      <c r="P3" s="37"/>
      <c r="Q3" s="38"/>
      <c r="R3" s="46"/>
      <c r="S3" s="46"/>
      <c r="T3" s="6"/>
      <c r="U3" s="6"/>
      <c r="V3" s="6"/>
      <c r="W3" s="6"/>
      <c r="X3" s="37"/>
      <c r="Y3" s="37"/>
      <c r="Z3" s="37"/>
      <c r="AA3" s="38"/>
      <c r="AB3" s="6"/>
      <c r="AC3" s="46"/>
      <c r="AD3" s="155"/>
      <c r="AE3" s="6"/>
      <c r="AF3" s="6"/>
      <c r="AG3" s="6"/>
      <c r="AH3" s="6"/>
      <c r="AI3" s="6"/>
      <c r="AJ3" s="37"/>
      <c r="AK3" s="37"/>
      <c r="AL3" s="37"/>
      <c r="AM3" s="38"/>
      <c r="AN3" s="6"/>
      <c r="AO3" s="22" t="s">
        <v>324</v>
      </c>
    </row>
    <row r="4" spans="1:41" x14ac:dyDescent="0.25">
      <c r="C4" s="6" t="s">
        <v>2050</v>
      </c>
      <c r="D4" s="6"/>
      <c r="E4" s="6"/>
      <c r="F4" s="46"/>
      <c r="G4" s="37"/>
      <c r="H4" s="46"/>
      <c r="I4" s="46"/>
      <c r="J4" s="6"/>
      <c r="K4" s="6"/>
      <c r="L4" s="6"/>
      <c r="M4" s="6"/>
      <c r="N4" s="37"/>
      <c r="O4" s="37"/>
      <c r="P4" s="37"/>
      <c r="Q4" s="38"/>
      <c r="R4" s="46"/>
      <c r="S4" s="46"/>
      <c r="T4" s="6"/>
      <c r="U4" s="6"/>
      <c r="V4" s="6"/>
      <c r="W4" s="6"/>
      <c r="X4" s="37"/>
      <c r="Y4" s="37"/>
      <c r="Z4" s="37"/>
      <c r="AA4" s="38"/>
      <c r="AB4" s="6"/>
      <c r="AC4" s="46"/>
      <c r="AD4" s="155"/>
      <c r="AE4" s="6"/>
      <c r="AF4" s="6"/>
      <c r="AG4" s="6"/>
      <c r="AH4" s="6"/>
      <c r="AI4" s="6"/>
      <c r="AJ4" s="37"/>
      <c r="AK4" s="37"/>
      <c r="AL4" s="37"/>
      <c r="AM4" s="38"/>
      <c r="AN4" s="6"/>
      <c r="AO4" s="22" t="s">
        <v>325</v>
      </c>
    </row>
    <row r="5" spans="1:41" x14ac:dyDescent="0.25">
      <c r="C5" s="6" t="s">
        <v>1396</v>
      </c>
      <c r="D5" s="6"/>
      <c r="E5" s="6"/>
      <c r="F5" s="46"/>
      <c r="G5" s="37"/>
      <c r="H5" s="46"/>
      <c r="I5" s="46"/>
      <c r="J5" s="6"/>
      <c r="K5" s="6"/>
      <c r="L5" s="6"/>
      <c r="M5" s="6"/>
      <c r="N5" s="37"/>
      <c r="O5" s="37"/>
      <c r="P5" s="37"/>
      <c r="Q5" s="38"/>
      <c r="R5" s="46"/>
      <c r="S5" s="46"/>
      <c r="T5" s="6"/>
      <c r="U5" s="6"/>
      <c r="V5" s="6"/>
      <c r="W5" s="6"/>
      <c r="X5" s="37"/>
      <c r="Y5" s="37"/>
      <c r="Z5" s="37"/>
      <c r="AA5" s="38"/>
      <c r="AB5" s="6"/>
      <c r="AC5" s="46"/>
      <c r="AD5" s="155"/>
      <c r="AE5" s="6"/>
      <c r="AF5" s="6"/>
      <c r="AG5" s="6"/>
      <c r="AH5" s="6"/>
      <c r="AI5" s="6"/>
      <c r="AJ5" s="37"/>
      <c r="AK5" s="37"/>
      <c r="AL5" s="37"/>
      <c r="AM5" s="38"/>
      <c r="AN5" s="6"/>
    </row>
    <row r="6" spans="1:41" x14ac:dyDescent="0.25">
      <c r="A6" s="7"/>
      <c r="B6" s="7"/>
      <c r="C6" s="3"/>
      <c r="D6" s="3"/>
      <c r="E6" s="7"/>
    </row>
    <row r="7" spans="1:41" x14ac:dyDescent="0.25">
      <c r="A7" s="7"/>
      <c r="B7" s="7"/>
      <c r="C7" s="3"/>
      <c r="D7" s="3"/>
      <c r="E7" s="7"/>
    </row>
    <row r="8" spans="1:41" s="30" customFormat="1" x14ac:dyDescent="0.25">
      <c r="A8" s="3"/>
      <c r="B8" s="3"/>
      <c r="C8" s="3"/>
      <c r="D8" s="3"/>
      <c r="E8" s="3"/>
      <c r="F8" s="36"/>
      <c r="G8" s="47" t="s">
        <v>7</v>
      </c>
      <c r="H8" s="36"/>
      <c r="I8" s="196" t="s">
        <v>244</v>
      </c>
      <c r="J8" s="196"/>
      <c r="K8" s="196"/>
      <c r="L8" s="196"/>
      <c r="M8" s="196"/>
      <c r="N8" s="196"/>
      <c r="O8" s="196"/>
      <c r="P8" s="47"/>
      <c r="Q8" s="47"/>
      <c r="R8" s="36"/>
      <c r="S8" s="196" t="s">
        <v>311</v>
      </c>
      <c r="T8" s="196"/>
      <c r="U8" s="196"/>
      <c r="V8" s="196"/>
      <c r="W8" s="196"/>
      <c r="X8" s="196"/>
      <c r="Y8" s="196"/>
      <c r="Z8" s="196"/>
      <c r="AA8" s="196"/>
      <c r="AB8" s="196"/>
      <c r="AC8" s="36"/>
      <c r="AD8" s="156" t="s">
        <v>318</v>
      </c>
      <c r="AE8" s="40"/>
      <c r="AF8" s="40"/>
      <c r="AG8" s="40"/>
      <c r="AH8" s="47"/>
      <c r="AI8" s="47"/>
      <c r="AJ8" s="48"/>
      <c r="AK8" s="47"/>
      <c r="AL8" s="47"/>
      <c r="AM8" s="47"/>
      <c r="AN8" s="75"/>
    </row>
    <row r="9" spans="1:41" s="16" customFormat="1" ht="46.5" customHeight="1" x14ac:dyDescent="0.25">
      <c r="A9" s="15"/>
      <c r="B9" s="15"/>
      <c r="C9" s="15"/>
      <c r="D9" s="15"/>
      <c r="E9" s="15"/>
      <c r="G9" s="74" t="s">
        <v>0</v>
      </c>
      <c r="I9" s="74" t="s">
        <v>99</v>
      </c>
      <c r="J9" s="74" t="s">
        <v>3</v>
      </c>
      <c r="K9" s="74" t="s">
        <v>11</v>
      </c>
      <c r="L9" s="74" t="s">
        <v>14</v>
      </c>
      <c r="M9" s="74" t="s">
        <v>15</v>
      </c>
      <c r="N9" s="74" t="s">
        <v>16</v>
      </c>
      <c r="O9" s="74" t="s">
        <v>0</v>
      </c>
      <c r="P9" s="197" t="s">
        <v>20</v>
      </c>
      <c r="Q9" s="197"/>
      <c r="S9" s="74" t="s">
        <v>99</v>
      </c>
      <c r="T9" s="74" t="s">
        <v>3</v>
      </c>
      <c r="U9" s="74" t="s">
        <v>11</v>
      </c>
      <c r="V9" s="74" t="s">
        <v>14</v>
      </c>
      <c r="W9" s="74" t="s">
        <v>15</v>
      </c>
      <c r="X9" s="74" t="s">
        <v>16</v>
      </c>
      <c r="Y9" s="74" t="s">
        <v>0</v>
      </c>
      <c r="Z9" s="197" t="s">
        <v>20</v>
      </c>
      <c r="AA9" s="197"/>
      <c r="AB9" s="71" t="s">
        <v>315</v>
      </c>
      <c r="AD9" s="157" t="s">
        <v>1397</v>
      </c>
      <c r="AE9" s="74" t="s">
        <v>3</v>
      </c>
      <c r="AF9" s="184" t="s">
        <v>1398</v>
      </c>
      <c r="AG9" s="74" t="s">
        <v>11</v>
      </c>
      <c r="AH9" s="74" t="s">
        <v>14</v>
      </c>
      <c r="AI9" s="74" t="s">
        <v>15</v>
      </c>
      <c r="AJ9" s="74" t="s">
        <v>16</v>
      </c>
      <c r="AK9" s="74" t="s">
        <v>4</v>
      </c>
      <c r="AL9" s="197" t="s">
        <v>20</v>
      </c>
      <c r="AM9" s="197"/>
      <c r="AN9" s="71" t="s">
        <v>2045</v>
      </c>
    </row>
    <row r="10" spans="1:41" s="16" customFormat="1" x14ac:dyDescent="0.25">
      <c r="A10" s="15"/>
      <c r="B10" s="15"/>
      <c r="C10" s="73" t="s">
        <v>319</v>
      </c>
      <c r="D10" s="15"/>
      <c r="E10" s="15"/>
      <c r="AD10" s="158"/>
    </row>
    <row r="11" spans="1:41" x14ac:dyDescent="0.25">
      <c r="A11" s="23"/>
      <c r="E11" s="25" t="s">
        <v>91</v>
      </c>
      <c r="G11" s="24">
        <f t="shared" ref="G11" si="0">G21+G27+G33+G40+G47</f>
        <v>1385536.42</v>
      </c>
      <c r="I11" s="24">
        <f t="shared" ref="I11:O14" si="1">I21+I27+I33+I40+I47</f>
        <v>1719745</v>
      </c>
      <c r="J11" s="24">
        <f t="shared" si="1"/>
        <v>1718545</v>
      </c>
      <c r="K11" s="24">
        <f t="shared" si="1"/>
        <v>0</v>
      </c>
      <c r="L11" s="24">
        <f t="shared" si="1"/>
        <v>0</v>
      </c>
      <c r="M11" s="24">
        <f t="shared" si="1"/>
        <v>0</v>
      </c>
      <c r="N11" s="24">
        <f t="shared" si="1"/>
        <v>1493228.7800000003</v>
      </c>
      <c r="O11" s="24">
        <f t="shared" si="1"/>
        <v>1493228.7800000003</v>
      </c>
      <c r="P11" s="24">
        <f>P22+P28+P34</f>
        <v>101125.90000000001</v>
      </c>
      <c r="Q11" s="26">
        <f t="shared" ref="Q11:Q15" si="2">IFERROR((P11/O11),0)</f>
        <v>6.7722978122615601E-2</v>
      </c>
      <c r="S11" s="24">
        <f t="shared" ref="S11:X11" si="3">S21+S27+S33+S40+S47</f>
        <v>1590125</v>
      </c>
      <c r="T11" s="24">
        <f t="shared" si="3"/>
        <v>1607032</v>
      </c>
      <c r="U11" s="24">
        <f t="shared" si="3"/>
        <v>0</v>
      </c>
      <c r="V11" s="24">
        <f t="shared" si="3"/>
        <v>0</v>
      </c>
      <c r="W11" s="24">
        <f t="shared" si="3"/>
        <v>0</v>
      </c>
      <c r="X11" s="24">
        <f t="shared" si="3"/>
        <v>1493484.29</v>
      </c>
      <c r="Y11" s="24">
        <f>Y21+Y27+Y33+Y40+Y47</f>
        <v>1493484.29</v>
      </c>
      <c r="Z11" s="24">
        <f>Z22+Z28+Z34</f>
        <v>-883.23999999999614</v>
      </c>
      <c r="AA11" s="26">
        <f>IFERROR((Z11/T11),0)</f>
        <v>-5.4960946639519075E-4</v>
      </c>
      <c r="AB11" s="16"/>
      <c r="AD11" s="24">
        <f>AD21+AD27+AD33+AD40+AD47</f>
        <v>1613943</v>
      </c>
      <c r="AE11" s="24">
        <f t="shared" ref="AE11:AK11" si="4">AE21+AE27+AE33+AE40+AE47</f>
        <v>1613943</v>
      </c>
      <c r="AF11" s="24">
        <f t="shared" si="4"/>
        <v>1080172</v>
      </c>
      <c r="AG11" s="24">
        <f t="shared" si="4"/>
        <v>412444.52</v>
      </c>
      <c r="AH11" s="24">
        <f t="shared" si="4"/>
        <v>0</v>
      </c>
      <c r="AI11" s="24">
        <f t="shared" si="4"/>
        <v>0</v>
      </c>
      <c r="AJ11" s="24">
        <f t="shared" si="4"/>
        <v>0</v>
      </c>
      <c r="AK11" s="24">
        <f t="shared" si="4"/>
        <v>0</v>
      </c>
      <c r="AL11" s="24">
        <f>AL21+AL27+AL34+AL40+AL47</f>
        <v>-1593368</v>
      </c>
      <c r="AM11" s="26">
        <f>IFERROR((AL11/Y11),0)</f>
        <v>-1.0668796522794357</v>
      </c>
      <c r="AN11" s="193"/>
    </row>
    <row r="12" spans="1:41" x14ac:dyDescent="0.25">
      <c r="A12" s="23"/>
      <c r="E12" s="25" t="s">
        <v>323</v>
      </c>
      <c r="G12" s="24">
        <f t="shared" ref="G12" si="5">G22+G28+G34+G41+G48</f>
        <v>135897.95000000001</v>
      </c>
      <c r="I12" s="24">
        <f t="shared" si="1"/>
        <v>250930</v>
      </c>
      <c r="J12" s="24">
        <f t="shared" si="1"/>
        <v>397287</v>
      </c>
      <c r="K12" s="24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122155.59</v>
      </c>
      <c r="O12" s="24">
        <f t="shared" si="1"/>
        <v>122155.59</v>
      </c>
      <c r="P12" s="24">
        <f>P23+P29+P35</f>
        <v>42152.220000000008</v>
      </c>
      <c r="Q12" s="26">
        <f t="shared" si="2"/>
        <v>0.34506992271086417</v>
      </c>
      <c r="S12" s="24">
        <f t="shared" ref="S12:X12" si="6">S22+S28+S34+S41+S48</f>
        <v>140300</v>
      </c>
      <c r="T12" s="24">
        <f t="shared" si="6"/>
        <v>194092</v>
      </c>
      <c r="U12" s="24">
        <f t="shared" si="6"/>
        <v>0</v>
      </c>
      <c r="V12" s="24">
        <f t="shared" si="6"/>
        <v>0</v>
      </c>
      <c r="W12" s="24">
        <f t="shared" si="6"/>
        <v>0</v>
      </c>
      <c r="X12" s="24">
        <f t="shared" si="6"/>
        <v>124561.87999999999</v>
      </c>
      <c r="Y12" s="24">
        <f t="shared" ref="Y12:Y14" si="7">Y22+Y28+Y34+Y41+Y48</f>
        <v>124561.87999999999</v>
      </c>
      <c r="Z12" s="24">
        <f>Z23+Z29+Z35</f>
        <v>48056.560000000005</v>
      </c>
      <c r="AA12" s="26">
        <f t="shared" ref="AA12:AA15" si="8">IFERROR((Z12/T12),0)</f>
        <v>0.24759680976031986</v>
      </c>
      <c r="AB12" s="16"/>
      <c r="AD12" s="24">
        <f t="shared" ref="AD12:AK14" si="9">AD22+AD28+AD34+AD41+AD48</f>
        <v>186576</v>
      </c>
      <c r="AE12" s="24">
        <f t="shared" si="9"/>
        <v>186576</v>
      </c>
      <c r="AF12" s="24">
        <f t="shared" si="9"/>
        <v>221576</v>
      </c>
      <c r="AG12" s="24">
        <f t="shared" si="9"/>
        <v>24688.23</v>
      </c>
      <c r="AH12" s="24">
        <f t="shared" si="9"/>
        <v>0</v>
      </c>
      <c r="AI12" s="24">
        <f t="shared" si="9"/>
        <v>0</v>
      </c>
      <c r="AJ12" s="24">
        <f t="shared" si="9"/>
        <v>0</v>
      </c>
      <c r="AK12" s="24">
        <f t="shared" si="9"/>
        <v>0</v>
      </c>
      <c r="AL12" s="24">
        <f t="shared" ref="AL12:AL14" si="10">AL22+AL28+AL35+AL41+AL48</f>
        <v>-291226</v>
      </c>
      <c r="AM12" s="26">
        <f>IFERROR((AL12/Y12),0)</f>
        <v>-2.338002605612568</v>
      </c>
      <c r="AN12" s="194"/>
    </row>
    <row r="13" spans="1:41" x14ac:dyDescent="0.25">
      <c r="E13" s="25" t="s">
        <v>329</v>
      </c>
      <c r="G13" s="24">
        <f t="shared" ref="G13" si="11">G23+G29+G35+G42+G49</f>
        <v>434458.52</v>
      </c>
      <c r="I13" s="24">
        <f t="shared" si="1"/>
        <v>546725</v>
      </c>
      <c r="J13" s="24">
        <f t="shared" si="1"/>
        <v>542300</v>
      </c>
      <c r="K13" s="24">
        <f t="shared" si="1"/>
        <v>0</v>
      </c>
      <c r="L13" s="24">
        <f t="shared" si="1"/>
        <v>0</v>
      </c>
      <c r="M13" s="24">
        <f t="shared" si="1"/>
        <v>0</v>
      </c>
      <c r="N13" s="24">
        <f t="shared" si="1"/>
        <v>423803.95999999996</v>
      </c>
      <c r="O13" s="24">
        <f t="shared" si="1"/>
        <v>423803.95999999996</v>
      </c>
      <c r="P13" s="24">
        <f>P24+P30+P36</f>
        <v>4430.4400000000751</v>
      </c>
      <c r="Q13" s="26">
        <f t="shared" si="2"/>
        <v>1.045398443185872E-2</v>
      </c>
      <c r="S13" s="24">
        <f t="shared" ref="S13:X13" si="12">S23+S29+S35+S42+S49</f>
        <v>499600</v>
      </c>
      <c r="T13" s="24">
        <f t="shared" si="12"/>
        <v>571728</v>
      </c>
      <c r="U13" s="24">
        <f t="shared" si="12"/>
        <v>0</v>
      </c>
      <c r="V13" s="24">
        <f t="shared" si="12"/>
        <v>0</v>
      </c>
      <c r="W13" s="24">
        <f t="shared" si="12"/>
        <v>0</v>
      </c>
      <c r="X13" s="24">
        <f t="shared" si="12"/>
        <v>452514.48</v>
      </c>
      <c r="Y13" s="24">
        <f t="shared" si="7"/>
        <v>452514.48</v>
      </c>
      <c r="Z13" s="24">
        <f>Z24+Z30+Z36</f>
        <v>94738.979999999952</v>
      </c>
      <c r="AA13" s="26">
        <f t="shared" si="8"/>
        <v>0.16570638485433625</v>
      </c>
      <c r="AB13" s="26"/>
      <c r="AD13" s="24">
        <f t="shared" si="9"/>
        <v>755200</v>
      </c>
      <c r="AE13" s="24">
        <f t="shared" si="9"/>
        <v>715200</v>
      </c>
      <c r="AF13" s="24">
        <f t="shared" si="9"/>
        <v>651610</v>
      </c>
      <c r="AG13" s="24">
        <f t="shared" si="9"/>
        <v>81517.180000000008</v>
      </c>
      <c r="AH13" s="24">
        <f t="shared" si="9"/>
        <v>0</v>
      </c>
      <c r="AI13" s="24">
        <f t="shared" si="9"/>
        <v>0</v>
      </c>
      <c r="AJ13" s="24">
        <f t="shared" si="9"/>
        <v>0</v>
      </c>
      <c r="AK13" s="24">
        <f t="shared" si="9"/>
        <v>0</v>
      </c>
      <c r="AL13" s="24">
        <f t="shared" si="10"/>
        <v>-964000</v>
      </c>
      <c r="AM13" s="26">
        <f>IFERROR((AL13/Y13),0)</f>
        <v>-2.1303185701372476</v>
      </c>
      <c r="AN13" s="194"/>
    </row>
    <row r="14" spans="1:41" x14ac:dyDescent="0.25">
      <c r="E14" s="29" t="s">
        <v>92</v>
      </c>
      <c r="G14" s="24">
        <f t="shared" ref="G14" si="13">G24+G30+G36+G43+G50</f>
        <v>313026.90000000002</v>
      </c>
      <c r="I14" s="24">
        <f t="shared" si="1"/>
        <v>422100</v>
      </c>
      <c r="J14" s="24">
        <f t="shared" si="1"/>
        <v>1286910</v>
      </c>
      <c r="K14" s="24">
        <f t="shared" si="1"/>
        <v>0</v>
      </c>
      <c r="L14" s="24">
        <f t="shared" si="1"/>
        <v>0</v>
      </c>
      <c r="M14" s="24">
        <f t="shared" si="1"/>
        <v>0</v>
      </c>
      <c r="N14" s="24">
        <f t="shared" si="1"/>
        <v>780392.75</v>
      </c>
      <c r="O14" s="24">
        <f t="shared" si="1"/>
        <v>780392.75</v>
      </c>
      <c r="P14" s="24">
        <f>P25+P31+P37</f>
        <v>196564.71000000022</v>
      </c>
      <c r="Q14" s="26">
        <f t="shared" si="2"/>
        <v>0.25187921082044934</v>
      </c>
      <c r="S14" s="24">
        <f t="shared" ref="S14:X14" si="14">S24+S30+S36+S43+S50</f>
        <v>499530</v>
      </c>
      <c r="T14" s="24">
        <f t="shared" si="14"/>
        <v>954596</v>
      </c>
      <c r="U14" s="24">
        <f t="shared" si="14"/>
        <v>0</v>
      </c>
      <c r="V14" s="24">
        <f t="shared" si="14"/>
        <v>0</v>
      </c>
      <c r="W14" s="24">
        <f t="shared" si="14"/>
        <v>0</v>
      </c>
      <c r="X14" s="24">
        <f t="shared" si="14"/>
        <v>783851.73</v>
      </c>
      <c r="Y14" s="24">
        <f t="shared" si="7"/>
        <v>783851.73</v>
      </c>
      <c r="Z14" s="24">
        <f>Z25+Z31+Z37</f>
        <v>77045.170000000158</v>
      </c>
      <c r="AA14" s="26">
        <f t="shared" si="8"/>
        <v>8.0709713847533573E-2</v>
      </c>
      <c r="AB14" s="26"/>
      <c r="AD14" s="24">
        <f t="shared" si="9"/>
        <v>502930</v>
      </c>
      <c r="AE14" s="24">
        <f t="shared" si="9"/>
        <v>549544</v>
      </c>
      <c r="AF14" s="24">
        <f t="shared" si="9"/>
        <v>549544</v>
      </c>
      <c r="AG14" s="24">
        <f t="shared" si="9"/>
        <v>45282.87</v>
      </c>
      <c r="AH14" s="24">
        <f t="shared" si="9"/>
        <v>0</v>
      </c>
      <c r="AI14" s="24">
        <f t="shared" si="9"/>
        <v>0</v>
      </c>
      <c r="AJ14" s="24">
        <f t="shared" si="9"/>
        <v>0</v>
      </c>
      <c r="AK14" s="24">
        <f t="shared" si="9"/>
        <v>0</v>
      </c>
      <c r="AL14" s="24">
        <f t="shared" si="10"/>
        <v>-637155</v>
      </c>
      <c r="AM14" s="26">
        <f>IFERROR((AL14/Y14),0)</f>
        <v>-0.81285143046121744</v>
      </c>
      <c r="AN14" s="194"/>
    </row>
    <row r="15" spans="1:41" x14ac:dyDescent="0.25">
      <c r="E15" s="25"/>
      <c r="G15" s="21">
        <f>SUM(G11:G14)</f>
        <v>2268919.79</v>
      </c>
      <c r="I15" s="21">
        <f t="shared" ref="I15:P15" si="15">SUM(I11:I14)</f>
        <v>2939500</v>
      </c>
      <c r="J15" s="21">
        <f t="shared" si="15"/>
        <v>3945042</v>
      </c>
      <c r="K15" s="21">
        <f t="shared" si="15"/>
        <v>0</v>
      </c>
      <c r="L15" s="21">
        <f t="shared" si="15"/>
        <v>0</v>
      </c>
      <c r="M15" s="21">
        <f t="shared" si="15"/>
        <v>0</v>
      </c>
      <c r="N15" s="21">
        <f t="shared" si="15"/>
        <v>2819581.08</v>
      </c>
      <c r="O15" s="21">
        <f t="shared" si="15"/>
        <v>2819581.08</v>
      </c>
      <c r="P15" s="21">
        <f t="shared" si="15"/>
        <v>344273.27000000037</v>
      </c>
      <c r="Q15" s="26">
        <f t="shared" si="2"/>
        <v>0.12210085833034472</v>
      </c>
      <c r="S15" s="21">
        <f t="shared" ref="S15:Z15" si="16">SUM(S11:S14)</f>
        <v>2729555</v>
      </c>
      <c r="T15" s="21">
        <f t="shared" si="16"/>
        <v>3327448</v>
      </c>
      <c r="U15" s="21">
        <f t="shared" si="16"/>
        <v>0</v>
      </c>
      <c r="V15" s="21">
        <f t="shared" si="16"/>
        <v>0</v>
      </c>
      <c r="W15" s="21">
        <f t="shared" si="16"/>
        <v>0</v>
      </c>
      <c r="X15" s="21">
        <f t="shared" si="16"/>
        <v>2854412.38</v>
      </c>
      <c r="Y15" s="21">
        <f t="shared" si="16"/>
        <v>2854412.38</v>
      </c>
      <c r="Z15" s="21">
        <f t="shared" si="16"/>
        <v>218957.47000000012</v>
      </c>
      <c r="AA15" s="76">
        <f t="shared" si="8"/>
        <v>6.5803423524575022E-2</v>
      </c>
      <c r="AB15" s="26"/>
      <c r="AD15" s="160">
        <f t="shared" ref="AD15:AL15" si="17">SUM(AD11:AD14)</f>
        <v>3058649</v>
      </c>
      <c r="AE15" s="21">
        <f t="shared" si="17"/>
        <v>3065263</v>
      </c>
      <c r="AF15" s="21">
        <f t="shared" si="17"/>
        <v>2502902</v>
      </c>
      <c r="AG15" s="21">
        <f t="shared" si="17"/>
        <v>563932.80000000005</v>
      </c>
      <c r="AH15" s="21">
        <f t="shared" si="17"/>
        <v>0</v>
      </c>
      <c r="AI15" s="21">
        <f t="shared" si="17"/>
        <v>0</v>
      </c>
      <c r="AJ15" s="21">
        <f t="shared" si="17"/>
        <v>0</v>
      </c>
      <c r="AK15" s="21">
        <f t="shared" si="17"/>
        <v>0</v>
      </c>
      <c r="AL15" s="21">
        <f t="shared" si="17"/>
        <v>-3485749</v>
      </c>
      <c r="AM15" s="26">
        <f>IFERROR((AL15/Y15),0)</f>
        <v>-1.2211791906535945</v>
      </c>
      <c r="AN15" s="26"/>
    </row>
    <row r="16" spans="1:41" x14ac:dyDescent="0.25">
      <c r="E16" s="25"/>
      <c r="G16" s="27">
        <f>+G15-G66</f>
        <v>0</v>
      </c>
      <c r="I16" s="27">
        <f t="shared" ref="I16:P16" si="18">+I15-I66</f>
        <v>0</v>
      </c>
      <c r="J16" s="27">
        <f t="shared" si="18"/>
        <v>0</v>
      </c>
      <c r="K16" s="27">
        <f t="shared" si="18"/>
        <v>0</v>
      </c>
      <c r="L16" s="27">
        <f t="shared" si="18"/>
        <v>0</v>
      </c>
      <c r="M16" s="27">
        <f t="shared" si="18"/>
        <v>0</v>
      </c>
      <c r="N16" s="27">
        <f t="shared" si="18"/>
        <v>0</v>
      </c>
      <c r="O16" s="27">
        <f t="shared" si="18"/>
        <v>0</v>
      </c>
      <c r="P16" s="27">
        <f t="shared" si="18"/>
        <v>147708.56000000014</v>
      </c>
      <c r="S16" s="27">
        <f t="shared" ref="S16:Z16" si="19">+S15-S66</f>
        <v>0</v>
      </c>
      <c r="T16" s="27">
        <f t="shared" si="19"/>
        <v>0</v>
      </c>
      <c r="U16" s="27">
        <f t="shared" si="19"/>
        <v>0</v>
      </c>
      <c r="V16" s="27">
        <f t="shared" si="19"/>
        <v>0</v>
      </c>
      <c r="W16" s="27">
        <f t="shared" si="19"/>
        <v>0</v>
      </c>
      <c r="X16" s="27">
        <f t="shared" si="19"/>
        <v>0</v>
      </c>
      <c r="Y16" s="27">
        <f t="shared" si="19"/>
        <v>0</v>
      </c>
      <c r="Z16" s="27">
        <f t="shared" si="19"/>
        <v>-254078.15</v>
      </c>
      <c r="AB16" s="26"/>
      <c r="AD16" s="161">
        <f>+AD15-AD66</f>
        <v>0</v>
      </c>
      <c r="AE16" s="161">
        <f t="shared" ref="AE16:AL16" si="20">+AE15-AE66</f>
        <v>0</v>
      </c>
      <c r="AF16" s="161">
        <f t="shared" si="20"/>
        <v>0</v>
      </c>
      <c r="AG16" s="161">
        <f t="shared" si="20"/>
        <v>0</v>
      </c>
      <c r="AH16" s="161">
        <f t="shared" si="20"/>
        <v>0</v>
      </c>
      <c r="AI16" s="161">
        <f t="shared" si="20"/>
        <v>0</v>
      </c>
      <c r="AJ16" s="161">
        <f t="shared" si="20"/>
        <v>0</v>
      </c>
      <c r="AK16" s="161">
        <f t="shared" si="20"/>
        <v>0</v>
      </c>
      <c r="AL16" s="161">
        <f t="shared" si="20"/>
        <v>-427100</v>
      </c>
      <c r="AN16" s="26"/>
    </row>
    <row r="17" spans="1:40" x14ac:dyDescent="0.25">
      <c r="A17" s="9" t="s">
        <v>5</v>
      </c>
      <c r="B17" s="9" t="s">
        <v>6</v>
      </c>
      <c r="C17" s="10"/>
      <c r="D17" s="10"/>
      <c r="E17" s="11"/>
      <c r="I17" s="4"/>
      <c r="S17" s="4"/>
      <c r="AB17" s="26"/>
      <c r="AD17" s="162"/>
      <c r="AN17" s="26"/>
    </row>
    <row r="18" spans="1:40" x14ac:dyDescent="0.25">
      <c r="A18" s="9"/>
      <c r="B18" s="17"/>
      <c r="C18" s="10"/>
      <c r="D18" s="10"/>
      <c r="E18" s="13"/>
      <c r="J18" s="24"/>
      <c r="K18" s="24"/>
      <c r="T18" s="24"/>
      <c r="U18" s="24"/>
      <c r="AE18" s="24"/>
      <c r="AF18" s="24"/>
      <c r="AG18" s="24"/>
    </row>
    <row r="19" spans="1:40" x14ac:dyDescent="0.25">
      <c r="A19" s="9"/>
      <c r="B19" s="17"/>
      <c r="C19" s="10" t="s">
        <v>1</v>
      </c>
      <c r="D19" s="10"/>
      <c r="E19" s="25"/>
      <c r="J19" s="24"/>
      <c r="K19" s="24"/>
      <c r="T19" s="24"/>
      <c r="U19" s="24"/>
      <c r="AD19" s="163">
        <f>SUM(AD15:AD18)</f>
        <v>3058649</v>
      </c>
      <c r="AE19" s="24"/>
      <c r="AF19" s="24"/>
      <c r="AG19" s="24"/>
    </row>
    <row r="20" spans="1:40" x14ac:dyDescent="0.25">
      <c r="A20" s="23"/>
      <c r="B20" s="7"/>
      <c r="C20" s="2"/>
      <c r="D20" s="2" t="s">
        <v>2</v>
      </c>
      <c r="E20" s="29"/>
      <c r="J20" s="18"/>
      <c r="K20" s="18"/>
      <c r="L20" s="19"/>
      <c r="M20" s="20"/>
      <c r="T20" s="18"/>
      <c r="U20" s="18"/>
      <c r="V20" s="19"/>
      <c r="W20" s="20"/>
      <c r="AE20" s="18"/>
      <c r="AF20" s="18"/>
      <c r="AG20" s="18"/>
      <c r="AH20" s="19"/>
      <c r="AI20" s="20"/>
    </row>
    <row r="21" spans="1:40" x14ac:dyDescent="0.25">
      <c r="A21" s="23"/>
      <c r="B21" s="23" t="s">
        <v>2010</v>
      </c>
      <c r="C21" s="2"/>
      <c r="D21" s="2"/>
      <c r="E21" s="29" t="s">
        <v>91</v>
      </c>
      <c r="G21" s="24">
        <f>SUMIF(Baseline!$H:$H,PW!$B:$B,Baseline!O:O)</f>
        <v>191396.29</v>
      </c>
      <c r="I21" s="24">
        <f>SUMIF(Baseline!$H:$H,PW!$B:$B,Baseline!R:R)</f>
        <v>216915</v>
      </c>
      <c r="J21" s="24">
        <f>SUMIF(Baseline!$H:$H,PW!$B:$B,Baseline!S:S)</f>
        <v>216915</v>
      </c>
      <c r="K21" s="24">
        <f>SUMIF(Baseline!$H:$H,PW!$B:$B,Baseline!T:T)</f>
        <v>0</v>
      </c>
      <c r="L21" s="24">
        <f>SUMIF(Baseline!$H:$H,PW!$B:$B,Baseline!U:U)</f>
        <v>0</v>
      </c>
      <c r="M21" s="24">
        <f>SUMIF(Baseline!$H:$H,PW!$B:$B,Baseline!V:V)</f>
        <v>0</v>
      </c>
      <c r="N21" s="24">
        <f>SUMIF(Baseline!$H:$H,PW!$B:$B,Baseline!W:W)</f>
        <v>201309.58000000002</v>
      </c>
      <c r="O21" s="24">
        <f>SUMIF(Baseline!$H:$H,PW!$B:$B,Baseline!X:X)</f>
        <v>201309.58000000002</v>
      </c>
      <c r="P21" s="24">
        <f>+J21-O21</f>
        <v>15605.419999999984</v>
      </c>
      <c r="Q21" s="26">
        <f>IFERROR((P21/O21),0)</f>
        <v>7.7519510000467848E-2</v>
      </c>
      <c r="S21" s="24">
        <f>SUMIF(Baseline!$H:$H,PW!$B:$B,Baseline!AA:AA)</f>
        <v>287820</v>
      </c>
      <c r="T21" s="24">
        <f>SUMIF(Baseline!$H:$H,PW!$B:$B,Baseline!AB:AB)</f>
        <v>287441</v>
      </c>
      <c r="U21" s="24">
        <f>SUMIF(Baseline!$H:$H,PW!$B:$B,Baseline!AC:AC)</f>
        <v>0</v>
      </c>
      <c r="V21" s="24">
        <f>SUMIF(Baseline!$H:$H,PW!$B:$B,Baseline!AD:AD)</f>
        <v>0</v>
      </c>
      <c r="W21" s="24">
        <f>SUMIF(Baseline!$H:$H,PW!$B:$B,Baseline!AE:AE)</f>
        <v>0</v>
      </c>
      <c r="X21" s="24">
        <f>SUMIF(Baseline!$H:$H,PW!$B:$B,Baseline!AF:AF)</f>
        <v>213033.07999999996</v>
      </c>
      <c r="Y21" s="24">
        <f>SUMIF(Baseline!$H:$H,PW!$B:$B,Baseline!AG:AG)</f>
        <v>213033.07999999996</v>
      </c>
      <c r="Z21" s="24">
        <f>+T21-Y21</f>
        <v>74407.920000000042</v>
      </c>
      <c r="AA21" s="26">
        <f>IFERROR((Z21/T21),0)</f>
        <v>0.25886327976871792</v>
      </c>
      <c r="AB21" s="97"/>
      <c r="AD21" s="159">
        <f>SUMIF(Baseline!$H:$H,PW!$B:$B,Baseline!AJ:AJ)</f>
        <v>291351</v>
      </c>
      <c r="AE21" s="159">
        <f>SUMIF(Baseline!$H:$H,PW!$B:$B,Baseline!AK:AK)</f>
        <v>291351</v>
      </c>
      <c r="AF21" s="159">
        <f>SUMIF(Baseline!$H:$H,PW!$B:$B,Baseline!AL:AL)</f>
        <v>7330</v>
      </c>
      <c r="AG21" s="159">
        <f>SUMIF(Baseline!$H:$H,PW!$B:$B,Baseline!AM:AM)</f>
        <v>87837.550000000017</v>
      </c>
      <c r="AH21" s="159">
        <f>SUMIF(Baseline!$H:$H,PW!$B:$B,Baseline!AN:AN)</f>
        <v>0</v>
      </c>
      <c r="AI21" s="159">
        <f>SUMIF(Baseline!$H:$H,PW!$B:$B,Baseline!AO:AO)</f>
        <v>0</v>
      </c>
      <c r="AJ21" s="159">
        <f>SUMIF(Baseline!$H:$H,PW!$B:$B,Baseline!AP:AP)</f>
        <v>0</v>
      </c>
      <c r="AK21" s="159">
        <f>SUMIF(Baseline!$H:$H,PW!$B:$B,Baseline!AQ:AQ)</f>
        <v>0</v>
      </c>
      <c r="AL21" s="24">
        <f>+AK21-AD21</f>
        <v>-291351</v>
      </c>
      <c r="AM21" s="26">
        <f>IFERROR((AL21/Y21),0)</f>
        <v>-1.3676326700059918</v>
      </c>
      <c r="AN21" s="19"/>
    </row>
    <row r="22" spans="1:40" x14ac:dyDescent="0.25">
      <c r="A22" s="23"/>
      <c r="B22" s="23" t="s">
        <v>2011</v>
      </c>
      <c r="C22" s="2"/>
      <c r="D22" s="2"/>
      <c r="E22" s="29" t="s">
        <v>323</v>
      </c>
      <c r="G22" s="24">
        <f>SUMIF(Baseline!$H:$H,PW!$B:$B,Baseline!O:O)</f>
        <v>62238</v>
      </c>
      <c r="I22" s="24">
        <f>SUMIF(Baseline!$H:$H,PW!$B:$B,Baseline!R:R)</f>
        <v>80000</v>
      </c>
      <c r="J22" s="24">
        <f>SUMIF(Baseline!$H:$H,PW!$B:$B,Baseline!S:S)</f>
        <v>95600</v>
      </c>
      <c r="K22" s="24">
        <f>SUMIF(Baseline!$H:$H,PW!$B:$B,Baseline!T:T)</f>
        <v>0</v>
      </c>
      <c r="L22" s="24">
        <f>SUMIF(Baseline!$H:$H,PW!$B:$B,Baseline!U:U)</f>
        <v>0</v>
      </c>
      <c r="M22" s="24">
        <f>SUMIF(Baseline!$H:$H,PW!$B:$B,Baseline!V:V)</f>
        <v>0</v>
      </c>
      <c r="N22" s="24">
        <f>SUMIF(Baseline!$H:$H,PW!$B:$B,Baseline!W:W)</f>
        <v>20161.009999999998</v>
      </c>
      <c r="O22" s="24">
        <f>SUMIF(Baseline!$H:$H,PW!$B:$B,Baseline!X:X)</f>
        <v>20161.009999999998</v>
      </c>
      <c r="P22" s="24">
        <f>+J22-O22</f>
        <v>75438.990000000005</v>
      </c>
      <c r="Q22" s="26">
        <f>IFERROR((P22/O22),0)</f>
        <v>3.7418259303477361</v>
      </c>
      <c r="S22" s="24">
        <f>SUMIF(Baseline!$H:$H,PW!$B:$B,Baseline!AA:AA)</f>
        <v>5000</v>
      </c>
      <c r="T22" s="24">
        <f>SUMIF(Baseline!$H:$H,PW!$B:$B,Baseline!AB:AB)</f>
        <v>5000</v>
      </c>
      <c r="U22" s="24">
        <f>SUMIF(Baseline!$H:$H,PW!$B:$B,Baseline!AC:AC)</f>
        <v>0</v>
      </c>
      <c r="V22" s="24">
        <f>SUMIF(Baseline!$H:$H,PW!$B:$B,Baseline!AD:AD)</f>
        <v>0</v>
      </c>
      <c r="W22" s="24">
        <f>SUMIF(Baseline!$H:$H,PW!$B:$B,Baseline!AE:AE)</f>
        <v>0</v>
      </c>
      <c r="X22" s="24">
        <f>SUMIF(Baseline!$H:$H,PW!$B:$B,Baseline!AF:AF)</f>
        <v>0</v>
      </c>
      <c r="Y22" s="24">
        <f>SUMIF(Baseline!$H:$H,PW!$B:$B,Baseline!AG:AG)</f>
        <v>0</v>
      </c>
      <c r="Z22" s="24">
        <f>+T22-Y22</f>
        <v>5000</v>
      </c>
      <c r="AA22" s="26">
        <f>IFERROR((Z22/T22),0)</f>
        <v>1</v>
      </c>
      <c r="AB22" s="87"/>
      <c r="AD22" s="159">
        <f>SUMIF(Baseline!$H:$H,PW!$B:$B,Baseline!AJ:AJ)</f>
        <v>5000</v>
      </c>
      <c r="AE22" s="159">
        <f>SUMIF(Baseline!$H:$H,PW!$B:$B,Baseline!AK:AK)</f>
        <v>5000</v>
      </c>
      <c r="AF22" s="159">
        <f>SUMIF(Baseline!$H:$H,PW!$B:$B,Baseline!AL:AL)</f>
        <v>5000</v>
      </c>
      <c r="AG22" s="159">
        <f>SUMIF(Baseline!$H:$H,PW!$B:$B,Baseline!AM:AM)</f>
        <v>0</v>
      </c>
      <c r="AH22" s="159">
        <f>SUMIF(Baseline!$H:$H,PW!$B:$B,Baseline!AN:AN)</f>
        <v>0</v>
      </c>
      <c r="AI22" s="159">
        <f>SUMIF(Baseline!$H:$H,PW!$B:$B,Baseline!AO:AO)</f>
        <v>0</v>
      </c>
      <c r="AJ22" s="159">
        <f>SUMIF(Baseline!$H:$H,PW!$B:$B,Baseline!AP:AP)</f>
        <v>0</v>
      </c>
      <c r="AK22" s="159">
        <f>SUMIF(Baseline!$H:$H,PW!$B:$B,Baseline!AQ:AQ)</f>
        <v>0</v>
      </c>
      <c r="AL22" s="24">
        <f t="shared" ref="AL22:AL24" si="21">+AK22-AD22</f>
        <v>-5000</v>
      </c>
      <c r="AM22" s="26">
        <f>IFERROR((AL22/Y22),0)</f>
        <v>0</v>
      </c>
      <c r="AN22" s="26"/>
    </row>
    <row r="23" spans="1:40" x14ac:dyDescent="0.25">
      <c r="A23" s="23"/>
      <c r="B23" s="23" t="s">
        <v>2012</v>
      </c>
      <c r="C23" s="2"/>
      <c r="D23" s="2"/>
      <c r="E23" s="29" t="s">
        <v>329</v>
      </c>
      <c r="G23" s="24">
        <f>SUMIF(Baseline!$H:$H,PW!$B:$B,Baseline!O:O)</f>
        <v>76870.77</v>
      </c>
      <c r="I23" s="24">
        <f>SUMIF(Baseline!$H:$H,PW!$B:$B,Baseline!R:R)</f>
        <v>80425</v>
      </c>
      <c r="J23" s="24">
        <f>SUMIF(Baseline!$H:$H,PW!$B:$B,Baseline!S:S)</f>
        <v>78925</v>
      </c>
      <c r="K23" s="24">
        <f>SUMIF(Baseline!$H:$H,PW!$B:$B,Baseline!T:T)</f>
        <v>0</v>
      </c>
      <c r="L23" s="24">
        <f>SUMIF(Baseline!$H:$H,PW!$B:$B,Baseline!U:U)</f>
        <v>0</v>
      </c>
      <c r="M23" s="24">
        <f>SUMIF(Baseline!$H:$H,PW!$B:$B,Baseline!V:V)</f>
        <v>0</v>
      </c>
      <c r="N23" s="24">
        <f>SUMIF(Baseline!$H:$H,PW!$B:$B,Baseline!W:W)</f>
        <v>69451.429999999993</v>
      </c>
      <c r="O23" s="24">
        <f>SUMIF(Baseline!$H:$H,PW!$B:$B,Baseline!X:X)</f>
        <v>69451.429999999993</v>
      </c>
      <c r="P23" s="24">
        <f t="shared" ref="P23:P24" si="22">+J23-O23</f>
        <v>9473.570000000007</v>
      </c>
      <c r="Q23" s="26">
        <f t="shared" ref="Q23:Q25" si="23">IFERROR((P23/O23),0)</f>
        <v>0.13640568667916569</v>
      </c>
      <c r="S23" s="24">
        <f>SUMIF(Baseline!$H:$H,PW!$B:$B,Baseline!AA:AA)</f>
        <v>75700</v>
      </c>
      <c r="T23" s="24">
        <f>SUMIF(Baseline!$H:$H,PW!$B:$B,Baseline!AB:AB)</f>
        <v>91218</v>
      </c>
      <c r="U23" s="24">
        <f>SUMIF(Baseline!$H:$H,PW!$B:$B,Baseline!AC:AC)</f>
        <v>0</v>
      </c>
      <c r="V23" s="24">
        <f>SUMIF(Baseline!$H:$H,PW!$B:$B,Baseline!AD:AD)</f>
        <v>0</v>
      </c>
      <c r="W23" s="24">
        <f>SUMIF(Baseline!$H:$H,PW!$B:$B,Baseline!AE:AE)</f>
        <v>0</v>
      </c>
      <c r="X23" s="24">
        <f>SUMIF(Baseline!$H:$H,PW!$B:$B,Baseline!AF:AF)</f>
        <v>64099.420000000006</v>
      </c>
      <c r="Y23" s="24">
        <f>SUMIF(Baseline!$H:$H,PW!$B:$B,Baseline!AG:AG)</f>
        <v>64099.420000000006</v>
      </c>
      <c r="Z23" s="24">
        <f t="shared" ref="Z23:Z24" si="24">+T23-Y23</f>
        <v>27118.579999999994</v>
      </c>
      <c r="AA23" s="26">
        <f t="shared" ref="AA23:AA25" si="25">IFERROR((Z23/T23),0)</f>
        <v>0.29729417439540434</v>
      </c>
      <c r="AB23" s="87"/>
      <c r="AD23" s="159">
        <f>SUMIF(Baseline!$H:$H,PW!$B:$B,Baseline!AJ:AJ)</f>
        <v>75700</v>
      </c>
      <c r="AE23" s="159">
        <f>SUMIF(Baseline!$H:$H,PW!$B:$B,Baseline!AK:AK)</f>
        <v>75700</v>
      </c>
      <c r="AF23" s="159">
        <f>SUMIF(Baseline!$H:$H,PW!$B:$B,Baseline!AL:AL)</f>
        <v>75700</v>
      </c>
      <c r="AG23" s="159">
        <f>SUMIF(Baseline!$H:$H,PW!$B:$B,Baseline!AM:AM)</f>
        <v>13900.41</v>
      </c>
      <c r="AH23" s="159">
        <f>SUMIF(Baseline!$H:$H,PW!$B:$B,Baseline!AN:AN)</f>
        <v>0</v>
      </c>
      <c r="AI23" s="159">
        <f>SUMIF(Baseline!$H:$H,PW!$B:$B,Baseline!AO:AO)</f>
        <v>0</v>
      </c>
      <c r="AJ23" s="159">
        <f>SUMIF(Baseline!$H:$H,PW!$B:$B,Baseline!AP:AP)</f>
        <v>0</v>
      </c>
      <c r="AK23" s="159">
        <f>SUMIF(Baseline!$H:$H,PW!$B:$B,Baseline!AQ:AQ)</f>
        <v>0</v>
      </c>
      <c r="AL23" s="24">
        <f t="shared" si="21"/>
        <v>-75700</v>
      </c>
      <c r="AM23" s="26">
        <f>IFERROR((AL23/Y23),0)</f>
        <v>-1.1809779246052459</v>
      </c>
      <c r="AN23" s="26"/>
    </row>
    <row r="24" spans="1:40" x14ac:dyDescent="0.25">
      <c r="A24" s="23"/>
      <c r="B24" s="23" t="s">
        <v>2013</v>
      </c>
      <c r="C24" s="4"/>
      <c r="D24" s="2"/>
      <c r="E24" s="29" t="s">
        <v>92</v>
      </c>
      <c r="G24" s="24">
        <f>SUMIF(Baseline!$H:$H,PW!$B:$B,Baseline!O:O)</f>
        <v>0</v>
      </c>
      <c r="I24" s="24">
        <f>SUMIF(Baseline!$H:$H,PW!$B:$B,Baseline!R:R)</f>
        <v>0</v>
      </c>
      <c r="J24" s="24">
        <f>SUMIF(Baseline!$H:$H,PW!$B:$B,Baseline!S:S)</f>
        <v>240</v>
      </c>
      <c r="K24" s="24">
        <f>SUMIF(Baseline!$H:$H,PW!$B:$B,Baseline!T:T)</f>
        <v>0</v>
      </c>
      <c r="L24" s="24">
        <f>SUMIF(Baseline!$H:$H,PW!$B:$B,Baseline!U:U)</f>
        <v>0</v>
      </c>
      <c r="M24" s="24">
        <f>SUMIF(Baseline!$H:$H,PW!$B:$B,Baseline!V:V)</f>
        <v>0</v>
      </c>
      <c r="N24" s="24">
        <f>SUMIF(Baseline!$H:$H,PW!$B:$B,Baseline!W:W)</f>
        <v>0</v>
      </c>
      <c r="O24" s="24">
        <f>SUMIF(Baseline!$H:$H,PW!$B:$B,Baseline!X:X)</f>
        <v>0</v>
      </c>
      <c r="P24" s="24">
        <f t="shared" si="22"/>
        <v>240</v>
      </c>
      <c r="Q24" s="26">
        <f t="shared" si="23"/>
        <v>0</v>
      </c>
      <c r="S24" s="24">
        <f>SUMIF(Baseline!$H:$H,PW!$B:$B,Baseline!AA:AA)</f>
        <v>33980</v>
      </c>
      <c r="T24" s="24">
        <f>SUMIF(Baseline!$H:$H,PW!$B:$B,Baseline!AB:AB)</f>
        <v>0</v>
      </c>
      <c r="U24" s="24">
        <f>SUMIF(Baseline!$H:$H,PW!$B:$B,Baseline!AC:AC)</f>
        <v>0</v>
      </c>
      <c r="V24" s="24">
        <f>SUMIF(Baseline!$H:$H,PW!$B:$B,Baseline!AD:AD)</f>
        <v>0</v>
      </c>
      <c r="W24" s="24">
        <f>SUMIF(Baseline!$H:$H,PW!$B:$B,Baseline!AE:AE)</f>
        <v>0</v>
      </c>
      <c r="X24" s="24">
        <f>SUMIF(Baseline!$H:$H,PW!$B:$B,Baseline!AF:AF)</f>
        <v>0</v>
      </c>
      <c r="Y24" s="24">
        <f>SUMIF(Baseline!$H:$H,PW!$B:$B,Baseline!AG:AG)</f>
        <v>0</v>
      </c>
      <c r="Z24" s="24">
        <f t="shared" si="24"/>
        <v>0</v>
      </c>
      <c r="AA24" s="26">
        <f t="shared" si="25"/>
        <v>0</v>
      </c>
      <c r="AB24" s="87"/>
      <c r="AD24" s="159">
        <f>SUMIF(Baseline!$H:$H,PW!$B:$B,Baseline!AJ:AJ)</f>
        <v>33980</v>
      </c>
      <c r="AE24" s="159">
        <f>SUMIF(Baseline!$H:$H,PW!$B:$B,Baseline!AK:AK)</f>
        <v>33980</v>
      </c>
      <c r="AF24" s="159">
        <f>SUMIF(Baseline!$H:$H,PW!$B:$B,Baseline!AL:AL)</f>
        <v>33980</v>
      </c>
      <c r="AG24" s="159">
        <f>SUMIF(Baseline!$H:$H,PW!$B:$B,Baseline!AM:AM)</f>
        <v>0</v>
      </c>
      <c r="AH24" s="159">
        <f>SUMIF(Baseline!$H:$H,PW!$B:$B,Baseline!AN:AN)</f>
        <v>0</v>
      </c>
      <c r="AI24" s="159">
        <f>SUMIF(Baseline!$H:$H,PW!$B:$B,Baseline!AO:AO)</f>
        <v>0</v>
      </c>
      <c r="AJ24" s="159">
        <f>SUMIF(Baseline!$H:$H,PW!$B:$B,Baseline!AP:AP)</f>
        <v>0</v>
      </c>
      <c r="AK24" s="159">
        <f>SUMIF(Baseline!$H:$H,PW!$B:$B,Baseline!AQ:AQ)</f>
        <v>0</v>
      </c>
      <c r="AL24" s="24">
        <f t="shared" si="21"/>
        <v>-33980</v>
      </c>
      <c r="AM24" s="26">
        <f>IFERROR((AL24/Y24),0)</f>
        <v>0</v>
      </c>
      <c r="AN24" s="26"/>
    </row>
    <row r="25" spans="1:40" x14ac:dyDescent="0.25">
      <c r="C25" s="2"/>
      <c r="D25" s="2"/>
      <c r="E25" s="29"/>
      <c r="G25" s="28">
        <f>SUM(G21:G24)</f>
        <v>330505.06</v>
      </c>
      <c r="I25" s="28">
        <f t="shared" ref="I25:O25" si="26">SUM(I21:I24)</f>
        <v>377340</v>
      </c>
      <c r="J25" s="28">
        <f t="shared" si="26"/>
        <v>391680</v>
      </c>
      <c r="K25" s="28">
        <f t="shared" si="26"/>
        <v>0</v>
      </c>
      <c r="L25" s="28">
        <f t="shared" si="26"/>
        <v>0</v>
      </c>
      <c r="M25" s="28">
        <f t="shared" si="26"/>
        <v>0</v>
      </c>
      <c r="N25" s="28">
        <f t="shared" si="26"/>
        <v>290922.02</v>
      </c>
      <c r="O25" s="28">
        <f t="shared" si="26"/>
        <v>290922.02</v>
      </c>
      <c r="P25" s="28">
        <f>SUM(P22:P24)</f>
        <v>85152.560000000012</v>
      </c>
      <c r="Q25" s="26">
        <f t="shared" si="23"/>
        <v>0.29269891636253592</v>
      </c>
      <c r="S25" s="28">
        <f>SUM(S21:S24)</f>
        <v>402500</v>
      </c>
      <c r="T25" s="28">
        <f t="shared" ref="T25:Z25" si="27">SUM(T21:T24)</f>
        <v>383659</v>
      </c>
      <c r="U25" s="28">
        <f t="shared" si="27"/>
        <v>0</v>
      </c>
      <c r="V25" s="28">
        <f t="shared" si="27"/>
        <v>0</v>
      </c>
      <c r="W25" s="28">
        <f t="shared" si="27"/>
        <v>0</v>
      </c>
      <c r="X25" s="28">
        <f t="shared" si="27"/>
        <v>277132.49999999994</v>
      </c>
      <c r="Y25" s="28">
        <f t="shared" si="27"/>
        <v>277132.49999999994</v>
      </c>
      <c r="Z25" s="28">
        <f t="shared" si="27"/>
        <v>106526.50000000003</v>
      </c>
      <c r="AA25" s="77">
        <f t="shared" si="25"/>
        <v>0.27765932768421964</v>
      </c>
      <c r="AB25" s="87"/>
      <c r="AD25" s="28">
        <f t="shared" ref="AD25" si="28">SUM(AD21:AD24)</f>
        <v>406031</v>
      </c>
      <c r="AE25" s="28">
        <f t="shared" ref="AE25:AH25" si="29">SUM(AE21:AE24)</f>
        <v>406031</v>
      </c>
      <c r="AF25" s="28">
        <f t="shared" si="29"/>
        <v>122010</v>
      </c>
      <c r="AG25" s="28">
        <f t="shared" si="29"/>
        <v>101737.96000000002</v>
      </c>
      <c r="AH25" s="28">
        <f t="shared" si="29"/>
        <v>0</v>
      </c>
      <c r="AI25" s="28">
        <f t="shared" ref="AI25" si="30">SUM(AI21:AI24)</f>
        <v>0</v>
      </c>
      <c r="AJ25" s="28">
        <f t="shared" ref="AJ25" si="31">SUM(AJ21:AJ24)</f>
        <v>0</v>
      </c>
      <c r="AK25" s="28">
        <f t="shared" ref="AK25" si="32">SUM(AK21:AK24)</f>
        <v>0</v>
      </c>
      <c r="AL25" s="28">
        <f t="shared" ref="AL25" si="33">SUM(AL21:AL24)</f>
        <v>-406031</v>
      </c>
      <c r="AM25" s="26">
        <f>IFERROR((AL25/Y25),0)</f>
        <v>-1.4651150622896993</v>
      </c>
      <c r="AN25" s="26"/>
    </row>
    <row r="26" spans="1:40" x14ac:dyDescent="0.25">
      <c r="C26" s="2"/>
      <c r="D26" s="12" t="s">
        <v>2022</v>
      </c>
      <c r="E26" s="29"/>
      <c r="G26" s="24"/>
      <c r="I26" s="24"/>
      <c r="J26" s="24"/>
      <c r="K26" s="24"/>
      <c r="L26" s="24"/>
      <c r="M26" s="24"/>
      <c r="N26" s="24"/>
      <c r="O26" s="24"/>
      <c r="P26" s="24"/>
      <c r="S26" s="24"/>
      <c r="T26" s="24"/>
      <c r="U26" s="24"/>
      <c r="V26" s="24"/>
      <c r="W26" s="24"/>
      <c r="X26" s="24"/>
      <c r="Y26" s="24"/>
      <c r="Z26" s="24"/>
      <c r="AB26" s="87"/>
      <c r="AD26" s="159"/>
      <c r="AE26" s="24"/>
      <c r="AF26" s="24"/>
      <c r="AG26" s="24"/>
      <c r="AH26" s="24"/>
      <c r="AI26" s="24"/>
      <c r="AJ26" s="24"/>
      <c r="AK26" s="24"/>
      <c r="AL26" s="24"/>
      <c r="AN26" s="26"/>
    </row>
    <row r="27" spans="1:40" x14ac:dyDescent="0.25">
      <c r="A27" s="23"/>
      <c r="B27" s="23" t="s">
        <v>2014</v>
      </c>
      <c r="C27" s="2"/>
      <c r="D27" s="2"/>
      <c r="E27" s="29" t="s">
        <v>91</v>
      </c>
      <c r="G27" s="24">
        <f>SUMIF(Baseline!$H:$H,PW!$B:$B,Baseline!O:O)</f>
        <v>759032.6</v>
      </c>
      <c r="I27" s="24">
        <f>SUMIF(Baseline!$H:$H,PW!B:B,Baseline!R:R)</f>
        <v>853060</v>
      </c>
      <c r="J27" s="24">
        <f>SUMIF(Baseline!$H:$H,PW!$B:$B,Baseline!S:S)</f>
        <v>853060</v>
      </c>
      <c r="K27" s="24">
        <f>SUMIF(Baseline!$H:$H,PW!$B:$B,Baseline!T:T)</f>
        <v>0</v>
      </c>
      <c r="L27" s="24">
        <f>SUMIF(Baseline!$H:$H,PW!$B:$B,Baseline!U:U)</f>
        <v>0</v>
      </c>
      <c r="M27" s="24">
        <f>SUMIF(Baseline!$H:$H,PW!$B:$B,Baseline!V:V)</f>
        <v>0</v>
      </c>
      <c r="N27" s="24">
        <f>SUMIF(Baseline!$H:$H,PW!$B:$B,Baseline!W:W)</f>
        <v>804203.84999999986</v>
      </c>
      <c r="O27" s="24">
        <f>SUMIF(Baseline!$H:$H,PW!$B:$B,Baseline!X:X)</f>
        <v>804203.84999999986</v>
      </c>
      <c r="P27" s="24">
        <f t="shared" ref="P27" si="34">+J27-O27</f>
        <v>48856.15000000014</v>
      </c>
      <c r="S27" s="24">
        <f>SUMIF(Baseline!$H:$H,PW!$B:$B,Baseline!AA:AA)</f>
        <v>952830</v>
      </c>
      <c r="T27" s="24">
        <f>SUMIF(Baseline!$H:$H,PW!$B:$B,Baseline!AB:AB)</f>
        <v>967895</v>
      </c>
      <c r="U27" s="24">
        <f>SUMIF(Baseline!$H:$H,PW!$B:$B,Baseline!AC:AC)</f>
        <v>0</v>
      </c>
      <c r="V27" s="24">
        <f>SUMIF(Baseline!$H:$H,PW!$B:$B,Baseline!AD:AD)</f>
        <v>0</v>
      </c>
      <c r="W27" s="24">
        <f>SUMIF(Baseline!$H:$H,PW!$B:$B,Baseline!AE:AE)</f>
        <v>0</v>
      </c>
      <c r="X27" s="24">
        <f>SUMIF(Baseline!$H:$H,PW!$B:$B,Baseline!AF:AF)</f>
        <v>799650.56999999983</v>
      </c>
      <c r="Y27" s="24">
        <f>SUMIF(Baseline!$H:$H,PW!$B:$B,Baseline!AG:AG)</f>
        <v>799650.56999999983</v>
      </c>
      <c r="Z27" s="24">
        <f>+T27-Y27</f>
        <v>168244.43000000017</v>
      </c>
      <c r="AA27" s="26">
        <f t="shared" ref="AA27:AA31" si="35">IFERROR((Z27/T27),0)</f>
        <v>0.17382508433249491</v>
      </c>
      <c r="AB27" s="87"/>
      <c r="AD27" s="159">
        <f>SUMIF(Baseline!$H:$H,PW!$B:$B,Baseline!AJ:AJ)</f>
        <v>970167</v>
      </c>
      <c r="AE27" s="159">
        <f>SUMIF(Baseline!$H:$H,PW!$B:$B,Baseline!AK:AK)</f>
        <v>970167</v>
      </c>
      <c r="AF27" s="159">
        <f>SUMIF(Baseline!$H:$H,PW!$B:$B,Baseline!AL:AL)</f>
        <v>968637</v>
      </c>
      <c r="AG27" s="159">
        <f>SUMIF(Baseline!$H:$H,PW!$B:$B,Baseline!AM:AM)</f>
        <v>213319.4</v>
      </c>
      <c r="AH27" s="159">
        <f>SUMIF(Baseline!$H:$H,PW!$B:$B,Baseline!AN:AN)</f>
        <v>0</v>
      </c>
      <c r="AI27" s="159">
        <f>SUMIF(Baseline!$H:$H,PW!$B:$B,Baseline!AO:AO)</f>
        <v>0</v>
      </c>
      <c r="AJ27" s="159">
        <f>SUMIF(Baseline!$H:$H,PW!$B:$B,Baseline!AP:AP)</f>
        <v>0</v>
      </c>
      <c r="AK27" s="159">
        <f>SUMIF(Baseline!$H:$H,PW!$B:$B,Baseline!AQ:AQ)</f>
        <v>0</v>
      </c>
      <c r="AL27" s="24">
        <f>+AK27-AD27</f>
        <v>-970167</v>
      </c>
      <c r="AM27" s="26">
        <f>IFERROR((AL27/Y27),0)</f>
        <v>-1.213238677488844</v>
      </c>
      <c r="AN27" s="26"/>
    </row>
    <row r="28" spans="1:40" x14ac:dyDescent="0.25">
      <c r="A28" s="23"/>
      <c r="B28" s="23" t="s">
        <v>2015</v>
      </c>
      <c r="C28" s="2"/>
      <c r="E28" s="29" t="s">
        <v>323</v>
      </c>
      <c r="G28" s="24">
        <f>SUMIF(Baseline!$H:$H,PW!$B:$B,Baseline!O:O)</f>
        <v>32026.1</v>
      </c>
      <c r="I28" s="24">
        <f>SUMIF(Baseline!$H:$H,PW!B:B,Baseline!R:R)</f>
        <v>49800</v>
      </c>
      <c r="J28" s="24">
        <f>SUMIF(Baseline!$H:$H,PW!$B:$B,Baseline!S:S)</f>
        <v>55157</v>
      </c>
      <c r="K28" s="24">
        <f>SUMIF(Baseline!$H:$H,PW!$B:$B,Baseline!T:T)</f>
        <v>0</v>
      </c>
      <c r="L28" s="24">
        <f>SUMIF(Baseline!$H:$H,PW!$B:$B,Baseline!U:U)</f>
        <v>0</v>
      </c>
      <c r="M28" s="24">
        <f>SUMIF(Baseline!$H:$H,PW!$B:$B,Baseline!V:V)</f>
        <v>0</v>
      </c>
      <c r="N28" s="24">
        <f>SUMIF(Baseline!$H:$H,PW!$B:$B,Baseline!W:W)</f>
        <v>30229.34</v>
      </c>
      <c r="O28" s="24">
        <f>SUMIF(Baseline!$H:$H,PW!$B:$B,Baseline!X:X)</f>
        <v>30229.34</v>
      </c>
      <c r="P28" s="24">
        <f t="shared" ref="P28:P30" si="36">+J28-O28</f>
        <v>24927.66</v>
      </c>
      <c r="Q28" s="26">
        <f t="shared" ref="Q28:Q30" si="37">IFERROR((P28/O28),0)</f>
        <v>0.82461806972960705</v>
      </c>
      <c r="S28" s="24">
        <f>SUMIF(Baseline!$H:$H,PW!$B:$B,Baseline!AA:AA)</f>
        <v>52300</v>
      </c>
      <c r="T28" s="24">
        <f>SUMIF(Baseline!$H:$H,PW!$B:$B,Baseline!AB:AB)</f>
        <v>52300</v>
      </c>
      <c r="U28" s="24">
        <f>SUMIF(Baseline!$H:$H,PW!$B:$B,Baseline!AC:AC)</f>
        <v>0</v>
      </c>
      <c r="V28" s="24">
        <f>SUMIF(Baseline!$H:$H,PW!$B:$B,Baseline!AD:AD)</f>
        <v>0</v>
      </c>
      <c r="W28" s="24">
        <f>SUMIF(Baseline!$H:$H,PW!$B:$B,Baseline!AE:AE)</f>
        <v>0</v>
      </c>
      <c r="X28" s="24">
        <f>SUMIF(Baseline!$H:$H,PW!$B:$B,Baseline!AF:AF)</f>
        <v>57912.659999999996</v>
      </c>
      <c r="Y28" s="24">
        <f>SUMIF(Baseline!$H:$H,PW!$B:$B,Baseline!AG:AG)</f>
        <v>57912.659999999996</v>
      </c>
      <c r="Z28" s="24">
        <f>+T28-Y28</f>
        <v>-5612.6599999999962</v>
      </c>
      <c r="AA28" s="26">
        <f t="shared" si="35"/>
        <v>-0.1073166347992351</v>
      </c>
      <c r="AB28" s="87"/>
      <c r="AD28" s="159">
        <f>SUMIF(Baseline!$H:$H,PW!$B:$B,Baseline!AJ:AJ)</f>
        <v>71100</v>
      </c>
      <c r="AE28" s="159">
        <f>SUMIF(Baseline!$H:$H,PW!$B:$B,Baseline!AK:AK)</f>
        <v>71100</v>
      </c>
      <c r="AF28" s="159">
        <f>SUMIF(Baseline!$H:$H,PW!$B:$B,Baseline!AL:AL)</f>
        <v>106100</v>
      </c>
      <c r="AG28" s="159">
        <f>SUMIF(Baseline!$H:$H,PW!$B:$B,Baseline!AM:AM)</f>
        <v>20489.93</v>
      </c>
      <c r="AH28" s="159">
        <f>SUMIF(Baseline!$H:$H,PW!$B:$B,Baseline!AN:AN)</f>
        <v>0</v>
      </c>
      <c r="AI28" s="159">
        <f>SUMIF(Baseline!$H:$H,PW!$B:$B,Baseline!AO:AO)</f>
        <v>0</v>
      </c>
      <c r="AJ28" s="159">
        <f>SUMIF(Baseline!$H:$H,PW!$B:$B,Baseline!AP:AP)</f>
        <v>0</v>
      </c>
      <c r="AK28" s="159">
        <f>SUMIF(Baseline!$H:$H,PW!$B:$B,Baseline!AQ:AQ)</f>
        <v>0</v>
      </c>
      <c r="AL28" s="24">
        <f t="shared" ref="AL28:AL30" si="38">+AK28-AD28</f>
        <v>-71100</v>
      </c>
      <c r="AM28" s="26">
        <f>IFERROR((AL28/Y28),0)</f>
        <v>-1.227710832139294</v>
      </c>
      <c r="AN28" s="26"/>
    </row>
    <row r="29" spans="1:40" x14ac:dyDescent="0.25">
      <c r="A29" s="23"/>
      <c r="B29" s="23" t="s">
        <v>2016</v>
      </c>
      <c r="C29" s="2"/>
      <c r="D29" s="2"/>
      <c r="E29" s="29" t="s">
        <v>329</v>
      </c>
      <c r="G29" s="24">
        <f>SUMIF(Baseline!$H:$H,PW!$B:$B,Baseline!O:O)</f>
        <v>63090.15</v>
      </c>
      <c r="I29" s="24">
        <f>SUMIF(Baseline!$H:$H,PW!B:B,Baseline!R:R)</f>
        <v>76150</v>
      </c>
      <c r="J29" s="24">
        <f>SUMIF(Baseline!$H:$H,PW!$B:$B,Baseline!S:S)</f>
        <v>76150</v>
      </c>
      <c r="K29" s="24">
        <f>SUMIF(Baseline!$H:$H,PW!$B:$B,Baseline!T:T)</f>
        <v>0</v>
      </c>
      <c r="L29" s="24">
        <f>SUMIF(Baseline!$H:$H,PW!$B:$B,Baseline!U:U)</f>
        <v>0</v>
      </c>
      <c r="M29" s="24">
        <f>SUMIF(Baseline!$H:$H,PW!$B:$B,Baseline!V:V)</f>
        <v>0</v>
      </c>
      <c r="N29" s="24">
        <f>SUMIF(Baseline!$H:$H,PW!$B:$B,Baseline!W:W)</f>
        <v>62752.63</v>
      </c>
      <c r="O29" s="24">
        <f>SUMIF(Baseline!$H:$H,PW!$B:$B,Baseline!X:X)</f>
        <v>62752.63</v>
      </c>
      <c r="P29" s="24">
        <f t="shared" si="36"/>
        <v>13397.370000000003</v>
      </c>
      <c r="Q29" s="26">
        <f t="shared" si="37"/>
        <v>0.2134949563070106</v>
      </c>
      <c r="S29" s="24">
        <f>SUMIF(Baseline!$H:$H,PW!$B:$B,Baseline!AA:AA)</f>
        <v>80100</v>
      </c>
      <c r="T29" s="24">
        <f>SUMIF(Baseline!$H:$H,PW!$B:$B,Baseline!AB:AB)</f>
        <v>83810</v>
      </c>
      <c r="U29" s="24">
        <f>SUMIF(Baseline!$H:$H,PW!$B:$B,Baseline!AC:AC)</f>
        <v>0</v>
      </c>
      <c r="V29" s="24">
        <f>SUMIF(Baseline!$H:$H,PW!$B:$B,Baseline!AD:AD)</f>
        <v>0</v>
      </c>
      <c r="W29" s="24">
        <f>SUMIF(Baseline!$H:$H,PW!$B:$B,Baseline!AE:AE)</f>
        <v>0</v>
      </c>
      <c r="X29" s="24">
        <f>SUMIF(Baseline!$H:$H,PW!$B:$B,Baseline!AF:AF)</f>
        <v>56740.7</v>
      </c>
      <c r="Y29" s="24">
        <f>SUMIF(Baseline!$H:$H,PW!$B:$B,Baseline!AG:AG)</f>
        <v>56740.7</v>
      </c>
      <c r="Z29" s="24">
        <f t="shared" ref="Z29:Z30" si="39">+T29-Y29</f>
        <v>27069.300000000003</v>
      </c>
      <c r="AA29" s="26">
        <f t="shared" si="35"/>
        <v>0.32298413077198429</v>
      </c>
      <c r="AB29" s="87"/>
      <c r="AD29" s="159">
        <f>SUMIF(Baseline!$H:$H,PW!$B:$B,Baseline!AJ:AJ)</f>
        <v>297700</v>
      </c>
      <c r="AE29" s="159">
        <f>SUMIF(Baseline!$H:$H,PW!$B:$B,Baseline!AK:AK)</f>
        <v>257700</v>
      </c>
      <c r="AF29" s="159">
        <f>SUMIF(Baseline!$H:$H,PW!$B:$B,Baseline!AL:AL)</f>
        <v>194650</v>
      </c>
      <c r="AG29" s="159">
        <f>SUMIF(Baseline!$H:$H,PW!$B:$B,Baseline!AM:AM)</f>
        <v>18482.8</v>
      </c>
      <c r="AH29" s="159">
        <f>SUMIF(Baseline!$H:$H,PW!$B:$B,Baseline!AN:AN)</f>
        <v>0</v>
      </c>
      <c r="AI29" s="159">
        <f>SUMIF(Baseline!$H:$H,PW!$B:$B,Baseline!AO:AO)</f>
        <v>0</v>
      </c>
      <c r="AJ29" s="159">
        <f>SUMIF(Baseline!$H:$H,PW!$B:$B,Baseline!AP:AP)</f>
        <v>0</v>
      </c>
      <c r="AK29" s="159">
        <f>SUMIF(Baseline!$H:$H,PW!$B:$B,Baseline!AQ:AQ)</f>
        <v>0</v>
      </c>
      <c r="AL29" s="24">
        <f t="shared" si="38"/>
        <v>-297700</v>
      </c>
      <c r="AM29" s="26">
        <f>IFERROR((AL29/Y29),0)</f>
        <v>-5.2466747854714519</v>
      </c>
      <c r="AN29" s="195"/>
    </row>
    <row r="30" spans="1:40" x14ac:dyDescent="0.25">
      <c r="A30" s="23"/>
      <c r="B30" s="23" t="s">
        <v>2017</v>
      </c>
      <c r="C30" s="2"/>
      <c r="D30" s="2"/>
      <c r="E30" s="29" t="s">
        <v>92</v>
      </c>
      <c r="G30" s="24">
        <f>SUMIF(Baseline!$H:$H,PW!$B:$B,Baseline!O:O)</f>
        <v>53545.890000000007</v>
      </c>
      <c r="I30" s="24">
        <f>SUMIF(Baseline!$H:$H,PW!B:B,Baseline!R:R)</f>
        <v>91000</v>
      </c>
      <c r="J30" s="24">
        <f>SUMIF(Baseline!$H:$H,PW!$B:$B,Baseline!S:S)</f>
        <v>95070</v>
      </c>
      <c r="K30" s="24">
        <f>SUMIF(Baseline!$H:$H,PW!$B:$B,Baseline!T:T)</f>
        <v>0</v>
      </c>
      <c r="L30" s="24">
        <f>SUMIF(Baseline!$H:$H,PW!$B:$B,Baseline!U:U)</f>
        <v>0</v>
      </c>
      <c r="M30" s="24">
        <f>SUMIF(Baseline!$H:$H,PW!$B:$B,Baseline!V:V)</f>
        <v>0</v>
      </c>
      <c r="N30" s="24">
        <f>SUMIF(Baseline!$H:$H,PW!$B:$B,Baseline!W:W)</f>
        <v>80740.37999999999</v>
      </c>
      <c r="O30" s="24">
        <f>SUMIF(Baseline!$H:$H,PW!$B:$B,Baseline!X:X)</f>
        <v>80740.37999999999</v>
      </c>
      <c r="P30" s="24">
        <f t="shared" si="36"/>
        <v>14329.62000000001</v>
      </c>
      <c r="Q30" s="26">
        <f t="shared" si="37"/>
        <v>0.17747773790512272</v>
      </c>
      <c r="S30" s="24">
        <f>SUMIF(Baseline!$H:$H,PW!$B:$B,Baseline!AA:AA)</f>
        <v>73000</v>
      </c>
      <c r="T30" s="24">
        <f>SUMIF(Baseline!$H:$H,PW!$B:$B,Baseline!AB:AB)</f>
        <v>73000</v>
      </c>
      <c r="U30" s="24">
        <f>SUMIF(Baseline!$H:$H,PW!$B:$B,Baseline!AC:AC)</f>
        <v>0</v>
      </c>
      <c r="V30" s="24">
        <f>SUMIF(Baseline!$H:$H,PW!$B:$B,Baseline!AD:AD)</f>
        <v>0</v>
      </c>
      <c r="W30" s="24">
        <f>SUMIF(Baseline!$H:$H,PW!$B:$B,Baseline!AE:AE)</f>
        <v>0</v>
      </c>
      <c r="X30" s="24">
        <f>SUMIF(Baseline!$H:$H,PW!$B:$B,Baseline!AF:AF)</f>
        <v>65253.41</v>
      </c>
      <c r="Y30" s="24">
        <f>SUMIF(Baseline!$H:$H,PW!$B:$B,Baseline!AG:AG)</f>
        <v>65253.41</v>
      </c>
      <c r="Z30" s="24">
        <f t="shared" si="39"/>
        <v>7746.5899999999965</v>
      </c>
      <c r="AA30" s="26">
        <f t="shared" si="35"/>
        <v>0.10611767123287666</v>
      </c>
      <c r="AB30" s="87"/>
      <c r="AD30" s="159">
        <f>SUMIF(Baseline!$H:$H,PW!$B:$B,Baseline!AJ:AJ)</f>
        <v>73000</v>
      </c>
      <c r="AE30" s="159">
        <f>SUMIF(Baseline!$H:$H,PW!$B:$B,Baseline!AK:AK)</f>
        <v>113000</v>
      </c>
      <c r="AF30" s="159">
        <f>SUMIF(Baseline!$H:$H,PW!$B:$B,Baseline!AL:AL)</f>
        <v>113000</v>
      </c>
      <c r="AG30" s="159">
        <f>SUMIF(Baseline!$H:$H,PW!$B:$B,Baseline!AM:AM)</f>
        <v>7875.06</v>
      </c>
      <c r="AH30" s="159">
        <f>SUMIF(Baseline!$H:$H,PW!$B:$B,Baseline!AN:AN)</f>
        <v>0</v>
      </c>
      <c r="AI30" s="159">
        <f>SUMIF(Baseline!$H:$H,PW!$B:$B,Baseline!AO:AO)</f>
        <v>0</v>
      </c>
      <c r="AJ30" s="159">
        <f>SUMIF(Baseline!$H:$H,PW!$B:$B,Baseline!AP:AP)</f>
        <v>0</v>
      </c>
      <c r="AK30" s="159">
        <f>SUMIF(Baseline!$H:$H,PW!$B:$B,Baseline!AQ:AQ)</f>
        <v>0</v>
      </c>
      <c r="AL30" s="24">
        <f t="shared" si="38"/>
        <v>-73000</v>
      </c>
      <c r="AM30" s="26">
        <f>IFERROR((AL30/Y30),0)</f>
        <v>-1.1187154816890028</v>
      </c>
      <c r="AN30" s="195"/>
    </row>
    <row r="31" spans="1:40" x14ac:dyDescent="0.25">
      <c r="C31" s="10"/>
      <c r="D31" s="10"/>
      <c r="E31" s="13"/>
      <c r="G31" s="28">
        <f>SUM(G27:G30)</f>
        <v>907694.74</v>
      </c>
      <c r="I31" s="28">
        <f>SUM(I27:I30)</f>
        <v>1070010</v>
      </c>
      <c r="J31" s="28">
        <f t="shared" ref="J31:Q31" si="40">SUM(J27:J30)</f>
        <v>1079437</v>
      </c>
      <c r="K31" s="28">
        <f t="shared" si="40"/>
        <v>0</v>
      </c>
      <c r="L31" s="28">
        <f t="shared" si="40"/>
        <v>0</v>
      </c>
      <c r="M31" s="28">
        <f t="shared" si="40"/>
        <v>0</v>
      </c>
      <c r="N31" s="28">
        <f t="shared" si="40"/>
        <v>977926.19999999984</v>
      </c>
      <c r="O31" s="28">
        <f t="shared" si="40"/>
        <v>977926.19999999984</v>
      </c>
      <c r="P31" s="28">
        <f t="shared" si="40"/>
        <v>101510.80000000015</v>
      </c>
      <c r="Q31" s="28">
        <f t="shared" si="40"/>
        <v>1.2155907639417403</v>
      </c>
      <c r="S31" s="28">
        <f>SUM(S27:S30)</f>
        <v>1158230</v>
      </c>
      <c r="T31" s="28">
        <f t="shared" ref="T31:Z31" si="41">SUM(T27:T30)</f>
        <v>1177005</v>
      </c>
      <c r="U31" s="28">
        <f t="shared" si="41"/>
        <v>0</v>
      </c>
      <c r="V31" s="28">
        <f t="shared" si="41"/>
        <v>0</v>
      </c>
      <c r="W31" s="28">
        <f t="shared" si="41"/>
        <v>0</v>
      </c>
      <c r="X31" s="28">
        <f t="shared" si="41"/>
        <v>979557.33999999985</v>
      </c>
      <c r="Y31" s="28">
        <f t="shared" si="41"/>
        <v>979557.33999999985</v>
      </c>
      <c r="Z31" s="28">
        <f t="shared" si="41"/>
        <v>197447.66000000018</v>
      </c>
      <c r="AA31" s="77">
        <f t="shared" si="35"/>
        <v>0.16775430860531618</v>
      </c>
      <c r="AB31" s="98"/>
      <c r="AD31" s="28">
        <f t="shared" ref="AD31" si="42">SUM(AD27:AD30)</f>
        <v>1411967</v>
      </c>
      <c r="AE31" s="28">
        <f t="shared" ref="AE31:AF31" si="43">SUM(AE27:AE30)</f>
        <v>1411967</v>
      </c>
      <c r="AF31" s="28">
        <f t="shared" si="43"/>
        <v>1382387</v>
      </c>
      <c r="AG31" s="28">
        <f t="shared" ref="AG31" si="44">SUM(AG27:AG30)</f>
        <v>260167.18999999997</v>
      </c>
      <c r="AH31" s="28">
        <f t="shared" ref="AH31" si="45">SUM(AH27:AH30)</f>
        <v>0</v>
      </c>
      <c r="AI31" s="28">
        <f t="shared" ref="AI31" si="46">SUM(AI27:AI30)</f>
        <v>0</v>
      </c>
      <c r="AJ31" s="28">
        <f t="shared" ref="AJ31" si="47">SUM(AJ27:AJ30)</f>
        <v>0</v>
      </c>
      <c r="AK31" s="28">
        <f t="shared" ref="AK31" si="48">SUM(AK27:AK30)</f>
        <v>0</v>
      </c>
      <c r="AL31" s="28">
        <f t="shared" ref="AL31" si="49">SUM(AL27:AL30)</f>
        <v>-1411967</v>
      </c>
      <c r="AM31" s="26">
        <f>IFERROR((AL31/Y31),0)</f>
        <v>-1.4414337398564134</v>
      </c>
    </row>
    <row r="32" spans="1:40" x14ac:dyDescent="0.25">
      <c r="C32" s="1"/>
      <c r="D32" s="10" t="s">
        <v>2023</v>
      </c>
      <c r="E32" s="25"/>
      <c r="G32" s="24"/>
      <c r="I32" s="24"/>
      <c r="J32" s="24"/>
      <c r="K32" s="24"/>
      <c r="L32" s="24"/>
      <c r="M32" s="24"/>
      <c r="N32" s="24"/>
      <c r="O32" s="24"/>
      <c r="P32" s="24"/>
      <c r="S32" s="24"/>
      <c r="T32" s="24"/>
      <c r="U32" s="24"/>
      <c r="V32" s="24"/>
      <c r="W32" s="24"/>
      <c r="X32" s="24"/>
      <c r="Y32" s="24"/>
      <c r="Z32" s="24"/>
      <c r="AB32" s="98"/>
      <c r="AD32" s="159"/>
      <c r="AE32" s="24"/>
      <c r="AF32" s="24"/>
      <c r="AG32" s="24"/>
      <c r="AH32" s="24"/>
      <c r="AI32" s="24"/>
      <c r="AJ32" s="24"/>
      <c r="AK32" s="24"/>
      <c r="AL32" s="24"/>
    </row>
    <row r="33" spans="1:40" x14ac:dyDescent="0.25">
      <c r="A33" s="23"/>
      <c r="B33" s="23" t="s">
        <v>2018</v>
      </c>
      <c r="C33" s="10"/>
      <c r="D33" s="10"/>
      <c r="E33" s="13" t="s">
        <v>91</v>
      </c>
      <c r="G33" s="24">
        <f>SUMIF(Baseline!$H:$H,PW!$B:$B,Baseline!O:O)</f>
        <v>344772.62</v>
      </c>
      <c r="I33" s="24">
        <f>SUMIF(Baseline!$H:$H,PW!B:B,Baseline!R:R)</f>
        <v>376975</v>
      </c>
      <c r="J33" s="24">
        <f>SUMIF(Baseline!$H:$H,PW!$B:$B,Baseline!S:S)</f>
        <v>376975</v>
      </c>
      <c r="K33" s="24">
        <f>SUMIF(Baseline!$H:$H,PW!$B:$B,Baseline!T:T)</f>
        <v>0</v>
      </c>
      <c r="L33" s="24">
        <f>SUMIF(Baseline!$H:$H,PW!$B:$B,Baseline!U:U)</f>
        <v>0</v>
      </c>
      <c r="M33" s="24">
        <f>SUMIF(Baseline!$H:$H,PW!$B:$B,Baseline!V:V)</f>
        <v>0</v>
      </c>
      <c r="N33" s="24">
        <f>SUMIF(Baseline!$H:$H,PW!$B:$B,Baseline!W:W)</f>
        <v>332920.42000000004</v>
      </c>
      <c r="O33" s="24">
        <f>SUMIF(Baseline!$H:$H,PW!$B:$B,Baseline!X:X)</f>
        <v>332920.42000000004</v>
      </c>
      <c r="P33" s="24">
        <f t="shared" ref="P33" si="50">+J33-O33</f>
        <v>44054.579999999958</v>
      </c>
      <c r="S33" s="24">
        <f>SUMIF(Baseline!$H:$H,PW!$B:$B,Baseline!AA:AA)</f>
        <v>23575</v>
      </c>
      <c r="T33" s="24">
        <f>SUMIF(Baseline!$H:$H,PW!$B:$B,Baseline!AB:AB)</f>
        <v>23575</v>
      </c>
      <c r="U33" s="24">
        <f>SUMIF(Baseline!$H:$H,PW!$B:$B,Baseline!AC:AC)</f>
        <v>0</v>
      </c>
      <c r="V33" s="24">
        <f>SUMIF(Baseline!$H:$H,PW!$B:$B,Baseline!AD:AD)</f>
        <v>0</v>
      </c>
      <c r="W33" s="24">
        <f>SUMIF(Baseline!$H:$H,PW!$B:$B,Baseline!AE:AE)</f>
        <v>0</v>
      </c>
      <c r="X33" s="24">
        <f>SUMIF(Baseline!$H:$H,PW!$B:$B,Baseline!AF:AF)</f>
        <v>331094.48</v>
      </c>
      <c r="Y33" s="24">
        <f>SUMIF(Baseline!$H:$H,PW!$B:$B,Baseline!AG:AG)</f>
        <v>331094.48</v>
      </c>
      <c r="Z33" s="24">
        <f t="shared" ref="Z33" si="51">+T33-Y33</f>
        <v>-307519.48</v>
      </c>
      <c r="AA33" s="26">
        <f t="shared" ref="AA33" si="52">IFERROR((Z33/T33),0)</f>
        <v>-13.044304559915163</v>
      </c>
      <c r="AB33" s="87"/>
      <c r="AD33" s="159">
        <f>SUMIF(Baseline!$H:$H,PW!$B:$B,Baseline!AJ:AJ)</f>
        <v>23575</v>
      </c>
      <c r="AE33" s="159">
        <f>SUMIF(Baseline!$H:$H,PW!$B:$B,Baseline!AK:AK)</f>
        <v>23575</v>
      </c>
      <c r="AF33" s="159">
        <f>SUMIF(Baseline!$H:$H,PW!$B:$B,Baseline!AL:AL)</f>
        <v>23575</v>
      </c>
      <c r="AG33" s="159">
        <f>SUMIF(Baseline!$H:$H,PW!$B:$B,Baseline!AM:AM)</f>
        <v>91999.310000000012</v>
      </c>
      <c r="AH33" s="159">
        <f>SUMIF(Baseline!$H:$H,PW!$B:$B,Baseline!AN:AN)</f>
        <v>0</v>
      </c>
      <c r="AI33" s="159">
        <f>SUMIF(Baseline!$H:$H,PW!$B:$B,Baseline!AO:AO)</f>
        <v>0</v>
      </c>
      <c r="AJ33" s="159">
        <f>SUMIF(Baseline!$H:$H,PW!$B:$B,Baseline!AP:AP)</f>
        <v>0</v>
      </c>
      <c r="AK33" s="159">
        <f>SUMIF(Baseline!$H:$H,PW!$B:$B,Baseline!AQ:AQ)</f>
        <v>0</v>
      </c>
      <c r="AL33" s="24">
        <f>+AK33-AD33</f>
        <v>-23575</v>
      </c>
      <c r="AN33" s="26"/>
    </row>
    <row r="34" spans="1:40" x14ac:dyDescent="0.25">
      <c r="A34" s="23"/>
      <c r="B34" s="23" t="s">
        <v>2019</v>
      </c>
      <c r="C34" s="10"/>
      <c r="D34" s="10"/>
      <c r="E34" s="13" t="s">
        <v>323</v>
      </c>
      <c r="G34" s="24">
        <f>SUMIF(Baseline!$H:$H,PW!$B:$B,Baseline!O:O)</f>
        <v>2194.7799999999997</v>
      </c>
      <c r="I34" s="24">
        <f>SUMIF(Baseline!$H:$H,PW!B:B,Baseline!R:R)</f>
        <v>3000</v>
      </c>
      <c r="J34" s="24">
        <f>SUMIF(Baseline!$H:$H,PW!$B:$B,Baseline!S:S)</f>
        <v>3000</v>
      </c>
      <c r="K34" s="24">
        <f>SUMIF(Baseline!$H:$H,PW!$B:$B,Baseline!T:T)</f>
        <v>0</v>
      </c>
      <c r="L34" s="24">
        <f>SUMIF(Baseline!$H:$H,PW!$B:$B,Baseline!U:U)</f>
        <v>0</v>
      </c>
      <c r="M34" s="24">
        <f>SUMIF(Baseline!$H:$H,PW!$B:$B,Baseline!V:V)</f>
        <v>0</v>
      </c>
      <c r="N34" s="24">
        <f>SUMIF(Baseline!$H:$H,PW!$B:$B,Baseline!W:W)</f>
        <v>2240.75</v>
      </c>
      <c r="O34" s="24">
        <f>SUMIF(Baseline!$H:$H,PW!$B:$B,Baseline!X:X)</f>
        <v>2240.75</v>
      </c>
      <c r="P34" s="24">
        <f t="shared" ref="P34:P36" si="53">+J34-O34</f>
        <v>759.25</v>
      </c>
      <c r="Q34" s="26">
        <f t="shared" ref="Q34:Q37" si="54">IFERROR((P34/O34),0)</f>
        <v>0.33883744282048422</v>
      </c>
      <c r="S34" s="24">
        <f>SUMIF(Baseline!$H:$H,PW!$B:$B,Baseline!AA:AA)</f>
        <v>3000</v>
      </c>
      <c r="T34" s="24">
        <f>SUMIF(Baseline!$H:$H,PW!$B:$B,Baseline!AB:AB)</f>
        <v>3000</v>
      </c>
      <c r="U34" s="24">
        <f>SUMIF(Baseline!$H:$H,PW!$B:$B,Baseline!AC:AC)</f>
        <v>0</v>
      </c>
      <c r="V34" s="24">
        <f>SUMIF(Baseline!$H:$H,PW!$B:$B,Baseline!AD:AD)</f>
        <v>0</v>
      </c>
      <c r="W34" s="24">
        <f>SUMIF(Baseline!$H:$H,PW!$B:$B,Baseline!AE:AE)</f>
        <v>0</v>
      </c>
      <c r="X34" s="24">
        <f>SUMIF(Baseline!$H:$H,PW!$B:$B,Baseline!AF:AF)</f>
        <v>3270.58</v>
      </c>
      <c r="Y34" s="24">
        <f>SUMIF(Baseline!$H:$H,PW!$B:$B,Baseline!AG:AG)</f>
        <v>3270.58</v>
      </c>
      <c r="Z34" s="24">
        <f t="shared" ref="Z34:Z36" si="55">+T34-Y34</f>
        <v>-270.57999999999993</v>
      </c>
      <c r="AA34" s="26">
        <f t="shared" ref="AA34:AA37" si="56">IFERROR((Z34/T34),0)</f>
        <v>-9.0193333333333306E-2</v>
      </c>
      <c r="AB34" s="87"/>
      <c r="AD34" s="159">
        <f>SUMIF(Baseline!$H:$H,PW!$B:$B,Baseline!AJ:AJ)</f>
        <v>3000</v>
      </c>
      <c r="AE34" s="159">
        <f>SUMIF(Baseline!$H:$H,PW!$B:$B,Baseline!AK:AK)</f>
        <v>3000</v>
      </c>
      <c r="AF34" s="159">
        <f>SUMIF(Baseline!$H:$H,PW!$B:$B,Baseline!AL:AL)</f>
        <v>3000</v>
      </c>
      <c r="AG34" s="159">
        <f>SUMIF(Baseline!$H:$H,PW!$B:$B,Baseline!AM:AM)</f>
        <v>588.92999999999995</v>
      </c>
      <c r="AH34" s="159">
        <f>SUMIF(Baseline!$H:$H,PW!$B:$B,Baseline!AN:AN)</f>
        <v>0</v>
      </c>
      <c r="AI34" s="159">
        <f>SUMIF(Baseline!$H:$H,PW!$B:$B,Baseline!AO:AO)</f>
        <v>0</v>
      </c>
      <c r="AJ34" s="159">
        <f>SUMIF(Baseline!$H:$H,PW!$B:$B,Baseline!AP:AP)</f>
        <v>0</v>
      </c>
      <c r="AK34" s="159">
        <f>SUMIF(Baseline!$H:$H,PW!$B:$B,Baseline!AQ:AQ)</f>
        <v>0</v>
      </c>
      <c r="AL34" s="24">
        <f t="shared" ref="AL34:AL36" si="57">+AK34-AD34</f>
        <v>-3000</v>
      </c>
      <c r="AM34" s="26">
        <f>IFERROR((AL34/Y34),0)</f>
        <v>-0.91726849671923638</v>
      </c>
      <c r="AN34" s="26"/>
    </row>
    <row r="35" spans="1:40" x14ac:dyDescent="0.25">
      <c r="A35" s="23"/>
      <c r="B35" s="23" t="s">
        <v>2020</v>
      </c>
      <c r="C35" s="10"/>
      <c r="D35" s="4"/>
      <c r="E35" s="13" t="s">
        <v>329</v>
      </c>
      <c r="G35" s="24">
        <f>SUMIF(Baseline!$H:$H,PW!$B:$B,Baseline!O:O)</f>
        <v>130460.6</v>
      </c>
      <c r="I35" s="24">
        <f>SUMIF(Baseline!$H:$H,PW!B:B,Baseline!R:R)</f>
        <v>159100</v>
      </c>
      <c r="J35" s="24">
        <f>SUMIF(Baseline!$H:$H,PW!$B:$B,Baseline!S:S)</f>
        <v>149975</v>
      </c>
      <c r="K35" s="24">
        <f>SUMIF(Baseline!$H:$H,PW!$B:$B,Baseline!T:T)</f>
        <v>0</v>
      </c>
      <c r="L35" s="24">
        <f>SUMIF(Baseline!$H:$H,PW!$B:$B,Baseline!U:U)</f>
        <v>0</v>
      </c>
      <c r="M35" s="24">
        <f>SUMIF(Baseline!$H:$H,PW!$B:$B,Baseline!V:V)</f>
        <v>0</v>
      </c>
      <c r="N35" s="24">
        <f>SUMIF(Baseline!$H:$H,PW!$B:$B,Baseline!W:W)</f>
        <v>130693.72</v>
      </c>
      <c r="O35" s="24">
        <f>SUMIF(Baseline!$H:$H,PW!$B:$B,Baseline!X:X)</f>
        <v>130693.72</v>
      </c>
      <c r="P35" s="24">
        <f t="shared" si="53"/>
        <v>19281.28</v>
      </c>
      <c r="Q35" s="26">
        <f t="shared" si="54"/>
        <v>0.14753027153867837</v>
      </c>
      <c r="S35" s="24">
        <f>SUMIF(Baseline!$H:$H,PW!$B:$B,Baseline!AA:AA)</f>
        <v>107650</v>
      </c>
      <c r="T35" s="24">
        <f>SUMIF(Baseline!$H:$H,PW!$B:$B,Baseline!AB:AB)</f>
        <v>119410</v>
      </c>
      <c r="U35" s="24">
        <f>SUMIF(Baseline!$H:$H,PW!$B:$B,Baseline!AC:AC)</f>
        <v>0</v>
      </c>
      <c r="V35" s="24">
        <f>SUMIF(Baseline!$H:$H,PW!$B:$B,Baseline!AD:AD)</f>
        <v>0</v>
      </c>
      <c r="W35" s="24">
        <f>SUMIF(Baseline!$H:$H,PW!$B:$B,Baseline!AE:AE)</f>
        <v>0</v>
      </c>
      <c r="X35" s="24">
        <f>SUMIF(Baseline!$H:$H,PW!$B:$B,Baseline!AF:AF)</f>
        <v>125541.31999999999</v>
      </c>
      <c r="Y35" s="24">
        <f>SUMIF(Baseline!$H:$H,PW!$B:$B,Baseline!AG:AG)</f>
        <v>125541.31999999999</v>
      </c>
      <c r="Z35" s="24">
        <f t="shared" si="55"/>
        <v>-6131.3199999999924</v>
      </c>
      <c r="AA35" s="26">
        <f t="shared" si="56"/>
        <v>-5.1346788376182839E-2</v>
      </c>
      <c r="AB35" s="87"/>
      <c r="AD35" s="159">
        <f>SUMIF(Baseline!$H:$H,PW!$B:$B,Baseline!AJ:AJ)</f>
        <v>107650</v>
      </c>
      <c r="AE35" s="159">
        <f>SUMIF(Baseline!$H:$H,PW!$B:$B,Baseline!AK:AK)</f>
        <v>107650</v>
      </c>
      <c r="AF35" s="159">
        <f>SUMIF(Baseline!$H:$H,PW!$B:$B,Baseline!AL:AL)</f>
        <v>107110</v>
      </c>
      <c r="AG35" s="159">
        <f>SUMIF(Baseline!$H:$H,PW!$B:$B,Baseline!AM:AM)</f>
        <v>30485.360000000001</v>
      </c>
      <c r="AH35" s="159">
        <f>SUMIF(Baseline!$H:$H,PW!$B:$B,Baseline!AN:AN)</f>
        <v>0</v>
      </c>
      <c r="AI35" s="159">
        <f>SUMIF(Baseline!$H:$H,PW!$B:$B,Baseline!AO:AO)</f>
        <v>0</v>
      </c>
      <c r="AJ35" s="159">
        <f>SUMIF(Baseline!$H:$H,PW!$B:$B,Baseline!AP:AP)</f>
        <v>0</v>
      </c>
      <c r="AK35" s="159">
        <f>SUMIF(Baseline!$H:$H,PW!$B:$B,Baseline!AQ:AQ)</f>
        <v>0</v>
      </c>
      <c r="AL35" s="24">
        <f t="shared" si="57"/>
        <v>-107650</v>
      </c>
      <c r="AM35" s="26">
        <f>IFERROR((AL35/Y35),0)</f>
        <v>-0.8574866028173036</v>
      </c>
      <c r="AN35" s="26"/>
    </row>
    <row r="36" spans="1:40" x14ac:dyDescent="0.25">
      <c r="A36" s="23"/>
      <c r="B36" s="23" t="s">
        <v>2021</v>
      </c>
      <c r="C36" s="10"/>
      <c r="D36" s="10"/>
      <c r="E36" s="13" t="s">
        <v>92</v>
      </c>
      <c r="G36" s="24">
        <f>SUMIF(Baseline!$H:$H,PW!$B:$B,Baseline!O:O)</f>
        <v>228656.61</v>
      </c>
      <c r="I36" s="24">
        <f>SUMIF(Baseline!$H:$H,PW!B:B,Baseline!R:R)</f>
        <v>249100</v>
      </c>
      <c r="J36" s="24">
        <f>SUMIF(Baseline!$H:$H,PW!$B:$B,Baseline!S:S)</f>
        <v>264100</v>
      </c>
      <c r="K36" s="24">
        <f>SUMIF(Baseline!$H:$H,PW!$B:$B,Baseline!T:T)</f>
        <v>0</v>
      </c>
      <c r="L36" s="24">
        <f>SUMIF(Baseline!$H:$H,PW!$B:$B,Baseline!U:U)</f>
        <v>0</v>
      </c>
      <c r="M36" s="24">
        <f>SUMIF(Baseline!$H:$H,PW!$B:$B,Baseline!V:V)</f>
        <v>0</v>
      </c>
      <c r="N36" s="24">
        <f>SUMIF(Baseline!$H:$H,PW!$B:$B,Baseline!W:W)</f>
        <v>274239.17999999993</v>
      </c>
      <c r="O36" s="24">
        <f>SUMIF(Baseline!$H:$H,PW!$B:$B,Baseline!X:X)</f>
        <v>274239.17999999993</v>
      </c>
      <c r="P36" s="24">
        <f t="shared" si="53"/>
        <v>-10139.179999999935</v>
      </c>
      <c r="Q36" s="26">
        <f t="shared" si="54"/>
        <v>-3.6972032953132145E-2</v>
      </c>
      <c r="S36" s="24">
        <f>SUMIF(Baseline!$H:$H,PW!$B:$B,Baseline!AA:AA)</f>
        <v>313050</v>
      </c>
      <c r="T36" s="24">
        <f>SUMIF(Baseline!$H:$H,PW!$B:$B,Baseline!AB:AB)</f>
        <v>336050</v>
      </c>
      <c r="U36" s="24">
        <f>SUMIF(Baseline!$H:$H,PW!$B:$B,Baseline!AC:AC)</f>
        <v>0</v>
      </c>
      <c r="V36" s="24">
        <f>SUMIF(Baseline!$H:$H,PW!$B:$B,Baseline!AD:AD)</f>
        <v>0</v>
      </c>
      <c r="W36" s="24">
        <f>SUMIF(Baseline!$H:$H,PW!$B:$B,Baseline!AE:AE)</f>
        <v>0</v>
      </c>
      <c r="X36" s="24">
        <f>SUMIF(Baseline!$H:$H,PW!$B:$B,Baseline!AF:AF)</f>
        <v>249057.61000000004</v>
      </c>
      <c r="Y36" s="24">
        <f>SUMIF(Baseline!$H:$H,PW!$B:$B,Baseline!AG:AG)</f>
        <v>249057.61000000004</v>
      </c>
      <c r="Z36" s="24">
        <f t="shared" si="55"/>
        <v>86992.389999999956</v>
      </c>
      <c r="AA36" s="26">
        <f t="shared" si="56"/>
        <v>0.25886740068442182</v>
      </c>
      <c r="AB36" s="87"/>
      <c r="AD36" s="159">
        <f>SUMIF(Baseline!$H:$H,PW!$B:$B,Baseline!AJ:AJ)</f>
        <v>316450</v>
      </c>
      <c r="AE36" s="159">
        <f>SUMIF(Baseline!$H:$H,PW!$B:$B,Baseline!AK:AK)</f>
        <v>316450</v>
      </c>
      <c r="AF36" s="159">
        <f>SUMIF(Baseline!$H:$H,PW!$B:$B,Baseline!AL:AL)</f>
        <v>316450</v>
      </c>
      <c r="AG36" s="159">
        <f>SUMIF(Baseline!$H:$H,PW!$B:$B,Baseline!AM:AM)</f>
        <v>29835.010000000002</v>
      </c>
      <c r="AH36" s="159">
        <f>SUMIF(Baseline!$H:$H,PW!$B:$B,Baseline!AN:AN)</f>
        <v>0</v>
      </c>
      <c r="AI36" s="159">
        <f>SUMIF(Baseline!$H:$H,PW!$B:$B,Baseline!AO:AO)</f>
        <v>0</v>
      </c>
      <c r="AJ36" s="159">
        <f>SUMIF(Baseline!$H:$H,PW!$B:$B,Baseline!AP:AP)</f>
        <v>0</v>
      </c>
      <c r="AK36" s="159">
        <f>SUMIF(Baseline!$H:$H,PW!$B:$B,Baseline!AQ:AQ)</f>
        <v>0</v>
      </c>
      <c r="AL36" s="24">
        <f t="shared" si="57"/>
        <v>-316450</v>
      </c>
      <c r="AM36" s="26">
        <f>IFERROR((AL36/Y36),0)</f>
        <v>-1.2705895635953461</v>
      </c>
      <c r="AN36" s="26"/>
    </row>
    <row r="37" spans="1:40" x14ac:dyDescent="0.25">
      <c r="C37" s="10"/>
      <c r="D37" s="10"/>
      <c r="E37" s="13"/>
      <c r="G37" s="28">
        <f>SUM(G33:G36)</f>
        <v>706084.61</v>
      </c>
      <c r="I37" s="28">
        <f t="shared" ref="I37:O37" si="58">SUM(I33:I36)</f>
        <v>788175</v>
      </c>
      <c r="J37" s="28">
        <f t="shared" si="58"/>
        <v>794050</v>
      </c>
      <c r="K37" s="28">
        <f t="shared" si="58"/>
        <v>0</v>
      </c>
      <c r="L37" s="28">
        <f t="shared" si="58"/>
        <v>0</v>
      </c>
      <c r="M37" s="28">
        <f t="shared" si="58"/>
        <v>0</v>
      </c>
      <c r="N37" s="28">
        <f t="shared" si="58"/>
        <v>740094.07</v>
      </c>
      <c r="O37" s="28">
        <f t="shared" si="58"/>
        <v>740094.07</v>
      </c>
      <c r="P37" s="28">
        <f>SUM(P34:P36)</f>
        <v>9901.350000000064</v>
      </c>
      <c r="Q37" s="26">
        <f t="shared" si="54"/>
        <v>1.337850200583294E-2</v>
      </c>
      <c r="S37" s="28">
        <f>SUM(S33:S36)</f>
        <v>447275</v>
      </c>
      <c r="T37" s="28">
        <f t="shared" ref="T37:Z37" si="59">SUM(T33:T36)</f>
        <v>482035</v>
      </c>
      <c r="U37" s="28">
        <f t="shared" si="59"/>
        <v>0</v>
      </c>
      <c r="V37" s="28">
        <f t="shared" si="59"/>
        <v>0</v>
      </c>
      <c r="W37" s="28">
        <f t="shared" si="59"/>
        <v>0</v>
      </c>
      <c r="X37" s="28">
        <f t="shared" si="59"/>
        <v>708963.99</v>
      </c>
      <c r="Y37" s="28">
        <f t="shared" si="59"/>
        <v>708963.99</v>
      </c>
      <c r="Z37" s="28">
        <f t="shared" si="59"/>
        <v>-226928.99000000005</v>
      </c>
      <c r="AA37" s="77">
        <f t="shared" si="56"/>
        <v>-0.47077284844461514</v>
      </c>
      <c r="AB37" s="26"/>
      <c r="AD37" s="28">
        <f t="shared" ref="AD37" si="60">SUM(AD33:AD36)</f>
        <v>450675</v>
      </c>
      <c r="AE37" s="28">
        <f t="shared" ref="AE37:AF37" si="61">SUM(AE33:AE36)</f>
        <v>450675</v>
      </c>
      <c r="AF37" s="28">
        <f t="shared" si="61"/>
        <v>450135</v>
      </c>
      <c r="AG37" s="28">
        <f t="shared" ref="AG37" si="62">SUM(AG33:AG36)</f>
        <v>152908.61000000002</v>
      </c>
      <c r="AH37" s="28">
        <f t="shared" ref="AH37" si="63">SUM(AH33:AH36)</f>
        <v>0</v>
      </c>
      <c r="AI37" s="28">
        <f t="shared" ref="AI37" si="64">SUM(AI33:AI36)</f>
        <v>0</v>
      </c>
      <c r="AJ37" s="28">
        <f t="shared" ref="AJ37" si="65">SUM(AJ33:AJ36)</f>
        <v>0</v>
      </c>
      <c r="AK37" s="28">
        <f t="shared" ref="AK37" si="66">SUM(AK33:AK36)</f>
        <v>0</v>
      </c>
      <c r="AL37" s="28">
        <f t="shared" ref="AL37" si="67">SUM(AL33:AL36)</f>
        <v>-450675</v>
      </c>
      <c r="AM37" s="26">
        <f>IFERROR((AL37/Y37),0)</f>
        <v>-0.63568108727214767</v>
      </c>
      <c r="AN37" s="26"/>
    </row>
    <row r="38" spans="1:40" x14ac:dyDescent="0.25">
      <c r="A38" s="23"/>
      <c r="B38" s="17"/>
      <c r="E38" s="5"/>
      <c r="I38" s="4"/>
      <c r="S38" s="4"/>
      <c r="AB38" s="26"/>
      <c r="AD38" s="98"/>
      <c r="AN38" s="26"/>
    </row>
    <row r="39" spans="1:40" x14ac:dyDescent="0.25">
      <c r="C39" s="1"/>
      <c r="D39" s="10" t="s">
        <v>2028</v>
      </c>
      <c r="E39" s="25"/>
      <c r="G39" s="24"/>
      <c r="I39" s="24"/>
      <c r="J39" s="24"/>
      <c r="K39" s="24"/>
      <c r="L39" s="24"/>
      <c r="M39" s="24"/>
      <c r="N39" s="24"/>
      <c r="O39" s="24"/>
      <c r="P39" s="24"/>
      <c r="S39" s="24"/>
      <c r="T39" s="24"/>
      <c r="U39" s="24"/>
      <c r="V39" s="24"/>
      <c r="W39" s="24"/>
      <c r="X39" s="24"/>
      <c r="Y39" s="24"/>
      <c r="Z39" s="24"/>
      <c r="AB39" s="98"/>
      <c r="AD39" s="159"/>
      <c r="AE39" s="24"/>
      <c r="AF39" s="24"/>
      <c r="AG39" s="24"/>
      <c r="AH39" s="24"/>
      <c r="AI39" s="24"/>
      <c r="AJ39" s="24"/>
      <c r="AK39" s="24"/>
      <c r="AL39" s="24"/>
    </row>
    <row r="40" spans="1:40" x14ac:dyDescent="0.25">
      <c r="A40" s="23"/>
      <c r="B40" s="23" t="s">
        <v>2024</v>
      </c>
      <c r="C40" s="10"/>
      <c r="D40" s="10"/>
      <c r="E40" s="13" t="s">
        <v>91</v>
      </c>
      <c r="G40" s="24">
        <f>SUMIF(Baseline!$H:$H,PW!$B:$B,Baseline!O:O)</f>
        <v>87704.909999999989</v>
      </c>
      <c r="I40" s="24">
        <f>SUMIF(Baseline!$H:$H,PW!B:B,Baseline!R:R)</f>
        <v>196120</v>
      </c>
      <c r="J40" s="24">
        <f>SUMIF(Baseline!$H:$H,PW!$B:$B,Baseline!S:S)</f>
        <v>196120</v>
      </c>
      <c r="K40" s="24">
        <f>SUMIF(Baseline!$H:$H,PW!$B:$B,Baseline!T:T)</f>
        <v>0</v>
      </c>
      <c r="L40" s="24">
        <f>SUMIF(Baseline!$H:$H,PW!$B:$B,Baseline!U:U)</f>
        <v>0</v>
      </c>
      <c r="M40" s="24">
        <f>SUMIF(Baseline!$H:$H,PW!$B:$B,Baseline!V:V)</f>
        <v>0</v>
      </c>
      <c r="N40" s="24">
        <f>SUMIF(Baseline!$H:$H,PW!$B:$B,Baseline!W:W)</f>
        <v>136533.81999999998</v>
      </c>
      <c r="O40" s="24">
        <f>SUMIF(Baseline!$H:$H,PW!$B:$B,Baseline!X:X)</f>
        <v>136533.81999999998</v>
      </c>
      <c r="P40" s="24">
        <f t="shared" ref="P40" si="68">+J40-O40</f>
        <v>59586.180000000022</v>
      </c>
      <c r="S40" s="24">
        <f>SUMIF(Baseline!$H:$H,PW!$B:$B,Baseline!AA:AA)</f>
        <v>250380</v>
      </c>
      <c r="T40" s="24">
        <f>SUMIF(Baseline!$H:$H,PW!$B:$B,Baseline!AB:AB)</f>
        <v>252601</v>
      </c>
      <c r="U40" s="24">
        <f>SUMIF(Baseline!$H:$H,PW!$B:$B,Baseline!AC:AC)</f>
        <v>0</v>
      </c>
      <c r="V40" s="24">
        <f>SUMIF(Baseline!$H:$H,PW!$B:$B,Baseline!AD:AD)</f>
        <v>0</v>
      </c>
      <c r="W40" s="24">
        <f>SUMIF(Baseline!$H:$H,PW!$B:$B,Baseline!AE:AE)</f>
        <v>0</v>
      </c>
      <c r="X40" s="24">
        <f>SUMIF(Baseline!$H:$H,PW!$B:$B,Baseline!AF:AF)</f>
        <v>116051.05</v>
      </c>
      <c r="Y40" s="24">
        <f>SUMIF(Baseline!$H:$H,PW!$B:$B,Baseline!AG:AG)</f>
        <v>116051.05</v>
      </c>
      <c r="Z40" s="24">
        <f t="shared" ref="Z40:Z43" si="69">+T40-Y40</f>
        <v>136549.95000000001</v>
      </c>
      <c r="AA40" s="26">
        <f t="shared" ref="AA40:AA44" si="70">IFERROR((Z40/T40),0)</f>
        <v>0.54057565092774773</v>
      </c>
      <c r="AB40" s="87"/>
      <c r="AD40" s="159">
        <f>SUMIF(Baseline!$H:$H,PW!$B:$B,Baseline!AJ:AJ)</f>
        <v>253330</v>
      </c>
      <c r="AE40" s="159">
        <f>SUMIF(Baseline!$H:$H,PW!$B:$B,Baseline!AK:AK)</f>
        <v>253330</v>
      </c>
      <c r="AF40" s="159">
        <f>SUMIF(Baseline!$H:$H,PW!$B:$B,Baseline!AL:AL)</f>
        <v>5110</v>
      </c>
      <c r="AG40" s="159">
        <f>SUMIF(Baseline!$H:$H,PW!$B:$B,Baseline!AM:AM)</f>
        <v>16924.259999999991</v>
      </c>
      <c r="AH40" s="159">
        <f>SUMIF(Baseline!$H:$H,PW!$B:$B,Baseline!AN:AN)</f>
        <v>0</v>
      </c>
      <c r="AI40" s="159">
        <f>SUMIF(Baseline!$H:$H,PW!$B:$B,Baseline!AO:AO)</f>
        <v>0</v>
      </c>
      <c r="AJ40" s="159">
        <f>SUMIF(Baseline!$H:$H,PW!$B:$B,Baseline!AP:AP)</f>
        <v>0</v>
      </c>
      <c r="AK40" s="159">
        <f>SUMIF(Baseline!$H:$H,PW!$B:$B,Baseline!AQ:AQ)</f>
        <v>0</v>
      </c>
      <c r="AL40" s="24">
        <f>+AK40-AD40</f>
        <v>-253330</v>
      </c>
      <c r="AM40" s="26">
        <f>IFERROR((AL40/Y40),0)</f>
        <v>-2.1829186379614831</v>
      </c>
      <c r="AN40" s="26"/>
    </row>
    <row r="41" spans="1:40" x14ac:dyDescent="0.25">
      <c r="A41" s="23"/>
      <c r="B41" s="23" t="s">
        <v>2025</v>
      </c>
      <c r="C41" s="10"/>
      <c r="D41" s="10"/>
      <c r="E41" s="13" t="s">
        <v>323</v>
      </c>
      <c r="G41" s="24">
        <f>SUMIF(Baseline!$H:$H,PW!$B:$B,Baseline!O:O)</f>
        <v>27708.07</v>
      </c>
      <c r="I41" s="24">
        <f>SUMIF(Baseline!$H:$H,PW!B:B,Baseline!R:R)</f>
        <v>118130</v>
      </c>
      <c r="J41" s="24">
        <f>SUMIF(Baseline!$H:$H,PW!$B:$B,Baseline!S:S)</f>
        <v>127605</v>
      </c>
      <c r="K41" s="24">
        <f>SUMIF(Baseline!$H:$H,PW!$B:$B,Baseline!T:T)</f>
        <v>0</v>
      </c>
      <c r="L41" s="24">
        <f>SUMIF(Baseline!$H:$H,PW!$B:$B,Baseline!U:U)</f>
        <v>0</v>
      </c>
      <c r="M41" s="24">
        <f>SUMIF(Baseline!$H:$H,PW!$B:$B,Baseline!V:V)</f>
        <v>0</v>
      </c>
      <c r="N41" s="24">
        <f>SUMIF(Baseline!$H:$H,PW!$B:$B,Baseline!W:W)</f>
        <v>36919.49</v>
      </c>
      <c r="O41" s="24">
        <f>SUMIF(Baseline!$H:$H,PW!$B:$B,Baseline!X:X)</f>
        <v>36919.49</v>
      </c>
      <c r="P41" s="24">
        <f t="shared" ref="P41:P43" si="71">+J41-O41</f>
        <v>90685.510000000009</v>
      </c>
      <c r="Q41" s="26">
        <f t="shared" ref="Q41:Q44" si="72">IFERROR((P41/O41),0)</f>
        <v>2.4563045155824206</v>
      </c>
      <c r="S41" s="24">
        <f>SUMIF(Baseline!$H:$H,PW!$B:$B,Baseline!AA:AA)</f>
        <v>55000</v>
      </c>
      <c r="T41" s="24">
        <f>SUMIF(Baseline!$H:$H,PW!$B:$B,Baseline!AB:AB)</f>
        <v>55000</v>
      </c>
      <c r="U41" s="24">
        <f>SUMIF(Baseline!$H:$H,PW!$B:$B,Baseline!AC:AC)</f>
        <v>0</v>
      </c>
      <c r="V41" s="24">
        <f>SUMIF(Baseline!$H:$H,PW!$B:$B,Baseline!AD:AD)</f>
        <v>0</v>
      </c>
      <c r="W41" s="24">
        <f>SUMIF(Baseline!$H:$H,PW!$B:$B,Baseline!AE:AE)</f>
        <v>0</v>
      </c>
      <c r="X41" s="24">
        <f>SUMIF(Baseline!$H:$H,PW!$B:$B,Baseline!AF:AF)</f>
        <v>12245.25</v>
      </c>
      <c r="Y41" s="24">
        <f>SUMIF(Baseline!$H:$H,PW!$B:$B,Baseline!AG:AG)</f>
        <v>12245.25</v>
      </c>
      <c r="Z41" s="24">
        <f t="shared" si="69"/>
        <v>42754.75</v>
      </c>
      <c r="AA41" s="26">
        <f t="shared" si="70"/>
        <v>0.77735909090909094</v>
      </c>
      <c r="AB41" s="87"/>
      <c r="AD41" s="159">
        <f>SUMIF(Baseline!$H:$H,PW!$B:$B,Baseline!AJ:AJ)</f>
        <v>82476</v>
      </c>
      <c r="AE41" s="159">
        <f>SUMIF(Baseline!$H:$H,PW!$B:$B,Baseline!AK:AK)</f>
        <v>82476</v>
      </c>
      <c r="AF41" s="159">
        <f>SUMIF(Baseline!$H:$H,PW!$B:$B,Baseline!AL:AL)</f>
        <v>82476</v>
      </c>
      <c r="AG41" s="159">
        <f>SUMIF(Baseline!$H:$H,PW!$B:$B,Baseline!AM:AM)</f>
        <v>0</v>
      </c>
      <c r="AH41" s="159">
        <f>SUMIF(Baseline!$H:$H,PW!$B:$B,Baseline!AN:AN)</f>
        <v>0</v>
      </c>
      <c r="AI41" s="159">
        <f>SUMIF(Baseline!$H:$H,PW!$B:$B,Baseline!AO:AO)</f>
        <v>0</v>
      </c>
      <c r="AJ41" s="159">
        <f>SUMIF(Baseline!$H:$H,PW!$B:$B,Baseline!AP:AP)</f>
        <v>0</v>
      </c>
      <c r="AK41" s="159">
        <f>SUMIF(Baseline!$H:$H,PW!$B:$B,Baseline!AQ:AQ)</f>
        <v>0</v>
      </c>
      <c r="AL41" s="24">
        <f t="shared" ref="AL41:AL43" si="73">+AK41-AD41</f>
        <v>-82476</v>
      </c>
      <c r="AM41" s="26">
        <f>IFERROR((AL41/Y41),0)</f>
        <v>-6.7353463587921851</v>
      </c>
      <c r="AN41" s="26"/>
    </row>
    <row r="42" spans="1:40" x14ac:dyDescent="0.25">
      <c r="A42" s="23"/>
      <c r="B42" s="23" t="s">
        <v>2026</v>
      </c>
      <c r="C42" s="10"/>
      <c r="D42" s="4"/>
      <c r="E42" s="13" t="s">
        <v>329</v>
      </c>
      <c r="G42" s="24">
        <f>SUMIF(Baseline!$H:$H,PW!$B:$B,Baseline!O:O)</f>
        <v>148411.87</v>
      </c>
      <c r="I42" s="24">
        <f>SUMIF(Baseline!$H:$H,PW!B:B,Baseline!R:R)</f>
        <v>211500</v>
      </c>
      <c r="J42" s="24">
        <f>SUMIF(Baseline!$H:$H,PW!$B:$B,Baseline!S:S)</f>
        <v>218500</v>
      </c>
      <c r="K42" s="24">
        <f>SUMIF(Baseline!$H:$H,PW!$B:$B,Baseline!T:T)</f>
        <v>0</v>
      </c>
      <c r="L42" s="24">
        <f>SUMIF(Baseline!$H:$H,PW!$B:$B,Baseline!U:U)</f>
        <v>0</v>
      </c>
      <c r="M42" s="24">
        <f>SUMIF(Baseline!$H:$H,PW!$B:$B,Baseline!V:V)</f>
        <v>0</v>
      </c>
      <c r="N42" s="24">
        <f>SUMIF(Baseline!$H:$H,PW!$B:$B,Baseline!W:W)</f>
        <v>144851.24999999994</v>
      </c>
      <c r="O42" s="24">
        <f>SUMIF(Baseline!$H:$H,PW!$B:$B,Baseline!X:X)</f>
        <v>144851.24999999994</v>
      </c>
      <c r="P42" s="24">
        <f t="shared" si="71"/>
        <v>73648.750000000058</v>
      </c>
      <c r="Q42" s="26">
        <f t="shared" si="72"/>
        <v>0.50844400721429805</v>
      </c>
      <c r="S42" s="24">
        <f>SUMIF(Baseline!$H:$H,PW!$B:$B,Baseline!AA:AA)</f>
        <v>215000</v>
      </c>
      <c r="T42" s="24">
        <f>SUMIF(Baseline!$H:$H,PW!$B:$B,Baseline!AB:AB)</f>
        <v>252640</v>
      </c>
      <c r="U42" s="24">
        <f>SUMIF(Baseline!$H:$H,PW!$B:$B,Baseline!AC:AC)</f>
        <v>0</v>
      </c>
      <c r="V42" s="24">
        <f>SUMIF(Baseline!$H:$H,PW!$B:$B,Baseline!AD:AD)</f>
        <v>0</v>
      </c>
      <c r="W42" s="24">
        <f>SUMIF(Baseline!$H:$H,PW!$B:$B,Baseline!AE:AE)</f>
        <v>0</v>
      </c>
      <c r="X42" s="24">
        <f>SUMIF(Baseline!$H:$H,PW!$B:$B,Baseline!AF:AF)</f>
        <v>188967.9</v>
      </c>
      <c r="Y42" s="24">
        <f>SUMIF(Baseline!$H:$H,PW!$B:$B,Baseline!AG:AG)</f>
        <v>188967.9</v>
      </c>
      <c r="Z42" s="24">
        <f t="shared" si="69"/>
        <v>63672.100000000006</v>
      </c>
      <c r="AA42" s="26">
        <f t="shared" si="70"/>
        <v>0.25202699493350222</v>
      </c>
      <c r="AB42" s="87"/>
      <c r="AD42" s="159">
        <f>SUMIF(Baseline!$H:$H,PW!$B:$B,Baseline!AJ:AJ)</f>
        <v>253000</v>
      </c>
      <c r="AE42" s="159">
        <f>SUMIF(Baseline!$H:$H,PW!$B:$B,Baseline!AK:AK)</f>
        <v>253000</v>
      </c>
      <c r="AF42" s="159">
        <f>SUMIF(Baseline!$H:$H,PW!$B:$B,Baseline!AL:AL)</f>
        <v>253000</v>
      </c>
      <c r="AG42" s="159">
        <f>SUMIF(Baseline!$H:$H,PW!$B:$B,Baseline!AM:AM)</f>
        <v>17388.509999999998</v>
      </c>
      <c r="AH42" s="159">
        <f>SUMIF(Baseline!$H:$H,PW!$B:$B,Baseline!AN:AN)</f>
        <v>0</v>
      </c>
      <c r="AI42" s="159">
        <f>SUMIF(Baseline!$H:$H,PW!$B:$B,Baseline!AO:AO)</f>
        <v>0</v>
      </c>
      <c r="AJ42" s="159">
        <f>SUMIF(Baseline!$H:$H,PW!$B:$B,Baseline!AP:AP)</f>
        <v>0</v>
      </c>
      <c r="AK42" s="159">
        <f>SUMIF(Baseline!$H:$H,PW!$B:$B,Baseline!AQ:AQ)</f>
        <v>0</v>
      </c>
      <c r="AL42" s="24">
        <f t="shared" si="73"/>
        <v>-253000</v>
      </c>
      <c r="AM42" s="26">
        <f>IFERROR((AL42/Y42),0)</f>
        <v>-1.3388517309024444</v>
      </c>
      <c r="AN42" s="26"/>
    </row>
    <row r="43" spans="1:40" x14ac:dyDescent="0.25">
      <c r="A43" s="23"/>
      <c r="B43" s="23" t="s">
        <v>2027</v>
      </c>
      <c r="C43" s="10"/>
      <c r="D43" s="10"/>
      <c r="E43" s="13" t="s">
        <v>92</v>
      </c>
      <c r="G43" s="24">
        <f>SUMIF(Baseline!$H:$H,PW!$B:$B,Baseline!O:O)</f>
        <v>30824.399999999998</v>
      </c>
      <c r="I43" s="24">
        <f>SUMIF(Baseline!$H:$H,PW!B:B,Baseline!R:R)</f>
        <v>78500</v>
      </c>
      <c r="J43" s="24">
        <f>SUMIF(Baseline!$H:$H,PW!$B:$B,Baseline!S:S)</f>
        <v>78500</v>
      </c>
      <c r="K43" s="24">
        <f>SUMIF(Baseline!$H:$H,PW!$B:$B,Baseline!T:T)</f>
        <v>0</v>
      </c>
      <c r="L43" s="24">
        <f>SUMIF(Baseline!$H:$H,PW!$B:$B,Baseline!U:U)</f>
        <v>0</v>
      </c>
      <c r="M43" s="24">
        <f>SUMIF(Baseline!$H:$H,PW!$B:$B,Baseline!V:V)</f>
        <v>0</v>
      </c>
      <c r="N43" s="24">
        <f>SUMIF(Baseline!$H:$H,PW!$B:$B,Baseline!W:W)</f>
        <v>1573.98</v>
      </c>
      <c r="O43" s="24">
        <f>SUMIF(Baseline!$H:$H,PW!$B:$B,Baseline!X:X)</f>
        <v>1573.98</v>
      </c>
      <c r="P43" s="24">
        <f t="shared" si="71"/>
        <v>76926.02</v>
      </c>
      <c r="Q43" s="26">
        <f t="shared" si="72"/>
        <v>48.873568914471598</v>
      </c>
      <c r="S43" s="24">
        <f>SUMIF(Baseline!$H:$H,PW!$B:$B,Baseline!AA:AA)</f>
        <v>76000</v>
      </c>
      <c r="T43" s="24">
        <f>SUMIF(Baseline!$H:$H,PW!$B:$B,Baseline!AB:AB)</f>
        <v>69386</v>
      </c>
      <c r="U43" s="24">
        <f>SUMIF(Baseline!$H:$H,PW!$B:$B,Baseline!AC:AC)</f>
        <v>0</v>
      </c>
      <c r="V43" s="24">
        <f>SUMIF(Baseline!$H:$H,PW!$B:$B,Baseline!AD:AD)</f>
        <v>0</v>
      </c>
      <c r="W43" s="24">
        <f>SUMIF(Baseline!$H:$H,PW!$B:$B,Baseline!AE:AE)</f>
        <v>0</v>
      </c>
      <c r="X43" s="24">
        <f>SUMIF(Baseline!$H:$H,PW!$B:$B,Baseline!AF:AF)</f>
        <v>253.55</v>
      </c>
      <c r="Y43" s="24">
        <f>SUMIF(Baseline!$H:$H,PW!$B:$B,Baseline!AG:AG)</f>
        <v>253.55</v>
      </c>
      <c r="Z43" s="24">
        <f t="shared" si="69"/>
        <v>69132.45</v>
      </c>
      <c r="AA43" s="26">
        <f t="shared" si="70"/>
        <v>0.99634580462917588</v>
      </c>
      <c r="AB43" s="87"/>
      <c r="AD43" s="159">
        <f>SUMIF(Baseline!$H:$H,PW!$B:$B,Baseline!AJ:AJ)</f>
        <v>76000</v>
      </c>
      <c r="AE43" s="159">
        <f>SUMIF(Baseline!$H:$H,PW!$B:$B,Baseline!AK:AK)</f>
        <v>82614</v>
      </c>
      <c r="AF43" s="159">
        <f>SUMIF(Baseline!$H:$H,PW!$B:$B,Baseline!AL:AL)</f>
        <v>82614</v>
      </c>
      <c r="AG43" s="159">
        <f>SUMIF(Baseline!$H:$H,PW!$B:$B,Baseline!AM:AM)</f>
        <v>7572.8</v>
      </c>
      <c r="AH43" s="159">
        <f>SUMIF(Baseline!$H:$H,PW!$B:$B,Baseline!AN:AN)</f>
        <v>0</v>
      </c>
      <c r="AI43" s="159">
        <f>SUMIF(Baseline!$H:$H,PW!$B:$B,Baseline!AO:AO)</f>
        <v>0</v>
      </c>
      <c r="AJ43" s="159">
        <f>SUMIF(Baseline!$H:$H,PW!$B:$B,Baseline!AP:AP)</f>
        <v>0</v>
      </c>
      <c r="AK43" s="159">
        <f>SUMIF(Baseline!$H:$H,PW!$B:$B,Baseline!AQ:AQ)</f>
        <v>0</v>
      </c>
      <c r="AL43" s="24">
        <f t="shared" si="73"/>
        <v>-76000</v>
      </c>
      <c r="AM43" s="26">
        <f>IFERROR((AL43/Y43),0)</f>
        <v>-299.74364030763161</v>
      </c>
      <c r="AN43" s="26"/>
    </row>
    <row r="44" spans="1:40" x14ac:dyDescent="0.25">
      <c r="C44" s="10"/>
      <c r="D44" s="10"/>
      <c r="E44" s="13"/>
      <c r="G44" s="28">
        <f>SUM(G40:G43)</f>
        <v>294649.25</v>
      </c>
      <c r="I44" s="28">
        <f t="shared" ref="I44:O44" si="74">SUM(I40:I43)</f>
        <v>604250</v>
      </c>
      <c r="J44" s="28">
        <f t="shared" si="74"/>
        <v>620725</v>
      </c>
      <c r="K44" s="28">
        <f t="shared" si="74"/>
        <v>0</v>
      </c>
      <c r="L44" s="28">
        <f t="shared" si="74"/>
        <v>0</v>
      </c>
      <c r="M44" s="28">
        <f t="shared" si="74"/>
        <v>0</v>
      </c>
      <c r="N44" s="28">
        <f t="shared" si="74"/>
        <v>319878.53999999992</v>
      </c>
      <c r="O44" s="28">
        <f t="shared" si="74"/>
        <v>319878.53999999992</v>
      </c>
      <c r="P44" s="28">
        <f>SUM(P41:P43)</f>
        <v>241260.28000000009</v>
      </c>
      <c r="Q44" s="26">
        <f t="shared" si="72"/>
        <v>0.75422465039386555</v>
      </c>
      <c r="S44" s="28">
        <f>SUM(S40:S43)</f>
        <v>596380</v>
      </c>
      <c r="T44" s="28">
        <f t="shared" ref="T44:Z44" si="75">SUM(T40:T43)</f>
        <v>629627</v>
      </c>
      <c r="U44" s="28">
        <f t="shared" si="75"/>
        <v>0</v>
      </c>
      <c r="V44" s="28">
        <f t="shared" si="75"/>
        <v>0</v>
      </c>
      <c r="W44" s="28">
        <f t="shared" si="75"/>
        <v>0</v>
      </c>
      <c r="X44" s="28">
        <f t="shared" si="75"/>
        <v>317517.75</v>
      </c>
      <c r="Y44" s="28">
        <f t="shared" si="75"/>
        <v>317517.75</v>
      </c>
      <c r="Z44" s="28">
        <f t="shared" si="75"/>
        <v>312109.25</v>
      </c>
      <c r="AA44" s="77">
        <f t="shared" si="70"/>
        <v>0.49570499676792767</v>
      </c>
      <c r="AB44" s="26"/>
      <c r="AD44" s="28">
        <f t="shared" ref="AD44:AF44" si="76">SUM(AD40:AD43)</f>
        <v>664806</v>
      </c>
      <c r="AE44" s="28">
        <f t="shared" si="76"/>
        <v>671420</v>
      </c>
      <c r="AF44" s="28">
        <f t="shared" si="76"/>
        <v>423200</v>
      </c>
      <c r="AG44" s="28">
        <f t="shared" ref="AG44:AL44" si="77">SUM(AG40:AG43)</f>
        <v>41885.569999999992</v>
      </c>
      <c r="AH44" s="28">
        <f t="shared" si="77"/>
        <v>0</v>
      </c>
      <c r="AI44" s="28">
        <f t="shared" si="77"/>
        <v>0</v>
      </c>
      <c r="AJ44" s="28">
        <f t="shared" si="77"/>
        <v>0</v>
      </c>
      <c r="AK44" s="28">
        <f t="shared" si="77"/>
        <v>0</v>
      </c>
      <c r="AL44" s="28">
        <f t="shared" si="77"/>
        <v>-664806</v>
      </c>
      <c r="AM44" s="26">
        <f>IFERROR((AL44/Y44),0)</f>
        <v>-2.0937601126236252</v>
      </c>
      <c r="AN44" s="26"/>
    </row>
    <row r="45" spans="1:40" x14ac:dyDescent="0.25">
      <c r="C45" s="10"/>
      <c r="D45" s="10"/>
      <c r="E45" s="13"/>
      <c r="G45" s="187"/>
      <c r="H45" s="176"/>
      <c r="I45" s="187"/>
      <c r="J45" s="187"/>
      <c r="K45" s="187"/>
      <c r="L45" s="187"/>
      <c r="M45" s="187"/>
      <c r="N45" s="187"/>
      <c r="O45" s="187"/>
      <c r="P45" s="187"/>
      <c r="Q45" s="186"/>
      <c r="R45" s="176"/>
      <c r="S45" s="187"/>
      <c r="T45" s="187"/>
      <c r="U45" s="187"/>
      <c r="V45" s="187"/>
      <c r="W45" s="187"/>
      <c r="X45" s="187"/>
      <c r="Y45" s="187"/>
      <c r="Z45" s="187"/>
      <c r="AA45" s="186"/>
      <c r="AB45" s="186"/>
      <c r="AC45" s="176"/>
      <c r="AD45" s="187"/>
      <c r="AE45" s="187"/>
      <c r="AF45" s="187"/>
      <c r="AG45" s="187"/>
      <c r="AH45" s="187"/>
      <c r="AI45" s="187"/>
      <c r="AJ45" s="187"/>
      <c r="AK45" s="187"/>
      <c r="AL45" s="187"/>
      <c r="AN45" s="26"/>
    </row>
    <row r="46" spans="1:40" x14ac:dyDescent="0.25">
      <c r="C46" s="10"/>
      <c r="D46" s="10" t="s">
        <v>2029</v>
      </c>
      <c r="E46" s="13"/>
      <c r="G46" s="187"/>
      <c r="H46" s="176"/>
      <c r="I46" s="187"/>
      <c r="J46" s="187"/>
      <c r="K46" s="187"/>
      <c r="L46" s="187"/>
      <c r="M46" s="187"/>
      <c r="N46" s="187"/>
      <c r="O46" s="187"/>
      <c r="P46" s="187"/>
      <c r="Q46" s="186"/>
      <c r="R46" s="176"/>
      <c r="S46" s="187"/>
      <c r="T46" s="187"/>
      <c r="U46" s="187"/>
      <c r="V46" s="187"/>
      <c r="W46" s="187"/>
      <c r="X46" s="187"/>
      <c r="Y46" s="187"/>
      <c r="Z46" s="187"/>
      <c r="AA46" s="186"/>
      <c r="AB46" s="186"/>
      <c r="AC46" s="176"/>
      <c r="AD46" s="187"/>
      <c r="AE46" s="187"/>
      <c r="AF46" s="187"/>
      <c r="AG46" s="187"/>
      <c r="AH46" s="187"/>
      <c r="AI46" s="187"/>
      <c r="AJ46" s="187"/>
      <c r="AK46" s="187"/>
      <c r="AL46" s="187"/>
      <c r="AN46" s="26"/>
    </row>
    <row r="47" spans="1:40" x14ac:dyDescent="0.25">
      <c r="A47" s="23"/>
      <c r="B47" s="4" t="s">
        <v>2030</v>
      </c>
      <c r="C47" s="10"/>
      <c r="D47" s="10"/>
      <c r="E47" s="13" t="s">
        <v>91</v>
      </c>
      <c r="G47" s="24">
        <f>SUMIF(Baseline!$H:$H,PW!$B:$B,Baseline!O:O)</f>
        <v>2630</v>
      </c>
      <c r="I47" s="24">
        <f>SUMIF(Baseline!$H:$H,PW!B:B,Baseline!R:R)</f>
        <v>76675</v>
      </c>
      <c r="J47" s="24">
        <f>SUMIF(Baseline!$H:$H,PW!$B:$B,Baseline!S:S)</f>
        <v>75475</v>
      </c>
      <c r="K47" s="24">
        <f>SUMIF(Baseline!$H:$H,PW!$B:$B,Baseline!T:T)</f>
        <v>0</v>
      </c>
      <c r="L47" s="24">
        <f>SUMIF(Baseline!$H:$H,PW!$B:$B,Baseline!U:U)</f>
        <v>0</v>
      </c>
      <c r="M47" s="24">
        <f>SUMIF(Baseline!$H:$H,PW!$B:$B,Baseline!V:V)</f>
        <v>0</v>
      </c>
      <c r="N47" s="24">
        <f>SUMIF(Baseline!$H:$H,PW!$B:$B,Baseline!W:W)</f>
        <v>18261.11</v>
      </c>
      <c r="O47" s="24">
        <f>SUMIF(Baseline!$H:$H,PW!$B:$B,Baseline!X:X)</f>
        <v>18261.11</v>
      </c>
      <c r="P47" s="24">
        <f t="shared" ref="P47" si="78">+J47-O47</f>
        <v>57213.89</v>
      </c>
      <c r="S47" s="24">
        <f>SUMIF(Baseline!$H:$H,PW!$B:$B,Baseline!AA:AA)</f>
        <v>75520</v>
      </c>
      <c r="T47" s="24">
        <f>SUMIF(Baseline!$H:$H,PW!$B:$B,Baseline!AB:AB)</f>
        <v>75520</v>
      </c>
      <c r="U47" s="24">
        <f>SUMIF(Baseline!$H:$H,PW!$B:$B,Baseline!AC:AC)</f>
        <v>0</v>
      </c>
      <c r="V47" s="24">
        <f>SUMIF(Baseline!$H:$H,PW!$B:$B,Baseline!AD:AD)</f>
        <v>0</v>
      </c>
      <c r="W47" s="24">
        <f>SUMIF(Baseline!$H:$H,PW!$B:$B,Baseline!AE:AE)</f>
        <v>0</v>
      </c>
      <c r="X47" s="24">
        <f>SUMIF(Baseline!$H:$H,PW!$B:$B,Baseline!AF:AF)</f>
        <v>33655.11</v>
      </c>
      <c r="Y47" s="24">
        <f>SUMIF(Baseline!$H:$H,PW!$B:$B,Baseline!AG:AG)</f>
        <v>33655.11</v>
      </c>
      <c r="Z47" s="24">
        <f t="shared" ref="Z47:Z50" si="79">+T47-Y47</f>
        <v>41864.89</v>
      </c>
      <c r="AA47" s="26">
        <f t="shared" ref="AA47:AA51" si="80">IFERROR((Z47/T47),0)</f>
        <v>0.55435500529661019</v>
      </c>
      <c r="AB47" s="87"/>
      <c r="AD47" s="159">
        <f>SUMIF(Baseline!$H:$H,PW!$B:$B,Baseline!AJ:AJ)</f>
        <v>75520</v>
      </c>
      <c r="AE47" s="159">
        <f>SUMIF(Baseline!$H:$H,PW!$B:$B,Baseline!AK:AK)</f>
        <v>75520</v>
      </c>
      <c r="AF47" s="159">
        <f>SUMIF(Baseline!$H:$H,PW!$B:$B,Baseline!AL:AL)</f>
        <v>75520</v>
      </c>
      <c r="AG47" s="159">
        <f>SUMIF(Baseline!$H:$H,PW!$B:$B,Baseline!AM:AM)</f>
        <v>2364</v>
      </c>
      <c r="AH47" s="159">
        <f>SUMIF(Baseline!$H:$H,PW!$B:$B,Baseline!AN:AN)</f>
        <v>0</v>
      </c>
      <c r="AI47" s="159">
        <f>SUMIF(Baseline!$H:$H,PW!$B:$B,Baseline!AO:AO)</f>
        <v>0</v>
      </c>
      <c r="AJ47" s="159">
        <f>SUMIF(Baseline!$H:$H,PW!$B:$B,Baseline!AP:AP)</f>
        <v>0</v>
      </c>
      <c r="AK47" s="159">
        <f>SUMIF(Baseline!$H:$H,PW!$B:$B,Baseline!AQ:AQ)</f>
        <v>0</v>
      </c>
      <c r="AL47" s="24">
        <f>+AK47-AD47</f>
        <v>-75520</v>
      </c>
      <c r="AM47" s="26">
        <f>IFERROR((AL47/Y47),0)</f>
        <v>-2.2439385876320119</v>
      </c>
      <c r="AN47" s="26"/>
    </row>
    <row r="48" spans="1:40" x14ac:dyDescent="0.25">
      <c r="A48" s="23"/>
      <c r="B48" s="4" t="s">
        <v>2032</v>
      </c>
      <c r="C48" s="10"/>
      <c r="D48" s="10"/>
      <c r="E48" s="13" t="s">
        <v>323</v>
      </c>
      <c r="G48" s="24">
        <f>SUMIF(Baseline!$H:$H,PW!$B:$B,Baseline!O:O)</f>
        <v>11731</v>
      </c>
      <c r="I48" s="24">
        <f>SUMIF(Baseline!$H:$H,PW!B:B,Baseline!R:R)</f>
        <v>0</v>
      </c>
      <c r="J48" s="24">
        <f>SUMIF(Baseline!$H:$H,PW!$B:$B,Baseline!S:S)</f>
        <v>115925</v>
      </c>
      <c r="K48" s="24">
        <f>SUMIF(Baseline!$H:$H,PW!$B:$B,Baseline!T:T)</f>
        <v>0</v>
      </c>
      <c r="L48" s="24">
        <f>SUMIF(Baseline!$H:$H,PW!$B:$B,Baseline!U:U)</f>
        <v>0</v>
      </c>
      <c r="M48" s="24">
        <f>SUMIF(Baseline!$H:$H,PW!$B:$B,Baseline!V:V)</f>
        <v>0</v>
      </c>
      <c r="N48" s="24">
        <f>SUMIF(Baseline!$H:$H,PW!$B:$B,Baseline!W:W)</f>
        <v>32605</v>
      </c>
      <c r="O48" s="24">
        <f>SUMIF(Baseline!$H:$H,PW!$B:$B,Baseline!X:X)</f>
        <v>32605</v>
      </c>
      <c r="P48" s="24">
        <f t="shared" ref="P48:P50" si="81">+J48-O48</f>
        <v>83320</v>
      </c>
      <c r="Q48" s="26">
        <f t="shared" ref="Q48:Q51" si="82">IFERROR((P48/O48),0)</f>
        <v>2.5554362827787149</v>
      </c>
      <c r="S48" s="24">
        <f>SUMIF(Baseline!$H:$H,PW!$B:$B,Baseline!AA:AA)</f>
        <v>25000</v>
      </c>
      <c r="T48" s="24">
        <f>SUMIF(Baseline!$H:$H,PW!$B:$B,Baseline!AB:AB)</f>
        <v>78792</v>
      </c>
      <c r="U48" s="24">
        <f>SUMIF(Baseline!$H:$H,PW!$B:$B,Baseline!AC:AC)</f>
        <v>0</v>
      </c>
      <c r="V48" s="24">
        <f>SUMIF(Baseline!$H:$H,PW!$B:$B,Baseline!AD:AD)</f>
        <v>0</v>
      </c>
      <c r="W48" s="24">
        <f>SUMIF(Baseline!$H:$H,PW!$B:$B,Baseline!AE:AE)</f>
        <v>0</v>
      </c>
      <c r="X48" s="24">
        <f>SUMIF(Baseline!$H:$H,PW!$B:$B,Baseline!AF:AF)</f>
        <v>51133.39</v>
      </c>
      <c r="Y48" s="24">
        <f>SUMIF(Baseline!$H:$H,PW!$B:$B,Baseline!AG:AG)</f>
        <v>51133.39</v>
      </c>
      <c r="Z48" s="24">
        <f t="shared" si="79"/>
        <v>27658.61</v>
      </c>
      <c r="AA48" s="26">
        <f t="shared" si="80"/>
        <v>0.35103322672352522</v>
      </c>
      <c r="AB48" s="87"/>
      <c r="AD48" s="159">
        <f>SUMIF(Baseline!$H:$H,PW!$B:$B,Baseline!AJ:AJ)</f>
        <v>25000</v>
      </c>
      <c r="AE48" s="159">
        <f>SUMIF(Baseline!$H:$H,PW!$B:$B,Baseline!AK:AK)</f>
        <v>25000</v>
      </c>
      <c r="AF48" s="159">
        <f>SUMIF(Baseline!$H:$H,PW!$B:$B,Baseline!AL:AL)</f>
        <v>25000</v>
      </c>
      <c r="AG48" s="159">
        <f>SUMIF(Baseline!$H:$H,PW!$B:$B,Baseline!AM:AM)</f>
        <v>3609.37</v>
      </c>
      <c r="AH48" s="159">
        <f>SUMIF(Baseline!$H:$H,PW!$B:$B,Baseline!AN:AN)</f>
        <v>0</v>
      </c>
      <c r="AI48" s="159">
        <f>SUMIF(Baseline!$H:$H,PW!$B:$B,Baseline!AO:AO)</f>
        <v>0</v>
      </c>
      <c r="AJ48" s="159">
        <f>SUMIF(Baseline!$H:$H,PW!$B:$B,Baseline!AP:AP)</f>
        <v>0</v>
      </c>
      <c r="AK48" s="159">
        <f>SUMIF(Baseline!$H:$H,PW!$B:$B,Baseline!AQ:AQ)</f>
        <v>0</v>
      </c>
      <c r="AL48" s="24">
        <f t="shared" ref="AL48:AL50" si="83">+AK48-AD48</f>
        <v>-25000</v>
      </c>
      <c r="AM48" s="26">
        <f>IFERROR((AL48/Y48),0)</f>
        <v>-0.48891731997428689</v>
      </c>
      <c r="AN48" s="26"/>
    </row>
    <row r="49" spans="1:40" x14ac:dyDescent="0.25">
      <c r="A49" s="23"/>
      <c r="B49" s="4" t="s">
        <v>2033</v>
      </c>
      <c r="C49" s="10"/>
      <c r="D49" s="4"/>
      <c r="E49" s="13" t="s">
        <v>329</v>
      </c>
      <c r="G49" s="24">
        <f>SUMIF(Baseline!$H:$H,PW!$B:$B,Baseline!O:O)</f>
        <v>15625.130000000001</v>
      </c>
      <c r="I49" s="24">
        <f>SUMIF(Baseline!$H:$H,PW!B:B,Baseline!R:R)</f>
        <v>19550</v>
      </c>
      <c r="J49" s="24">
        <f>SUMIF(Baseline!$H:$H,PW!$B:$B,Baseline!S:S)</f>
        <v>18750</v>
      </c>
      <c r="K49" s="24">
        <f>SUMIF(Baseline!$H:$H,PW!$B:$B,Baseline!T:T)</f>
        <v>0</v>
      </c>
      <c r="L49" s="24">
        <f>SUMIF(Baseline!$H:$H,PW!$B:$B,Baseline!U:U)</f>
        <v>0</v>
      </c>
      <c r="M49" s="24">
        <f>SUMIF(Baseline!$H:$H,PW!$B:$B,Baseline!V:V)</f>
        <v>0</v>
      </c>
      <c r="N49" s="24">
        <f>SUMIF(Baseline!$H:$H,PW!$B:$B,Baseline!W:W)</f>
        <v>16054.93</v>
      </c>
      <c r="O49" s="24">
        <f>SUMIF(Baseline!$H:$H,PW!$B:$B,Baseline!X:X)</f>
        <v>16054.93</v>
      </c>
      <c r="P49" s="24">
        <f t="shared" si="81"/>
        <v>2695.0699999999997</v>
      </c>
      <c r="Q49" s="26">
        <f t="shared" si="82"/>
        <v>0.16786557150981035</v>
      </c>
      <c r="S49" s="24">
        <f>SUMIF(Baseline!$H:$H,PW!$B:$B,Baseline!AA:AA)</f>
        <v>21150</v>
      </c>
      <c r="T49" s="24">
        <f>SUMIF(Baseline!$H:$H,PW!$B:$B,Baseline!AB:AB)</f>
        <v>24650</v>
      </c>
      <c r="U49" s="24">
        <f>SUMIF(Baseline!$H:$H,PW!$B:$B,Baseline!AC:AC)</f>
        <v>0</v>
      </c>
      <c r="V49" s="24">
        <f>SUMIF(Baseline!$H:$H,PW!$B:$B,Baseline!AD:AD)</f>
        <v>0</v>
      </c>
      <c r="W49" s="24">
        <f>SUMIF(Baseline!$H:$H,PW!$B:$B,Baseline!AE:AE)</f>
        <v>0</v>
      </c>
      <c r="X49" s="24">
        <f>SUMIF(Baseline!$H:$H,PW!$B:$B,Baseline!AF:AF)</f>
        <v>17165.14</v>
      </c>
      <c r="Y49" s="24">
        <f>SUMIF(Baseline!$H:$H,PW!$B:$B,Baseline!AG:AG)</f>
        <v>17165.14</v>
      </c>
      <c r="Z49" s="24">
        <f t="shared" si="79"/>
        <v>7484.8600000000006</v>
      </c>
      <c r="AA49" s="26">
        <f t="shared" si="80"/>
        <v>0.30364543610547667</v>
      </c>
      <c r="AB49" s="87"/>
      <c r="AD49" s="159">
        <f>SUMIF(Baseline!$H:$H,PW!$B:$B,Baseline!AJ:AJ)</f>
        <v>21150</v>
      </c>
      <c r="AE49" s="159">
        <f>SUMIF(Baseline!$H:$H,PW!$B:$B,Baseline!AK:AK)</f>
        <v>21150</v>
      </c>
      <c r="AF49" s="159">
        <f>SUMIF(Baseline!$H:$H,PW!$B:$B,Baseline!AL:AL)</f>
        <v>21150</v>
      </c>
      <c r="AG49" s="159">
        <f>SUMIF(Baseline!$H:$H,PW!$B:$B,Baseline!AM:AM)</f>
        <v>1260.0999999999999</v>
      </c>
      <c r="AH49" s="159">
        <f>SUMIF(Baseline!$H:$H,PW!$B:$B,Baseline!AN:AN)</f>
        <v>0</v>
      </c>
      <c r="AI49" s="159">
        <f>SUMIF(Baseline!$H:$H,PW!$B:$B,Baseline!AO:AO)</f>
        <v>0</v>
      </c>
      <c r="AJ49" s="159">
        <f>SUMIF(Baseline!$H:$H,PW!$B:$B,Baseline!AP:AP)</f>
        <v>0</v>
      </c>
      <c r="AK49" s="159">
        <f>SUMIF(Baseline!$H:$H,PW!$B:$B,Baseline!AQ:AQ)</f>
        <v>0</v>
      </c>
      <c r="AL49" s="24">
        <f t="shared" si="83"/>
        <v>-21150</v>
      </c>
      <c r="AM49" s="26">
        <f>IFERROR((AL49/Y49),0)</f>
        <v>-1.2321484124219202</v>
      </c>
      <c r="AN49" s="26"/>
    </row>
    <row r="50" spans="1:40" x14ac:dyDescent="0.25">
      <c r="A50" s="23"/>
      <c r="B50" s="4" t="s">
        <v>2034</v>
      </c>
      <c r="C50" s="10"/>
      <c r="D50" s="10"/>
      <c r="E50" s="13" t="s">
        <v>92</v>
      </c>
      <c r="G50" s="24">
        <f>SUMIF(Baseline!$H:$H,PW!$B:$B,Baseline!O:O)</f>
        <v>0</v>
      </c>
      <c r="I50" s="24">
        <f>SUMIF(Baseline!$H:$H,PW!B:B,Baseline!R:R)</f>
        <v>3500</v>
      </c>
      <c r="J50" s="24">
        <f>SUMIF(Baseline!$H:$H,PW!$B:$B,Baseline!S:S)</f>
        <v>849000</v>
      </c>
      <c r="K50" s="24">
        <f>SUMIF(Baseline!$H:$H,PW!$B:$B,Baseline!T:T)</f>
        <v>0</v>
      </c>
      <c r="L50" s="24">
        <f>SUMIF(Baseline!$H:$H,PW!$B:$B,Baseline!U:U)</f>
        <v>0</v>
      </c>
      <c r="M50" s="24">
        <f>SUMIF(Baseline!$H:$H,PW!$B:$B,Baseline!V:V)</f>
        <v>0</v>
      </c>
      <c r="N50" s="24">
        <f>SUMIF(Baseline!$H:$H,PW!$B:$B,Baseline!W:W)</f>
        <v>423839.21</v>
      </c>
      <c r="O50" s="24">
        <f>SUMIF(Baseline!$H:$H,PW!$B:$B,Baseline!X:X)</f>
        <v>423839.21</v>
      </c>
      <c r="P50" s="24">
        <f t="shared" si="81"/>
        <v>425160.79</v>
      </c>
      <c r="Q50" s="26">
        <f t="shared" si="82"/>
        <v>1.0031181164196676</v>
      </c>
      <c r="S50" s="24">
        <f>SUMIF(Baseline!$H:$H,PW!$B:$B,Baseline!AA:AA)</f>
        <v>3500</v>
      </c>
      <c r="T50" s="24">
        <f>SUMIF(Baseline!$H:$H,PW!$B:$B,Baseline!AB:AB)</f>
        <v>476160</v>
      </c>
      <c r="U50" s="24">
        <f>SUMIF(Baseline!$H:$H,PW!$B:$B,Baseline!AC:AC)</f>
        <v>0</v>
      </c>
      <c r="V50" s="24">
        <f>SUMIF(Baseline!$H:$H,PW!$B:$B,Baseline!AD:AD)</f>
        <v>0</v>
      </c>
      <c r="W50" s="24">
        <f>SUMIF(Baseline!$H:$H,PW!$B:$B,Baseline!AE:AE)</f>
        <v>0</v>
      </c>
      <c r="X50" s="24">
        <f>SUMIF(Baseline!$H:$H,PW!$B:$B,Baseline!AF:AF)</f>
        <v>469287.16</v>
      </c>
      <c r="Y50" s="24">
        <f>SUMIF(Baseline!$H:$H,PW!$B:$B,Baseline!AG:AG)</f>
        <v>469287.16</v>
      </c>
      <c r="Z50" s="24">
        <f t="shared" si="79"/>
        <v>6872.8400000000256</v>
      </c>
      <c r="AA50" s="26">
        <f t="shared" si="80"/>
        <v>1.4433887768817258E-2</v>
      </c>
      <c r="AB50" s="87"/>
      <c r="AD50" s="159">
        <f>SUMIF(Baseline!$H:$H,PW!$B:$B,Baseline!AJ:AJ)</f>
        <v>3500</v>
      </c>
      <c r="AE50" s="159">
        <f>SUMIF(Baseline!$H:$H,PW!$B:$B,Baseline!AK:AK)</f>
        <v>3500</v>
      </c>
      <c r="AF50" s="159">
        <f>SUMIF(Baseline!$H:$H,PW!$B:$B,Baseline!AL:AL)</f>
        <v>3500</v>
      </c>
      <c r="AG50" s="159">
        <f>SUMIF(Baseline!$H:$H,PW!$B:$B,Baseline!AM:AM)</f>
        <v>0</v>
      </c>
      <c r="AH50" s="159">
        <f>SUMIF(Baseline!$H:$H,PW!$B:$B,Baseline!AN:AN)</f>
        <v>0</v>
      </c>
      <c r="AI50" s="159">
        <f>SUMIF(Baseline!$H:$H,PW!$B:$B,Baseline!AO:AO)</f>
        <v>0</v>
      </c>
      <c r="AJ50" s="159">
        <f>SUMIF(Baseline!$H:$H,PW!$B:$B,Baseline!AP:AP)</f>
        <v>0</v>
      </c>
      <c r="AK50" s="159">
        <f>SUMIF(Baseline!$H:$H,PW!$B:$B,Baseline!AQ:AQ)</f>
        <v>0</v>
      </c>
      <c r="AL50" s="24">
        <f t="shared" si="83"/>
        <v>-3500</v>
      </c>
      <c r="AM50" s="26">
        <f>IFERROR((AL50/Y50),0)</f>
        <v>-7.4581200985767435E-3</v>
      </c>
      <c r="AN50" s="26"/>
    </row>
    <row r="51" spans="1:40" x14ac:dyDescent="0.25">
      <c r="C51" s="10"/>
      <c r="D51" s="10"/>
      <c r="E51" s="13"/>
      <c r="G51" s="28">
        <f>SUM(G47:G50)</f>
        <v>29986.13</v>
      </c>
      <c r="I51" s="28">
        <f t="shared" ref="I51:O51" si="84">SUM(I47:I50)</f>
        <v>99725</v>
      </c>
      <c r="J51" s="28">
        <f t="shared" si="84"/>
        <v>1059150</v>
      </c>
      <c r="K51" s="28">
        <f t="shared" si="84"/>
        <v>0</v>
      </c>
      <c r="L51" s="28">
        <f t="shared" si="84"/>
        <v>0</v>
      </c>
      <c r="M51" s="28">
        <f t="shared" si="84"/>
        <v>0</v>
      </c>
      <c r="N51" s="28">
        <f t="shared" si="84"/>
        <v>490760.25</v>
      </c>
      <c r="O51" s="28">
        <f t="shared" si="84"/>
        <v>490760.25</v>
      </c>
      <c r="P51" s="28">
        <f>SUM(P48:P50)</f>
        <v>511175.86</v>
      </c>
      <c r="Q51" s="26">
        <f t="shared" si="82"/>
        <v>1.0415999665824605</v>
      </c>
      <c r="S51" s="28">
        <f>SUM(S47:S50)</f>
        <v>125170</v>
      </c>
      <c r="T51" s="28">
        <f t="shared" ref="T51:Z51" si="85">SUM(T47:T50)</f>
        <v>655122</v>
      </c>
      <c r="U51" s="28">
        <f t="shared" si="85"/>
        <v>0</v>
      </c>
      <c r="V51" s="28">
        <f t="shared" si="85"/>
        <v>0</v>
      </c>
      <c r="W51" s="28">
        <f t="shared" si="85"/>
        <v>0</v>
      </c>
      <c r="X51" s="28">
        <f t="shared" si="85"/>
        <v>571240.79999999993</v>
      </c>
      <c r="Y51" s="28">
        <f t="shared" si="85"/>
        <v>571240.79999999993</v>
      </c>
      <c r="Z51" s="28">
        <f t="shared" si="85"/>
        <v>83881.200000000026</v>
      </c>
      <c r="AA51" s="77">
        <f t="shared" si="80"/>
        <v>0.1280390522681272</v>
      </c>
      <c r="AB51" s="26"/>
      <c r="AD51" s="28">
        <f t="shared" ref="AD51:AF51" si="86">SUM(AD47:AD50)</f>
        <v>125170</v>
      </c>
      <c r="AE51" s="28">
        <f t="shared" si="86"/>
        <v>125170</v>
      </c>
      <c r="AF51" s="28">
        <f t="shared" si="86"/>
        <v>125170</v>
      </c>
      <c r="AG51" s="28">
        <f t="shared" ref="AG51:AL51" si="87">SUM(AG47:AG50)</f>
        <v>7233.4699999999993</v>
      </c>
      <c r="AH51" s="28">
        <f t="shared" si="87"/>
        <v>0</v>
      </c>
      <c r="AI51" s="28">
        <f t="shared" si="87"/>
        <v>0</v>
      </c>
      <c r="AJ51" s="28">
        <f t="shared" si="87"/>
        <v>0</v>
      </c>
      <c r="AK51" s="28">
        <f t="shared" si="87"/>
        <v>0</v>
      </c>
      <c r="AL51" s="28">
        <f t="shared" si="87"/>
        <v>-125170</v>
      </c>
      <c r="AM51" s="26">
        <f>IFERROR((AL51/Y51),0)</f>
        <v>-0.21911950266857691</v>
      </c>
      <c r="AN51" s="26"/>
    </row>
    <row r="52" spans="1:40" x14ac:dyDescent="0.25">
      <c r="C52" s="10"/>
      <c r="D52" s="10"/>
      <c r="E52" s="13"/>
      <c r="G52" s="187"/>
      <c r="I52" s="187"/>
      <c r="J52" s="187"/>
      <c r="K52" s="187"/>
      <c r="L52" s="187"/>
      <c r="M52" s="187"/>
      <c r="N52" s="187"/>
      <c r="O52" s="187"/>
      <c r="P52" s="187"/>
      <c r="S52" s="187"/>
      <c r="T52" s="187"/>
      <c r="U52" s="187"/>
      <c r="V52" s="187"/>
      <c r="W52" s="187"/>
      <c r="X52" s="187"/>
      <c r="Y52" s="187"/>
      <c r="Z52" s="187"/>
      <c r="AA52" s="186"/>
      <c r="AB52" s="26"/>
      <c r="AD52" s="187"/>
      <c r="AE52" s="187"/>
      <c r="AF52" s="187"/>
      <c r="AG52" s="187"/>
      <c r="AH52" s="187"/>
      <c r="AI52" s="187"/>
      <c r="AJ52" s="187"/>
      <c r="AK52" s="187"/>
      <c r="AL52" s="187"/>
      <c r="AN52" s="26"/>
    </row>
    <row r="53" spans="1:40" hidden="1" outlineLevel="1" x14ac:dyDescent="0.25">
      <c r="C53" s="10"/>
      <c r="D53" s="10" t="s">
        <v>2040</v>
      </c>
      <c r="E53" s="13"/>
      <c r="G53" s="187"/>
      <c r="H53" s="176"/>
      <c r="I53" s="187"/>
      <c r="J53" s="187"/>
      <c r="K53" s="187"/>
      <c r="L53" s="187"/>
      <c r="M53" s="187"/>
      <c r="N53" s="187"/>
      <c r="O53" s="187"/>
      <c r="P53" s="187"/>
      <c r="Q53" s="186"/>
      <c r="R53" s="176"/>
      <c r="S53" s="187"/>
      <c r="T53" s="187"/>
      <c r="U53" s="187"/>
      <c r="V53" s="187"/>
      <c r="W53" s="187"/>
      <c r="X53" s="187"/>
      <c r="Y53" s="187"/>
      <c r="Z53" s="187"/>
      <c r="AA53" s="186"/>
      <c r="AB53" s="186"/>
      <c r="AC53" s="176"/>
      <c r="AD53" s="187"/>
      <c r="AE53" s="187"/>
      <c r="AF53" s="187"/>
      <c r="AG53" s="187"/>
      <c r="AH53" s="187"/>
      <c r="AI53" s="187"/>
      <c r="AJ53" s="187"/>
      <c r="AK53" s="187"/>
      <c r="AL53" s="187"/>
      <c r="AN53" s="26"/>
    </row>
    <row r="54" spans="1:40" hidden="1" outlineLevel="1" x14ac:dyDescent="0.25">
      <c r="A54" s="23"/>
      <c r="B54" s="4" t="s">
        <v>2041</v>
      </c>
      <c r="C54" s="10"/>
      <c r="D54" s="10"/>
      <c r="E54" s="13" t="s">
        <v>91</v>
      </c>
      <c r="G54" s="24">
        <f>SUMIF(Baseline!$H:$H,PW!$B:$B,Baseline!O:O)</f>
        <v>0</v>
      </c>
      <c r="I54" s="24">
        <f>SUMIF(Baseline!$H:$H,PW!B:B,Baseline!R:R)</f>
        <v>0</v>
      </c>
      <c r="J54" s="24">
        <f>SUMIF(Baseline!$H:$H,PW!$B:$B,Baseline!S:S)</f>
        <v>0</v>
      </c>
      <c r="K54" s="24">
        <f>SUMIF(Baseline!$H:$H,PW!$B:$B,Baseline!T:T)</f>
        <v>0</v>
      </c>
      <c r="L54" s="24">
        <f>SUMIF(Baseline!$H:$H,PW!$B:$B,Baseline!U:U)</f>
        <v>0</v>
      </c>
      <c r="M54" s="24">
        <f>SUMIF(Baseline!$H:$H,PW!$B:$B,Baseline!V:V)</f>
        <v>0</v>
      </c>
      <c r="N54" s="24">
        <f>SUMIF(Baseline!$H:$H,PW!$B:$B,Baseline!W:W)</f>
        <v>0</v>
      </c>
      <c r="O54" s="24">
        <f>SUMIF(Baseline!$H:$H,PW!$B:$B,Baseline!X:X)</f>
        <v>0</v>
      </c>
      <c r="P54" s="24">
        <f t="shared" ref="P54" si="88">+J54-O54</f>
        <v>0</v>
      </c>
      <c r="S54" s="24">
        <f>SUMIF(Baseline!$H:$H,PW!$B:$B,Baseline!AA:AA)</f>
        <v>0</v>
      </c>
      <c r="T54" s="24">
        <f>SUMIF(Baseline!$H:$H,PW!$B:$B,Baseline!AB:AB)</f>
        <v>0</v>
      </c>
      <c r="U54" s="24">
        <f>SUMIF(Baseline!$H:$H,PW!$B:$B,Baseline!AC:AC)</f>
        <v>0</v>
      </c>
      <c r="V54" s="24">
        <f>SUMIF(Baseline!$H:$H,PW!$B:$B,Baseline!AD:AD)</f>
        <v>0</v>
      </c>
      <c r="W54" s="24">
        <f>SUMIF(Baseline!$H:$H,PW!$B:$B,Baseline!AE:AE)</f>
        <v>0</v>
      </c>
      <c r="X54" s="24">
        <f>SUMIF(Baseline!$H:$H,PW!$B:$B,Baseline!AF:AF)</f>
        <v>0</v>
      </c>
      <c r="Y54" s="24">
        <f>SUMIF(Baseline!$H:$H,PW!$B:$B,Baseline!AG:AG)</f>
        <v>0</v>
      </c>
      <c r="Z54" s="24">
        <f t="shared" ref="Z54:Z57" si="89">+T54-Y54</f>
        <v>0</v>
      </c>
      <c r="AA54" s="26">
        <f t="shared" ref="AA54:AA58" si="90">IFERROR((Z54/T54),0)</f>
        <v>0</v>
      </c>
      <c r="AB54" s="87"/>
      <c r="AD54" s="159">
        <f>SUMIF(Baseline!$H:$H,PW!$B:$B,Baseline!AJ:AJ)</f>
        <v>0</v>
      </c>
      <c r="AE54" s="159">
        <f>SUMIF(Baseline!$H:$H,PW!$B:$B,Baseline!AK:AK)</f>
        <v>0</v>
      </c>
      <c r="AF54" s="159"/>
      <c r="AG54" s="159">
        <f>SUMIF(Baseline!$H:$H,PW!$B:$B,Baseline!AM:AM)</f>
        <v>0</v>
      </c>
      <c r="AH54" s="159">
        <f>SUMIF(Baseline!$H:$H,PW!$B:$B,Baseline!AN:AN)</f>
        <v>0</v>
      </c>
      <c r="AI54" s="159">
        <f>SUMIF(Baseline!$H:$H,PW!$B:$B,Baseline!AO:AO)</f>
        <v>0</v>
      </c>
      <c r="AJ54" s="159">
        <f>SUMIF(Baseline!$H:$H,PW!$B:$B,Baseline!AP:AP)</f>
        <v>0</v>
      </c>
      <c r="AK54" s="159">
        <f>SUMIF(Baseline!$H:$H,PW!$B:$B,Baseline!AQ:AQ)</f>
        <v>0</v>
      </c>
      <c r="AL54" s="24">
        <f>+AD54-Y54</f>
        <v>0</v>
      </c>
      <c r="AM54" s="26">
        <f>IFERROR((AL54/Y54),0)</f>
        <v>0</v>
      </c>
      <c r="AN54" s="26"/>
    </row>
    <row r="55" spans="1:40" hidden="1" outlineLevel="1" x14ac:dyDescent="0.25">
      <c r="A55" s="23"/>
      <c r="B55" s="4" t="s">
        <v>2042</v>
      </c>
      <c r="C55" s="10"/>
      <c r="D55" s="10"/>
      <c r="E55" s="13" t="s">
        <v>323</v>
      </c>
      <c r="G55" s="24">
        <f>SUMIF(Baseline!$H:$H,PW!$B:$B,Baseline!O:O)</f>
        <v>0</v>
      </c>
      <c r="I55" s="24">
        <f>SUMIF(Baseline!$H:$H,PW!B:B,Baseline!R:R)</f>
        <v>0</v>
      </c>
      <c r="J55" s="24">
        <f>SUMIF(Baseline!$H:$H,PW!$B:$B,Baseline!S:S)</f>
        <v>0</v>
      </c>
      <c r="K55" s="24">
        <f>SUMIF(Baseline!$H:$H,PW!$B:$B,Baseline!T:T)</f>
        <v>0</v>
      </c>
      <c r="L55" s="24">
        <f>SUMIF(Baseline!$H:$H,PW!$B:$B,Baseline!U:U)</f>
        <v>0</v>
      </c>
      <c r="M55" s="24">
        <f>SUMIF(Baseline!$H:$H,PW!$B:$B,Baseline!V:V)</f>
        <v>0</v>
      </c>
      <c r="N55" s="24">
        <f>SUMIF(Baseline!$H:$H,PW!$B:$B,Baseline!W:W)</f>
        <v>0</v>
      </c>
      <c r="O55" s="24">
        <f>SUMIF(Baseline!$H:$H,PW!$B:$B,Baseline!X:X)</f>
        <v>0</v>
      </c>
      <c r="P55" s="24">
        <f t="shared" ref="P55:P57" si="91">+J55-O55</f>
        <v>0</v>
      </c>
      <c r="Q55" s="26">
        <f t="shared" ref="Q55:Q58" si="92">IFERROR((P55/O55),0)</f>
        <v>0</v>
      </c>
      <c r="S55" s="24">
        <f>SUMIF(Baseline!$H:$H,PW!$B:$B,Baseline!AA:AA)</f>
        <v>0</v>
      </c>
      <c r="T55" s="24">
        <f>SUMIF(Baseline!$H:$H,PW!$B:$B,Baseline!AB:AB)</f>
        <v>0</v>
      </c>
      <c r="U55" s="24">
        <f>SUMIF(Baseline!$H:$H,PW!$B:$B,Baseline!AC:AC)</f>
        <v>0</v>
      </c>
      <c r="V55" s="24">
        <f>SUMIF(Baseline!$H:$H,PW!$B:$B,Baseline!AD:AD)</f>
        <v>0</v>
      </c>
      <c r="W55" s="24">
        <f>SUMIF(Baseline!$H:$H,PW!$B:$B,Baseline!AE:AE)</f>
        <v>0</v>
      </c>
      <c r="X55" s="24">
        <f>SUMIF(Baseline!$H:$H,PW!$B:$B,Baseline!AF:AF)</f>
        <v>0</v>
      </c>
      <c r="Y55" s="24">
        <f>SUMIF(Baseline!$H:$H,PW!$B:$B,Baseline!AG:AG)</f>
        <v>0</v>
      </c>
      <c r="Z55" s="24">
        <f t="shared" si="89"/>
        <v>0</v>
      </c>
      <c r="AA55" s="26">
        <f t="shared" si="90"/>
        <v>0</v>
      </c>
      <c r="AB55" s="87"/>
      <c r="AD55" s="159">
        <f>SUMIF(Baseline!$H:$H,PW!$B:$B,Baseline!AJ:AJ)</f>
        <v>0</v>
      </c>
      <c r="AE55" s="159">
        <f>SUMIF(Baseline!$H:$H,PW!$B:$B,Baseline!AK:AK)</f>
        <v>0</v>
      </c>
      <c r="AF55" s="159"/>
      <c r="AG55" s="159">
        <f>SUMIF(Baseline!$H:$H,PW!$B:$B,Baseline!AM:AM)</f>
        <v>0</v>
      </c>
      <c r="AH55" s="159">
        <f>SUMIF(Baseline!$H:$H,PW!$B:$B,Baseline!AN:AN)</f>
        <v>0</v>
      </c>
      <c r="AI55" s="159">
        <f>SUMIF(Baseline!$H:$H,PW!$B:$B,Baseline!AO:AO)</f>
        <v>0</v>
      </c>
      <c r="AJ55" s="159">
        <f>SUMIF(Baseline!$H:$H,PW!$B:$B,Baseline!AP:AP)</f>
        <v>0</v>
      </c>
      <c r="AK55" s="159">
        <f>SUMIF(Baseline!$H:$H,PW!$B:$B,Baseline!AQ:AQ)</f>
        <v>0</v>
      </c>
      <c r="AL55" s="24">
        <f>+AD55-Y55</f>
        <v>0</v>
      </c>
      <c r="AM55" s="26">
        <f>IFERROR((AL55/Y55),0)</f>
        <v>0</v>
      </c>
      <c r="AN55" s="26"/>
    </row>
    <row r="56" spans="1:40" hidden="1" outlineLevel="1" x14ac:dyDescent="0.25">
      <c r="A56" s="23"/>
      <c r="B56" s="4" t="s">
        <v>2043</v>
      </c>
      <c r="C56" s="10"/>
      <c r="D56" s="4"/>
      <c r="E56" s="13" t="s">
        <v>329</v>
      </c>
      <c r="G56" s="24">
        <f>SUMIF(Baseline!$H:$H,PW!$B:$B,Baseline!O:O)</f>
        <v>0</v>
      </c>
      <c r="I56" s="24">
        <f>SUMIF(Baseline!$H:$H,PW!B:B,Baseline!R:R)</f>
        <v>0</v>
      </c>
      <c r="J56" s="24">
        <f>SUMIF(Baseline!$H:$H,PW!$B:$B,Baseline!S:S)</f>
        <v>0</v>
      </c>
      <c r="K56" s="24">
        <f>SUMIF(Baseline!$H:$H,PW!$B:$B,Baseline!T:T)</f>
        <v>0</v>
      </c>
      <c r="L56" s="24">
        <f>SUMIF(Baseline!$H:$H,PW!$B:$B,Baseline!U:U)</f>
        <v>0</v>
      </c>
      <c r="M56" s="24">
        <f>SUMIF(Baseline!$H:$H,PW!$B:$B,Baseline!V:V)</f>
        <v>0</v>
      </c>
      <c r="N56" s="24">
        <f>SUMIF(Baseline!$H:$H,PW!$B:$B,Baseline!W:W)</f>
        <v>0</v>
      </c>
      <c r="O56" s="24">
        <f>SUMIF(Baseline!$H:$H,PW!$B:$B,Baseline!X:X)</f>
        <v>0</v>
      </c>
      <c r="P56" s="24">
        <f t="shared" si="91"/>
        <v>0</v>
      </c>
      <c r="Q56" s="26">
        <f t="shared" si="92"/>
        <v>0</v>
      </c>
      <c r="S56" s="24">
        <f>SUMIF(Baseline!$H:$H,PW!$B:$B,Baseline!AA:AA)</f>
        <v>0</v>
      </c>
      <c r="T56" s="24">
        <f>SUMIF(Baseline!$H:$H,PW!$B:$B,Baseline!AB:AB)</f>
        <v>0</v>
      </c>
      <c r="U56" s="24">
        <f>SUMIF(Baseline!$H:$H,PW!$B:$B,Baseline!AC:AC)</f>
        <v>0</v>
      </c>
      <c r="V56" s="24">
        <f>SUMIF(Baseline!$H:$H,PW!$B:$B,Baseline!AD:AD)</f>
        <v>0</v>
      </c>
      <c r="W56" s="24">
        <f>SUMIF(Baseline!$H:$H,PW!$B:$B,Baseline!AE:AE)</f>
        <v>0</v>
      </c>
      <c r="X56" s="24">
        <f>SUMIF(Baseline!$H:$H,PW!$B:$B,Baseline!AF:AF)</f>
        <v>0</v>
      </c>
      <c r="Y56" s="24">
        <f>SUMIF(Baseline!$H:$H,PW!$B:$B,Baseline!AG:AG)</f>
        <v>0</v>
      </c>
      <c r="Z56" s="24">
        <f t="shared" si="89"/>
        <v>0</v>
      </c>
      <c r="AA56" s="26">
        <f t="shared" si="90"/>
        <v>0</v>
      </c>
      <c r="AB56" s="87"/>
      <c r="AD56" s="159">
        <f>SUMIF(Baseline!$H:$H,PW!$B:$B,Baseline!AJ:AJ)</f>
        <v>0</v>
      </c>
      <c r="AE56" s="159">
        <f>SUMIF(Baseline!$H:$H,PW!$B:$B,Baseline!AK:AK)</f>
        <v>0</v>
      </c>
      <c r="AF56" s="159"/>
      <c r="AG56" s="159">
        <f>SUMIF(Baseline!$H:$H,PW!$B:$B,Baseline!AM:AM)</f>
        <v>0</v>
      </c>
      <c r="AH56" s="159">
        <f>SUMIF(Baseline!$H:$H,PW!$B:$B,Baseline!AN:AN)</f>
        <v>0</v>
      </c>
      <c r="AI56" s="159">
        <f>SUMIF(Baseline!$H:$H,PW!$B:$B,Baseline!AO:AO)</f>
        <v>0</v>
      </c>
      <c r="AJ56" s="159">
        <f>SUMIF(Baseline!$H:$H,PW!$B:$B,Baseline!AP:AP)</f>
        <v>0</v>
      </c>
      <c r="AK56" s="159">
        <f>SUMIF(Baseline!$H:$H,PW!$B:$B,Baseline!AQ:AQ)</f>
        <v>0</v>
      </c>
      <c r="AL56" s="24">
        <f>+AD56-Y56</f>
        <v>0</v>
      </c>
      <c r="AM56" s="26">
        <f>IFERROR((AL56/Y56),0)</f>
        <v>0</v>
      </c>
      <c r="AN56" s="26"/>
    </row>
    <row r="57" spans="1:40" hidden="1" outlineLevel="1" x14ac:dyDescent="0.25">
      <c r="A57" s="23"/>
      <c r="B57" s="4" t="s">
        <v>2044</v>
      </c>
      <c r="C57" s="10"/>
      <c r="D57" s="10"/>
      <c r="E57" s="13" t="s">
        <v>92</v>
      </c>
      <c r="G57" s="24">
        <f>SUMIF(Baseline!$H:$H,PW!$B:$B,Baseline!O:O)</f>
        <v>0</v>
      </c>
      <c r="I57" s="24">
        <f>SUMIF(Baseline!$H:$H,PW!B:B,Baseline!R:R)</f>
        <v>0</v>
      </c>
      <c r="J57" s="24">
        <f>SUMIF(Baseline!$H:$H,PW!$B:$B,Baseline!S:S)</f>
        <v>0</v>
      </c>
      <c r="K57" s="24">
        <f>SUMIF(Baseline!$H:$H,PW!$B:$B,Baseline!T:T)</f>
        <v>0</v>
      </c>
      <c r="L57" s="24">
        <f>SUMIF(Baseline!$H:$H,PW!$B:$B,Baseline!U:U)</f>
        <v>0</v>
      </c>
      <c r="M57" s="24">
        <f>SUMIF(Baseline!$H:$H,PW!$B:$B,Baseline!V:V)</f>
        <v>0</v>
      </c>
      <c r="N57" s="24">
        <f>SUMIF(Baseline!$H:$H,PW!$B:$B,Baseline!W:W)</f>
        <v>0</v>
      </c>
      <c r="O57" s="24">
        <f>SUMIF(Baseline!$H:$H,PW!$B:$B,Baseline!X:X)</f>
        <v>0</v>
      </c>
      <c r="P57" s="24">
        <f t="shared" si="91"/>
        <v>0</v>
      </c>
      <c r="Q57" s="26">
        <f t="shared" si="92"/>
        <v>0</v>
      </c>
      <c r="S57" s="24">
        <f>SUMIF(Baseline!$H:$H,PW!$B:$B,Baseline!AA:AA)</f>
        <v>0</v>
      </c>
      <c r="T57" s="24">
        <f>SUMIF(Baseline!$H:$H,PW!$B:$B,Baseline!AB:AB)</f>
        <v>0</v>
      </c>
      <c r="U57" s="24">
        <f>SUMIF(Baseline!$H:$H,PW!$B:$B,Baseline!AC:AC)</f>
        <v>0</v>
      </c>
      <c r="V57" s="24">
        <f>SUMIF(Baseline!$H:$H,PW!$B:$B,Baseline!AD:AD)</f>
        <v>0</v>
      </c>
      <c r="W57" s="24">
        <f>SUMIF(Baseline!$H:$H,PW!$B:$B,Baseline!AE:AE)</f>
        <v>0</v>
      </c>
      <c r="X57" s="24">
        <f>SUMIF(Baseline!$H:$H,PW!$B:$B,Baseline!AF:AF)</f>
        <v>0</v>
      </c>
      <c r="Y57" s="24">
        <f>SUMIF(Baseline!$H:$H,PW!$B:$B,Baseline!AG:AG)</f>
        <v>0</v>
      </c>
      <c r="Z57" s="24">
        <f t="shared" si="89"/>
        <v>0</v>
      </c>
      <c r="AA57" s="26">
        <f t="shared" si="90"/>
        <v>0</v>
      </c>
      <c r="AB57" s="87"/>
      <c r="AD57" s="159">
        <f>SUMIF(Baseline!$H:$H,PW!$B:$B,Baseline!AJ:AJ)</f>
        <v>0</v>
      </c>
      <c r="AE57" s="159">
        <f>SUMIF(Baseline!$H:$H,PW!$B:$B,Baseline!AK:AK)</f>
        <v>0</v>
      </c>
      <c r="AF57" s="159"/>
      <c r="AG57" s="159">
        <f>SUMIF(Baseline!$H:$H,PW!$B:$B,Baseline!AM:AM)</f>
        <v>0</v>
      </c>
      <c r="AH57" s="159">
        <f>SUMIF(Baseline!$H:$H,PW!$B:$B,Baseline!AN:AN)</f>
        <v>0</v>
      </c>
      <c r="AI57" s="159">
        <f>SUMIF(Baseline!$H:$H,PW!$B:$B,Baseline!AO:AO)</f>
        <v>0</v>
      </c>
      <c r="AJ57" s="159">
        <f>SUMIF(Baseline!$H:$H,PW!$B:$B,Baseline!AP:AP)</f>
        <v>0</v>
      </c>
      <c r="AK57" s="159">
        <f>SUMIF(Baseline!$H:$H,PW!$B:$B,Baseline!AQ:AQ)</f>
        <v>0</v>
      </c>
      <c r="AL57" s="24">
        <f>+AD57-Y57</f>
        <v>0</v>
      </c>
      <c r="AM57" s="26">
        <f>IFERROR((AL57/Y57),0)</f>
        <v>0</v>
      </c>
      <c r="AN57" s="26"/>
    </row>
    <row r="58" spans="1:40" hidden="1" outlineLevel="1" x14ac:dyDescent="0.25">
      <c r="C58" s="10"/>
      <c r="D58" s="10"/>
      <c r="E58" s="13"/>
      <c r="G58" s="28">
        <f>SUM(G54:G57)</f>
        <v>0</v>
      </c>
      <c r="I58" s="28">
        <f t="shared" ref="I58:O58" si="93">SUM(I54:I57)</f>
        <v>0</v>
      </c>
      <c r="J58" s="28">
        <f t="shared" si="93"/>
        <v>0</v>
      </c>
      <c r="K58" s="28">
        <f t="shared" si="93"/>
        <v>0</v>
      </c>
      <c r="L58" s="28">
        <f t="shared" si="93"/>
        <v>0</v>
      </c>
      <c r="M58" s="28">
        <f t="shared" si="93"/>
        <v>0</v>
      </c>
      <c r="N58" s="28">
        <f t="shared" si="93"/>
        <v>0</v>
      </c>
      <c r="O58" s="28">
        <f t="shared" si="93"/>
        <v>0</v>
      </c>
      <c r="P58" s="28">
        <f>SUM(P55:P57)</f>
        <v>0</v>
      </c>
      <c r="Q58" s="26">
        <f t="shared" si="92"/>
        <v>0</v>
      </c>
      <c r="S58" s="28">
        <f>SUM(S54:S57)</f>
        <v>0</v>
      </c>
      <c r="T58" s="28">
        <f t="shared" ref="T58:Z58" si="94">SUM(T54:T57)</f>
        <v>0</v>
      </c>
      <c r="U58" s="28">
        <f t="shared" si="94"/>
        <v>0</v>
      </c>
      <c r="V58" s="28">
        <f t="shared" si="94"/>
        <v>0</v>
      </c>
      <c r="W58" s="28">
        <f t="shared" si="94"/>
        <v>0</v>
      </c>
      <c r="X58" s="28">
        <f t="shared" si="94"/>
        <v>0</v>
      </c>
      <c r="Y58" s="28">
        <f t="shared" si="94"/>
        <v>0</v>
      </c>
      <c r="Z58" s="28">
        <f t="shared" si="94"/>
        <v>0</v>
      </c>
      <c r="AA58" s="77">
        <f t="shared" si="90"/>
        <v>0</v>
      </c>
      <c r="AB58" s="26"/>
      <c r="AD58" s="28">
        <f t="shared" ref="AD58:AE58" si="95">SUM(AD54:AD57)</f>
        <v>0</v>
      </c>
      <c r="AE58" s="28">
        <f t="shared" si="95"/>
        <v>0</v>
      </c>
      <c r="AF58" s="28"/>
      <c r="AG58" s="28">
        <f t="shared" ref="AG58:AL58" si="96">SUM(AG54:AG57)</f>
        <v>0</v>
      </c>
      <c r="AH58" s="28">
        <f t="shared" si="96"/>
        <v>0</v>
      </c>
      <c r="AI58" s="28">
        <f t="shared" si="96"/>
        <v>0</v>
      </c>
      <c r="AJ58" s="28">
        <f t="shared" si="96"/>
        <v>0</v>
      </c>
      <c r="AK58" s="28">
        <f t="shared" si="96"/>
        <v>0</v>
      </c>
      <c r="AL58" s="28">
        <f t="shared" si="96"/>
        <v>0</v>
      </c>
      <c r="AM58" s="26">
        <f>IFERROR((AL58/Y58),0)</f>
        <v>0</v>
      </c>
      <c r="AN58" s="26"/>
    </row>
    <row r="59" spans="1:40" hidden="1" outlineLevel="1" x14ac:dyDescent="0.25">
      <c r="C59" s="10"/>
      <c r="D59" s="10"/>
      <c r="E59" s="13"/>
      <c r="G59" s="187"/>
      <c r="I59" s="187"/>
      <c r="J59" s="187"/>
      <c r="K59" s="187"/>
      <c r="L59" s="187"/>
      <c r="M59" s="187"/>
      <c r="N59" s="187"/>
      <c r="O59" s="187"/>
      <c r="P59" s="187"/>
      <c r="S59" s="187"/>
      <c r="T59" s="187"/>
      <c r="U59" s="187"/>
      <c r="V59" s="187"/>
      <c r="W59" s="187"/>
      <c r="X59" s="187"/>
      <c r="Y59" s="187"/>
      <c r="Z59" s="187"/>
      <c r="AA59" s="186"/>
      <c r="AB59" s="26"/>
      <c r="AD59" s="187"/>
      <c r="AE59" s="187"/>
      <c r="AF59" s="187"/>
      <c r="AG59" s="187"/>
      <c r="AH59" s="187"/>
      <c r="AI59" s="187"/>
      <c r="AJ59" s="187"/>
      <c r="AK59" s="187"/>
      <c r="AL59" s="187"/>
      <c r="AN59" s="26"/>
    </row>
    <row r="60" spans="1:40" hidden="1" outlineLevel="1" x14ac:dyDescent="0.25">
      <c r="C60" s="10"/>
      <c r="D60" s="10"/>
      <c r="E60" s="13"/>
      <c r="G60" s="187"/>
      <c r="H60" s="176"/>
      <c r="I60" s="187"/>
      <c r="J60" s="187"/>
      <c r="K60" s="187"/>
      <c r="L60" s="187"/>
      <c r="M60" s="187"/>
      <c r="N60" s="187"/>
      <c r="O60" s="187"/>
      <c r="P60" s="187"/>
      <c r="Q60" s="186"/>
      <c r="R60" s="176"/>
      <c r="S60" s="187"/>
      <c r="T60" s="187"/>
      <c r="U60" s="187"/>
      <c r="V60" s="187"/>
      <c r="W60" s="187"/>
      <c r="X60" s="187"/>
      <c r="Y60" s="187"/>
      <c r="Z60" s="187"/>
      <c r="AA60" s="186"/>
      <c r="AB60" s="186"/>
      <c r="AC60" s="176"/>
      <c r="AD60" s="187"/>
      <c r="AE60" s="187"/>
      <c r="AF60" s="187"/>
      <c r="AG60" s="187"/>
      <c r="AH60" s="187"/>
      <c r="AI60" s="187"/>
      <c r="AJ60" s="187"/>
      <c r="AK60" s="187"/>
      <c r="AL60" s="187"/>
      <c r="AN60" s="26"/>
    </row>
    <row r="61" spans="1:40" hidden="1" outlineLevel="1" x14ac:dyDescent="0.25">
      <c r="C61" s="10"/>
      <c r="D61" s="10" t="s">
        <v>2035</v>
      </c>
      <c r="E61" s="13"/>
      <c r="G61" s="187"/>
      <c r="H61" s="176"/>
      <c r="I61" s="187"/>
      <c r="J61" s="187"/>
      <c r="K61" s="187"/>
      <c r="L61" s="187"/>
      <c r="M61" s="187"/>
      <c r="N61" s="187"/>
      <c r="O61" s="187"/>
      <c r="P61" s="187"/>
      <c r="Q61" s="186"/>
      <c r="R61" s="176"/>
      <c r="S61" s="187"/>
      <c r="T61" s="187"/>
      <c r="U61" s="187"/>
      <c r="V61" s="187"/>
      <c r="W61" s="187"/>
      <c r="X61" s="187"/>
      <c r="Y61" s="187"/>
      <c r="Z61" s="187"/>
      <c r="AA61" s="186"/>
      <c r="AB61" s="186"/>
      <c r="AC61" s="176"/>
      <c r="AD61" s="187"/>
      <c r="AE61" s="187"/>
      <c r="AF61" s="187"/>
      <c r="AG61" s="187"/>
      <c r="AH61" s="187"/>
      <c r="AI61" s="187"/>
      <c r="AJ61" s="187"/>
      <c r="AK61" s="187"/>
      <c r="AL61" s="187"/>
      <c r="AN61" s="26"/>
    </row>
    <row r="62" spans="1:40" hidden="1" outlineLevel="1" x14ac:dyDescent="0.25">
      <c r="B62" s="4" t="s">
        <v>2038</v>
      </c>
      <c r="C62" s="10"/>
      <c r="D62" s="10"/>
      <c r="E62" s="13" t="s">
        <v>2036</v>
      </c>
      <c r="G62" s="24">
        <f>SUMIF(Baseline!$H:$H,PW!$B:$B,Baseline!O:O)</f>
        <v>0</v>
      </c>
      <c r="H62" s="176"/>
      <c r="I62" s="24">
        <f>SUMIF(Baseline!$H:$H,PW!B:B,Baseline!R:R)</f>
        <v>0</v>
      </c>
      <c r="J62" s="24">
        <f>SUMIF(Baseline!$H:$H,PW!$B:$B,Baseline!S:S)</f>
        <v>0</v>
      </c>
      <c r="K62" s="24">
        <f>SUMIF(Baseline!$H:$H,PW!$B:$B,Baseline!T:T)</f>
        <v>0</v>
      </c>
      <c r="L62" s="24">
        <f>SUMIF(Baseline!$H:$H,PW!$B:$B,Baseline!U:U)</f>
        <v>0</v>
      </c>
      <c r="M62" s="24">
        <f>SUMIF(Baseline!$H:$H,PW!$B:$B,Baseline!V:V)</f>
        <v>0</v>
      </c>
      <c r="N62" s="24">
        <f>SUMIF(Baseline!$H:$H,PW!$B:$B,Baseline!W:W)</f>
        <v>0</v>
      </c>
      <c r="O62" s="24">
        <f>SUMIF(Baseline!$H:$H,PW!$B:$B,Baseline!X:X)</f>
        <v>0</v>
      </c>
      <c r="P62" s="24">
        <f t="shared" ref="P62:P63" si="97">+J62-O62</f>
        <v>0</v>
      </c>
      <c r="Q62" s="26">
        <f t="shared" ref="Q62:Q63" si="98">IFERROR((P62/O62),0)</f>
        <v>0</v>
      </c>
      <c r="R62" s="176"/>
      <c r="S62" s="24">
        <f>SUMIF(Baseline!$H:$H,PW!$B:$B,Baseline!AA:AA)</f>
        <v>0</v>
      </c>
      <c r="T62" s="24">
        <f>SUMIF(Baseline!$H:$H,PW!$B:$B,Baseline!AB:AB)</f>
        <v>0</v>
      </c>
      <c r="U62" s="24">
        <f>SUMIF(Baseline!$H:$H,PW!$B:$B,Baseline!AC:AC)</f>
        <v>0</v>
      </c>
      <c r="V62" s="24">
        <f>SUMIF(Baseline!$H:$H,PW!$B:$B,Baseline!AD:AD)</f>
        <v>0</v>
      </c>
      <c r="W62" s="24">
        <f>SUMIF(Baseline!$H:$H,PW!$B:$B,Baseline!AE:AE)</f>
        <v>0</v>
      </c>
      <c r="X62" s="24">
        <f>SUMIF(Baseline!$H:$H,PW!$B:$B,Baseline!AF:AF)</f>
        <v>0</v>
      </c>
      <c r="Y62" s="24">
        <f>SUMIF(Baseline!$H:$H,PW!$B:$B,Baseline!AG:AG)</f>
        <v>0</v>
      </c>
      <c r="Z62" s="24">
        <f t="shared" ref="Z62:Z63" si="99">+T62-Y62</f>
        <v>0</v>
      </c>
      <c r="AA62" s="26">
        <f t="shared" ref="AA62:AA64" si="100">IFERROR((Z62/T62),0)</f>
        <v>0</v>
      </c>
      <c r="AB62" s="186"/>
      <c r="AC62" s="176"/>
      <c r="AD62" s="159">
        <f>SUMIF(Baseline!$H:$H,PW!$B:$B,Baseline!AJ:AJ)</f>
        <v>0</v>
      </c>
      <c r="AE62" s="159">
        <f>SUMIF(Baseline!$H:$H,PW!$B:$B,Baseline!AK:AK)</f>
        <v>0</v>
      </c>
      <c r="AF62" s="159"/>
      <c r="AG62" s="159">
        <f>SUMIF(Baseline!$H:$H,PW!$B:$B,Baseline!AM:AM)</f>
        <v>0</v>
      </c>
      <c r="AH62" s="159">
        <f>SUMIF(Baseline!$H:$H,PW!$B:$B,Baseline!AN:AN)</f>
        <v>0</v>
      </c>
      <c r="AI62" s="159">
        <f>SUMIF(Baseline!$H:$H,PW!$B:$B,Baseline!AO:AO)</f>
        <v>0</v>
      </c>
      <c r="AJ62" s="159">
        <f>SUMIF(Baseline!$H:$H,PW!$B:$B,Baseline!AP:AP)</f>
        <v>0</v>
      </c>
      <c r="AK62" s="159">
        <f>SUMIF(Baseline!$H:$H,PW!$B:$B,Baseline!AQ:AQ)</f>
        <v>0</v>
      </c>
      <c r="AL62" s="24">
        <f>+AD62-Y62</f>
        <v>0</v>
      </c>
      <c r="AM62" s="26">
        <f>IFERROR((AL62/Y62),0)</f>
        <v>0</v>
      </c>
      <c r="AN62" s="26"/>
    </row>
    <row r="63" spans="1:40" hidden="1" outlineLevel="1" x14ac:dyDescent="0.25">
      <c r="B63" s="4" t="s">
        <v>2039</v>
      </c>
      <c r="C63" s="10"/>
      <c r="D63" s="10"/>
      <c r="E63" s="13" t="s">
        <v>2037</v>
      </c>
      <c r="G63" s="191">
        <f>SUMIF(Baseline!$H:$H,PW!$B:$B,Baseline!O:O)</f>
        <v>0</v>
      </c>
      <c r="H63" s="176"/>
      <c r="I63" s="24">
        <f>SUMIF(Baseline!$H:$H,PW!B:B,Baseline!R:R)</f>
        <v>0</v>
      </c>
      <c r="J63" s="24">
        <f>SUMIF(Baseline!$H:$H,PW!$B:$B,Baseline!S:S)</f>
        <v>0</v>
      </c>
      <c r="K63" s="24">
        <f>SUMIF(Baseline!$H:$H,PW!$B:$B,Baseline!T:T)</f>
        <v>0</v>
      </c>
      <c r="L63" s="24">
        <f>SUMIF(Baseline!$H:$H,PW!$B:$B,Baseline!U:U)</f>
        <v>0</v>
      </c>
      <c r="M63" s="24">
        <f>SUMIF(Baseline!$H:$H,PW!$B:$B,Baseline!V:V)</f>
        <v>0</v>
      </c>
      <c r="N63" s="24">
        <f>SUMIF(Baseline!$H:$H,PW!$B:$B,Baseline!W:W)</f>
        <v>0</v>
      </c>
      <c r="O63" s="24">
        <f>SUMIF(Baseline!$H:$H,PW!$B:$B,Baseline!X:X)</f>
        <v>0</v>
      </c>
      <c r="P63" s="24">
        <f t="shared" si="97"/>
        <v>0</v>
      </c>
      <c r="Q63" s="26">
        <f t="shared" si="98"/>
        <v>0</v>
      </c>
      <c r="R63" s="176"/>
      <c r="S63" s="24">
        <f>SUMIF(Baseline!$H:$H,PW!$B:$B,Baseline!AA:AA)</f>
        <v>0</v>
      </c>
      <c r="T63" s="24">
        <f>SUMIF(Baseline!$H:$H,PW!$B:$B,Baseline!AB:AB)</f>
        <v>0</v>
      </c>
      <c r="U63" s="24">
        <f>SUMIF(Baseline!$H:$H,PW!$B:$B,Baseline!AC:AC)</f>
        <v>0</v>
      </c>
      <c r="V63" s="24">
        <f>SUMIF(Baseline!$H:$H,PW!$B:$B,Baseline!AD:AD)</f>
        <v>0</v>
      </c>
      <c r="W63" s="24">
        <f>SUMIF(Baseline!$H:$H,PW!$B:$B,Baseline!AE:AE)</f>
        <v>0</v>
      </c>
      <c r="X63" s="24">
        <f>SUMIF(Baseline!$H:$H,PW!$B:$B,Baseline!AF:AF)</f>
        <v>0</v>
      </c>
      <c r="Y63" s="24">
        <f>SUMIF(Baseline!$H:$H,PW!$B:$B,Baseline!AG:AG)</f>
        <v>0</v>
      </c>
      <c r="Z63" s="24">
        <f t="shared" si="99"/>
        <v>0</v>
      </c>
      <c r="AA63" s="26">
        <f t="shared" si="100"/>
        <v>0</v>
      </c>
      <c r="AB63" s="186"/>
      <c r="AC63" s="176"/>
      <c r="AD63" s="159">
        <f>SUMIF(Baseline!$H:$H,PW!$B:$B,Baseline!AJ:AJ)</f>
        <v>0</v>
      </c>
      <c r="AE63" s="159">
        <f>SUMIF(Baseline!$H:$H,PW!$B:$B,Baseline!AK:AK)</f>
        <v>0</v>
      </c>
      <c r="AF63" s="159"/>
      <c r="AG63" s="159">
        <f>SUMIF(Baseline!$H:$H,PW!$B:$B,Baseline!AM:AM)</f>
        <v>0</v>
      </c>
      <c r="AH63" s="159">
        <f>SUMIF(Baseline!$H:$H,PW!$B:$B,Baseline!AN:AN)</f>
        <v>0</v>
      </c>
      <c r="AI63" s="159">
        <f>SUMIF(Baseline!$H:$H,PW!$B:$B,Baseline!AO:AO)</f>
        <v>0</v>
      </c>
      <c r="AJ63" s="159">
        <f>SUMIF(Baseline!$H:$H,PW!$B:$B,Baseline!AP:AP)</f>
        <v>0</v>
      </c>
      <c r="AK63" s="159">
        <f>SUMIF(Baseline!$H:$H,PW!$B:$B,Baseline!AQ:AQ)</f>
        <v>0</v>
      </c>
      <c r="AL63" s="24">
        <f>+AD63-Y63</f>
        <v>0</v>
      </c>
      <c r="AM63" s="26">
        <f>IFERROR((AL63/Y63),0)</f>
        <v>0</v>
      </c>
      <c r="AN63" s="26"/>
    </row>
    <row r="64" spans="1:40" hidden="1" outlineLevel="1" x14ac:dyDescent="0.25">
      <c r="C64" s="10"/>
      <c r="D64" s="10"/>
      <c r="E64" s="13"/>
      <c r="G64" s="187">
        <f>SUM(G62:G63)</f>
        <v>0</v>
      </c>
      <c r="H64" s="176"/>
      <c r="I64" s="28">
        <f t="shared" ref="I64:O64" si="101">SUM(I60:I63)</f>
        <v>0</v>
      </c>
      <c r="J64" s="28">
        <f t="shared" si="101"/>
        <v>0</v>
      </c>
      <c r="K64" s="28">
        <f t="shared" si="101"/>
        <v>0</v>
      </c>
      <c r="L64" s="28">
        <f t="shared" si="101"/>
        <v>0</v>
      </c>
      <c r="M64" s="28">
        <f t="shared" si="101"/>
        <v>0</v>
      </c>
      <c r="N64" s="28">
        <f t="shared" si="101"/>
        <v>0</v>
      </c>
      <c r="O64" s="28">
        <f t="shared" si="101"/>
        <v>0</v>
      </c>
      <c r="P64" s="28">
        <f>SUM(P61:P63)</f>
        <v>0</v>
      </c>
      <c r="Q64" s="186"/>
      <c r="R64" s="176"/>
      <c r="S64" s="28">
        <f>SUM(S60:S63)</f>
        <v>0</v>
      </c>
      <c r="T64" s="28">
        <f t="shared" ref="T64:Z64" si="102">SUM(T60:T63)</f>
        <v>0</v>
      </c>
      <c r="U64" s="28">
        <f t="shared" si="102"/>
        <v>0</v>
      </c>
      <c r="V64" s="28">
        <f t="shared" si="102"/>
        <v>0</v>
      </c>
      <c r="W64" s="28">
        <f t="shared" si="102"/>
        <v>0</v>
      </c>
      <c r="X64" s="28">
        <f t="shared" si="102"/>
        <v>0</v>
      </c>
      <c r="Y64" s="28">
        <f t="shared" si="102"/>
        <v>0</v>
      </c>
      <c r="Z64" s="28">
        <f t="shared" si="102"/>
        <v>0</v>
      </c>
      <c r="AA64" s="77">
        <f t="shared" si="100"/>
        <v>0</v>
      </c>
      <c r="AB64" s="186"/>
      <c r="AC64" s="176"/>
      <c r="AD64" s="28">
        <f t="shared" ref="AD64:AE64" si="103">SUM(AD60:AD63)</f>
        <v>0</v>
      </c>
      <c r="AE64" s="28">
        <f t="shared" si="103"/>
        <v>0</v>
      </c>
      <c r="AF64" s="28"/>
      <c r="AG64" s="28">
        <f t="shared" ref="AG64:AL64" si="104">SUM(AG60:AG63)</f>
        <v>0</v>
      </c>
      <c r="AH64" s="28">
        <f t="shared" si="104"/>
        <v>0</v>
      </c>
      <c r="AI64" s="28">
        <f t="shared" si="104"/>
        <v>0</v>
      </c>
      <c r="AJ64" s="28">
        <f t="shared" si="104"/>
        <v>0</v>
      </c>
      <c r="AK64" s="28">
        <f t="shared" si="104"/>
        <v>0</v>
      </c>
      <c r="AL64" s="28">
        <f t="shared" si="104"/>
        <v>0</v>
      </c>
      <c r="AM64" s="26">
        <f>IFERROR((AL64/Y64),0)</f>
        <v>0</v>
      </c>
      <c r="AN64" s="26"/>
    </row>
    <row r="65" spans="1:40" collapsed="1" x14ac:dyDescent="0.25">
      <c r="C65" s="10"/>
      <c r="D65" s="10"/>
      <c r="E65" s="13"/>
      <c r="G65" s="187"/>
      <c r="H65" s="176"/>
      <c r="I65" s="187"/>
      <c r="J65" s="187"/>
      <c r="K65" s="187"/>
      <c r="L65" s="187"/>
      <c r="M65" s="187"/>
      <c r="N65" s="187"/>
      <c r="O65" s="187"/>
      <c r="P65" s="187"/>
      <c r="Q65" s="186"/>
      <c r="R65" s="176"/>
      <c r="S65" s="187"/>
      <c r="T65" s="187"/>
      <c r="U65" s="187"/>
      <c r="V65" s="187"/>
      <c r="W65" s="187"/>
      <c r="X65" s="187"/>
      <c r="Y65" s="187"/>
      <c r="Z65" s="187"/>
      <c r="AA65" s="186"/>
      <c r="AB65" s="186"/>
      <c r="AC65" s="176"/>
      <c r="AD65" s="187"/>
      <c r="AE65" s="187"/>
      <c r="AF65" s="187"/>
      <c r="AG65" s="187"/>
      <c r="AH65" s="187"/>
      <c r="AI65" s="187"/>
      <c r="AJ65" s="187"/>
      <c r="AK65" s="187"/>
      <c r="AL65" s="187"/>
      <c r="AN65" s="26"/>
    </row>
    <row r="66" spans="1:40" ht="15.75" thickBot="1" x14ac:dyDescent="0.3">
      <c r="A66" s="23"/>
      <c r="B66" s="17"/>
      <c r="E66" s="5"/>
      <c r="G66" s="190">
        <f>+G25+G31+G37+G44+G51</f>
        <v>2268919.79</v>
      </c>
      <c r="H66" s="176"/>
      <c r="I66" s="190">
        <f t="shared" ref="I66:O66" si="105">+I25+I31+I37+I44+I51</f>
        <v>2939500</v>
      </c>
      <c r="J66" s="190">
        <f t="shared" si="105"/>
        <v>3945042</v>
      </c>
      <c r="K66" s="190">
        <f t="shared" si="105"/>
        <v>0</v>
      </c>
      <c r="L66" s="190">
        <f t="shared" si="105"/>
        <v>0</v>
      </c>
      <c r="M66" s="190">
        <f t="shared" si="105"/>
        <v>0</v>
      </c>
      <c r="N66" s="190">
        <f t="shared" si="105"/>
        <v>2819581.0799999996</v>
      </c>
      <c r="O66" s="190">
        <f t="shared" si="105"/>
        <v>2819581.0799999996</v>
      </c>
      <c r="P66" s="178">
        <f t="shared" ref="P66" si="106">+P25+P31+P37</f>
        <v>196564.71000000022</v>
      </c>
      <c r="Q66" s="186">
        <f t="shared" ref="Q66" si="107">IFERROR((P66/O66),0)</f>
        <v>6.9714154132428874E-2</v>
      </c>
      <c r="R66" s="176"/>
      <c r="S66" s="190">
        <f t="shared" ref="S66:Y66" si="108">+S25+S31+S37+S44+S51</f>
        <v>2729555</v>
      </c>
      <c r="T66" s="190">
        <f t="shared" si="108"/>
        <v>3327448</v>
      </c>
      <c r="U66" s="190">
        <f t="shared" si="108"/>
        <v>0</v>
      </c>
      <c r="V66" s="190">
        <f t="shared" si="108"/>
        <v>0</v>
      </c>
      <c r="W66" s="190">
        <f t="shared" si="108"/>
        <v>0</v>
      </c>
      <c r="X66" s="190">
        <f t="shared" si="108"/>
        <v>2854412.38</v>
      </c>
      <c r="Y66" s="190">
        <f t="shared" si="108"/>
        <v>2854412.38</v>
      </c>
      <c r="Z66" s="178">
        <f>+T66-Y66</f>
        <v>473035.62000000011</v>
      </c>
      <c r="AA66" s="186">
        <f>IFERROR((Z66/T66),0)</f>
        <v>0.14216168667399162</v>
      </c>
      <c r="AB66" s="186"/>
      <c r="AC66" s="176"/>
      <c r="AD66" s="190">
        <f t="shared" ref="AD66:AL66" si="109">+AD25+AD31+AD37+AD44+AD51</f>
        <v>3058649</v>
      </c>
      <c r="AE66" s="190">
        <f t="shared" si="109"/>
        <v>3065263</v>
      </c>
      <c r="AF66" s="190">
        <f t="shared" si="109"/>
        <v>2502902</v>
      </c>
      <c r="AG66" s="190">
        <f t="shared" si="109"/>
        <v>563932.79999999993</v>
      </c>
      <c r="AH66" s="190">
        <f t="shared" si="109"/>
        <v>0</v>
      </c>
      <c r="AI66" s="190">
        <f t="shared" si="109"/>
        <v>0</v>
      </c>
      <c r="AJ66" s="190">
        <f t="shared" si="109"/>
        <v>0</v>
      </c>
      <c r="AK66" s="190">
        <f t="shared" si="109"/>
        <v>0</v>
      </c>
      <c r="AL66" s="190">
        <f t="shared" si="109"/>
        <v>-3058649</v>
      </c>
      <c r="AM66" s="26">
        <f>IFERROR((AL66/Y66),0)</f>
        <v>-1.0715511961169395</v>
      </c>
      <c r="AN66" s="26"/>
    </row>
    <row r="67" spans="1:40" ht="15.75" thickTop="1" x14ac:dyDescent="0.25">
      <c r="G67" s="188"/>
      <c r="H67" s="176"/>
      <c r="I67" s="188"/>
      <c r="J67" s="188"/>
      <c r="K67" s="188"/>
      <c r="L67" s="188"/>
      <c r="M67" s="188"/>
      <c r="N67" s="188"/>
      <c r="O67" s="188"/>
      <c r="P67" s="188"/>
      <c r="Q67" s="186"/>
      <c r="R67" s="176"/>
      <c r="S67" s="188"/>
      <c r="T67" s="188"/>
      <c r="U67" s="188"/>
      <c r="V67" s="188"/>
      <c r="W67" s="188"/>
      <c r="X67" s="188"/>
      <c r="Y67" s="188"/>
      <c r="Z67" s="188"/>
      <c r="AA67" s="186"/>
      <c r="AB67" s="186"/>
      <c r="AC67" s="176"/>
      <c r="AD67" s="189"/>
      <c r="AE67" s="188"/>
      <c r="AF67" s="188"/>
      <c r="AG67" s="188"/>
      <c r="AH67" s="188"/>
      <c r="AI67" s="188"/>
      <c r="AJ67" s="188"/>
      <c r="AK67" s="188"/>
      <c r="AL67" s="188"/>
      <c r="AN67" s="26"/>
    </row>
    <row r="68" spans="1:40" x14ac:dyDescent="0.25">
      <c r="I68" s="4"/>
      <c r="J68" s="79" t="s">
        <v>312</v>
      </c>
      <c r="P68" s="80"/>
      <c r="Q68" s="80"/>
      <c r="S68" s="78"/>
      <c r="Y68" s="78"/>
      <c r="AC68" s="183" t="s">
        <v>281</v>
      </c>
      <c r="AD68" s="164"/>
      <c r="AK68" s="78"/>
      <c r="AL68" s="41"/>
    </row>
    <row r="69" spans="1:40" x14ac:dyDescent="0.25">
      <c r="I69" s="4"/>
      <c r="J69" s="79" t="s">
        <v>312</v>
      </c>
      <c r="P69" s="80"/>
      <c r="Q69" s="80"/>
      <c r="S69" s="175"/>
      <c r="Y69" s="80"/>
      <c r="AC69" s="183" t="s">
        <v>310</v>
      </c>
      <c r="AD69" s="165"/>
      <c r="AK69" s="80"/>
      <c r="AL69" s="41"/>
    </row>
    <row r="70" spans="1:40" x14ac:dyDescent="0.25">
      <c r="J70" s="81" t="s">
        <v>313</v>
      </c>
      <c r="P70" s="80"/>
      <c r="Q70" s="80"/>
      <c r="S70" s="177">
        <f>SUM(S68:S69)</f>
        <v>0</v>
      </c>
      <c r="Y70" s="41"/>
      <c r="Z70" s="80"/>
      <c r="AD70" s="166">
        <f>SUM(AD68:AD69)</f>
        <v>0</v>
      </c>
      <c r="AK70" s="41"/>
      <c r="AL70" s="80"/>
    </row>
    <row r="71" spans="1:40" x14ac:dyDescent="0.25">
      <c r="P71" s="80"/>
      <c r="Q71" s="80"/>
      <c r="S71" s="175"/>
      <c r="Y71" s="80"/>
      <c r="Z71" s="80"/>
      <c r="AD71" s="165"/>
      <c r="AK71" s="80"/>
      <c r="AL71" s="80"/>
    </row>
    <row r="72" spans="1:40" ht="15.75" thickBot="1" x14ac:dyDescent="0.3">
      <c r="J72" s="81" t="s">
        <v>314</v>
      </c>
      <c r="Q72" s="4"/>
      <c r="S72" s="178">
        <f>+S70+S66</f>
        <v>2729555</v>
      </c>
      <c r="AD72" s="167">
        <f>+AD70+AD66</f>
        <v>3058649</v>
      </c>
    </row>
    <row r="73" spans="1:40" ht="15.75" thickTop="1" x14ac:dyDescent="0.25">
      <c r="S73" s="176"/>
    </row>
    <row r="74" spans="1:40" x14ac:dyDescent="0.25">
      <c r="S74" s="176"/>
    </row>
  </sheetData>
  <mergeCells count="7">
    <mergeCell ref="AN11:AN14"/>
    <mergeCell ref="AN29:AN30"/>
    <mergeCell ref="I8:O8"/>
    <mergeCell ref="S8:AB8"/>
    <mergeCell ref="P9:Q9"/>
    <mergeCell ref="Z9:AA9"/>
    <mergeCell ref="AL9:AM9"/>
  </mergeCells>
  <pageMargins left="0.5" right="0.5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BB538"/>
  <sheetViews>
    <sheetView zoomScaleNormal="100" workbookViewId="0">
      <pane xSplit="8" ySplit="3" topLeftCell="AG143" activePane="bottomRight" state="frozen"/>
      <selection activeCell="C10" sqref="C10"/>
      <selection pane="topRight" activeCell="C10" sqref="C10"/>
      <selection pane="bottomLeft" activeCell="C10" sqref="C10"/>
      <selection pane="bottomRight" activeCell="AL451" sqref="AL451"/>
    </sheetView>
  </sheetViews>
  <sheetFormatPr defaultColWidth="9.140625" defaultRowHeight="15.75" outlineLevelCol="1" x14ac:dyDescent="0.25"/>
  <cols>
    <col min="1" max="1" width="25.5703125" style="102" customWidth="1"/>
    <col min="2" max="2" width="73.42578125" style="102" bestFit="1" customWidth="1"/>
    <col min="3" max="3" width="7.5703125" style="102" customWidth="1"/>
    <col min="4" max="4" width="9.85546875" style="102" customWidth="1"/>
    <col min="5" max="5" width="9.5703125" style="102" customWidth="1"/>
    <col min="6" max="6" width="9.85546875" style="102" customWidth="1"/>
    <col min="7" max="7" width="16.42578125" style="102" customWidth="1"/>
    <col min="8" max="8" width="10" style="102" customWidth="1"/>
    <col min="9" max="9" width="14.140625" style="100" hidden="1" customWidth="1" outlineLevel="1"/>
    <col min="10" max="14" width="14.85546875" style="101" hidden="1" customWidth="1" outlineLevel="1"/>
    <col min="15" max="15" width="14.85546875" style="101" customWidth="1" collapsed="1"/>
    <col min="16" max="16" width="14.85546875" style="100" hidden="1" customWidth="1" outlineLevel="1"/>
    <col min="17" max="17" width="2.140625" style="102" customWidth="1" collapsed="1"/>
    <col min="18" max="18" width="14.140625" style="103" hidden="1" customWidth="1" outlineLevel="1"/>
    <col min="19" max="19" width="13.42578125" style="102" hidden="1" customWidth="1" outlineLevel="1"/>
    <col min="20" max="23" width="14.85546875" style="102" hidden="1" customWidth="1" outlineLevel="1"/>
    <col min="24" max="24" width="14.85546875" style="102" customWidth="1" collapsed="1"/>
    <col min="25" max="25" width="14.85546875" style="103" hidden="1" customWidth="1" outlineLevel="1"/>
    <col min="26" max="26" width="2.140625" style="102" customWidth="1" collapsed="1"/>
    <col min="27" max="27" width="14.140625" style="103" hidden="1" customWidth="1" outlineLevel="1"/>
    <col min="28" max="28" width="13.42578125" style="102" customWidth="1" collapsed="1"/>
    <col min="29" max="32" width="14.85546875" style="102" hidden="1" customWidth="1" outlineLevel="1"/>
    <col min="33" max="33" width="14.85546875" style="103" customWidth="1" collapsed="1"/>
    <col min="34" max="34" width="14.85546875" style="103" hidden="1" customWidth="1" outlineLevel="1"/>
    <col min="35" max="35" width="2.140625" style="102" customWidth="1" collapsed="1"/>
    <col min="36" max="36" width="14.140625" style="103" customWidth="1" outlineLevel="1"/>
    <col min="37" max="38" width="13.42578125" style="102" customWidth="1"/>
    <col min="39" max="39" width="16.7109375" style="102" bestFit="1" customWidth="1" outlineLevel="1"/>
    <col min="40" max="42" width="14.85546875" style="102" customWidth="1" outlineLevel="1"/>
    <col min="43" max="43" width="14.85546875" style="103" customWidth="1"/>
    <col min="44" max="44" width="14.85546875" style="103" hidden="1" customWidth="1" outlineLevel="1"/>
    <col min="45" max="45" width="2.7109375" style="104" customWidth="1" collapsed="1"/>
    <col min="46" max="46" width="14.140625" style="103" hidden="1" customWidth="1" outlineLevel="1"/>
    <col min="47" max="47" width="12.7109375" style="102" hidden="1" customWidth="1" outlineLevel="1"/>
    <col min="48" max="51" width="12.42578125" style="102" hidden="1" customWidth="1" outlineLevel="1"/>
    <col min="52" max="52" width="13.5703125" style="102" hidden="1" customWidth="1" outlineLevel="1"/>
    <col min="53" max="53" width="14.85546875" style="103" hidden="1" customWidth="1" outlineLevel="1"/>
    <col min="54" max="54" width="9.140625" style="102" collapsed="1"/>
    <col min="55" max="16384" width="9.140625" style="102"/>
  </cols>
  <sheetData>
    <row r="1" spans="1:53" x14ac:dyDescent="0.25">
      <c r="A1" s="99">
        <v>1</v>
      </c>
      <c r="B1" s="99"/>
      <c r="C1" s="99">
        <v>2</v>
      </c>
      <c r="D1" s="99"/>
      <c r="E1" s="99">
        <v>3</v>
      </c>
      <c r="F1" s="99">
        <v>4</v>
      </c>
      <c r="G1" s="99">
        <v>5</v>
      </c>
      <c r="H1" s="99">
        <v>6</v>
      </c>
    </row>
    <row r="2" spans="1:53" x14ac:dyDescent="0.25">
      <c r="A2" s="105"/>
      <c r="B2" s="105"/>
      <c r="C2" s="105"/>
      <c r="D2" s="105"/>
      <c r="E2" s="105"/>
      <c r="F2" s="105"/>
      <c r="G2" s="105"/>
      <c r="H2" s="105"/>
      <c r="I2" s="198" t="s">
        <v>7</v>
      </c>
      <c r="J2" s="199"/>
      <c r="K2" s="199"/>
      <c r="L2" s="199"/>
      <c r="M2" s="199"/>
      <c r="N2" s="199"/>
      <c r="O2" s="198"/>
      <c r="P2" s="200"/>
      <c r="R2" s="201" t="s">
        <v>244</v>
      </c>
      <c r="S2" s="202"/>
      <c r="T2" s="202"/>
      <c r="U2" s="202"/>
      <c r="V2" s="202"/>
      <c r="W2" s="202"/>
      <c r="X2" s="202"/>
      <c r="Y2" s="168"/>
      <c r="AA2" s="203" t="s">
        <v>311</v>
      </c>
      <c r="AB2" s="204"/>
      <c r="AC2" s="204"/>
      <c r="AD2" s="204"/>
      <c r="AE2" s="204"/>
      <c r="AF2" s="204"/>
      <c r="AG2" s="205"/>
      <c r="AH2" s="106"/>
      <c r="AJ2" s="206" t="s">
        <v>318</v>
      </c>
      <c r="AK2" s="207"/>
      <c r="AL2" s="207"/>
      <c r="AM2" s="207"/>
      <c r="AN2" s="207"/>
      <c r="AO2" s="207"/>
      <c r="AP2" s="207"/>
      <c r="AQ2" s="207"/>
      <c r="AR2" s="207"/>
      <c r="AS2" s="107"/>
      <c r="AT2" s="108" t="s">
        <v>1394</v>
      </c>
      <c r="AU2" s="108"/>
      <c r="AV2" s="108"/>
      <c r="AW2" s="108"/>
      <c r="AX2" s="108"/>
      <c r="AY2" s="108"/>
      <c r="AZ2" s="108"/>
      <c r="BA2" s="109"/>
    </row>
    <row r="3" spans="1:53" s="116" customFormat="1" ht="47.25" x14ac:dyDescent="0.25">
      <c r="A3" s="110" t="s">
        <v>8</v>
      </c>
      <c r="B3" s="111" t="s">
        <v>10</v>
      </c>
      <c r="C3" s="112" t="s">
        <v>243</v>
      </c>
      <c r="D3" s="112" t="s">
        <v>2031</v>
      </c>
      <c r="E3" s="112" t="s">
        <v>230</v>
      </c>
      <c r="F3" s="112" t="s">
        <v>231</v>
      </c>
      <c r="G3" s="112" t="s">
        <v>232</v>
      </c>
      <c r="H3" s="112" t="s">
        <v>6</v>
      </c>
      <c r="I3" s="113" t="s">
        <v>99</v>
      </c>
      <c r="J3" s="114" t="s">
        <v>3</v>
      </c>
      <c r="K3" s="114" t="s">
        <v>95</v>
      </c>
      <c r="L3" s="114" t="s">
        <v>96</v>
      </c>
      <c r="M3" s="114" t="s">
        <v>97</v>
      </c>
      <c r="N3" s="114" t="s">
        <v>98</v>
      </c>
      <c r="O3" s="114" t="s">
        <v>0</v>
      </c>
      <c r="P3" s="115" t="s">
        <v>1392</v>
      </c>
      <c r="R3" s="169" t="s">
        <v>99</v>
      </c>
      <c r="S3" s="170" t="s">
        <v>3</v>
      </c>
      <c r="T3" s="170" t="s">
        <v>95</v>
      </c>
      <c r="U3" s="170" t="s">
        <v>96</v>
      </c>
      <c r="V3" s="170" t="s">
        <v>97</v>
      </c>
      <c r="W3" s="170" t="s">
        <v>98</v>
      </c>
      <c r="X3" s="170" t="s">
        <v>0</v>
      </c>
      <c r="Y3" s="171" t="s">
        <v>1392</v>
      </c>
      <c r="AA3" s="117" t="s">
        <v>99</v>
      </c>
      <c r="AB3" s="118" t="s">
        <v>320</v>
      </c>
      <c r="AC3" s="118" t="s">
        <v>95</v>
      </c>
      <c r="AD3" s="118" t="s">
        <v>96</v>
      </c>
      <c r="AE3" s="118" t="s">
        <v>97</v>
      </c>
      <c r="AF3" s="118" t="s">
        <v>98</v>
      </c>
      <c r="AG3" s="119" t="s">
        <v>0</v>
      </c>
      <c r="AH3" s="119" t="s">
        <v>1392</v>
      </c>
      <c r="AJ3" s="120" t="s">
        <v>1397</v>
      </c>
      <c r="AK3" s="121" t="s">
        <v>320</v>
      </c>
      <c r="AL3" s="121" t="s">
        <v>1398</v>
      </c>
      <c r="AM3" s="121" t="s">
        <v>95</v>
      </c>
      <c r="AN3" s="121" t="s">
        <v>96</v>
      </c>
      <c r="AO3" s="121" t="s">
        <v>97</v>
      </c>
      <c r="AP3" s="121" t="s">
        <v>98</v>
      </c>
      <c r="AQ3" s="122" t="s">
        <v>4</v>
      </c>
      <c r="AR3" s="123" t="s">
        <v>1392</v>
      </c>
      <c r="AS3" s="124"/>
      <c r="AT3" s="125" t="s">
        <v>321</v>
      </c>
      <c r="AU3" s="126" t="s">
        <v>320</v>
      </c>
      <c r="AV3" s="126" t="s">
        <v>95</v>
      </c>
      <c r="AW3" s="126" t="s">
        <v>96</v>
      </c>
      <c r="AX3" s="126" t="s">
        <v>97</v>
      </c>
      <c r="AY3" s="126" t="s">
        <v>98</v>
      </c>
      <c r="AZ3" s="126" t="s">
        <v>4</v>
      </c>
      <c r="BA3" s="127" t="s">
        <v>1392</v>
      </c>
    </row>
    <row r="4" spans="1:53" s="116" customFormat="1" x14ac:dyDescent="0.25">
      <c r="A4" s="147" t="s">
        <v>1399</v>
      </c>
      <c r="B4" s="148" t="s">
        <v>282</v>
      </c>
      <c r="C4" s="128" t="str">
        <f t="shared" ref="C4:C5" si="0">LEFT(A4,6)</f>
        <v>100.40</v>
      </c>
      <c r="D4" s="128" t="str">
        <f>MID(A4,8,2)</f>
        <v>50</v>
      </c>
      <c r="E4" s="128" t="str">
        <f t="shared" ref="E4:E5" si="1">RIGHT(A4,7)</f>
        <v>5000.01</v>
      </c>
      <c r="F4" s="128">
        <f>VLOOKUP(E4,'Projections Cheat Sheet'!$A$3:$B$536,2,FALSE)</f>
        <v>1</v>
      </c>
      <c r="G4" s="128" t="str">
        <f>VLOOKUP(F4,'Projections Cheat Sheet'!$B$8:$C$196,2,FALSE)</f>
        <v>salary</v>
      </c>
      <c r="H4" s="128" t="s">
        <v>2010</v>
      </c>
      <c r="I4" s="129">
        <v>126440</v>
      </c>
      <c r="J4" s="129">
        <v>126440</v>
      </c>
      <c r="K4" s="114"/>
      <c r="L4" s="114"/>
      <c r="M4" s="114"/>
      <c r="N4" s="129">
        <v>95178.23</v>
      </c>
      <c r="O4" s="129">
        <v>95178.23</v>
      </c>
      <c r="P4" s="131">
        <f t="shared" ref="P4:P5" si="2">O4-J4</f>
        <v>-31261.770000000004</v>
      </c>
      <c r="R4" s="172">
        <v>108890</v>
      </c>
      <c r="S4" s="172">
        <v>108890</v>
      </c>
      <c r="T4" s="170"/>
      <c r="U4" s="170"/>
      <c r="V4" s="170"/>
      <c r="W4" s="172">
        <v>101664.92</v>
      </c>
      <c r="X4" s="172">
        <v>101664.92</v>
      </c>
      <c r="Y4" s="174">
        <f t="shared" ref="Y4:Y43" si="3">X4-S4</f>
        <v>-7225.0800000000017</v>
      </c>
      <c r="AA4" s="179">
        <v>113345</v>
      </c>
      <c r="AB4" s="179">
        <v>155852</v>
      </c>
      <c r="AC4" s="180"/>
      <c r="AD4" s="180"/>
      <c r="AE4" s="180"/>
      <c r="AF4" s="179">
        <v>117859.1</v>
      </c>
      <c r="AG4" s="179">
        <v>117859.1</v>
      </c>
      <c r="AH4" s="181">
        <f t="shared" ref="AH4:AH43" si="4">AG4-AB4</f>
        <v>-37992.899999999994</v>
      </c>
      <c r="AJ4" s="185">
        <f>IFERROR(VLOOKUP(A4,[3]rptBudgetaryBudgetCrossOrganiza!$A$2:$M$554,4,FALSE),"0")</f>
        <v>116746</v>
      </c>
      <c r="AK4" s="185">
        <f>IFERROR(VLOOKUP(A4,[3]rptBudgetaryBudgetCrossOrganiza!$A$2:$M$554,6,FALSE),"0")</f>
        <v>116746</v>
      </c>
      <c r="AL4" s="149"/>
      <c r="AM4" s="150">
        <f>IFERROR(VLOOKUP(A4,[4]rptBudgetaryBudgetCrossOrganiza!$A$1212:$O$2283,13,FALSE),"0")</f>
        <v>54556.63</v>
      </c>
      <c r="AN4" s="150"/>
      <c r="AO4" s="150"/>
      <c r="AP4" s="150"/>
      <c r="AQ4" s="149"/>
      <c r="AR4" s="153">
        <f t="shared" ref="AR4:AR43" si="5">AQ4-AK4</f>
        <v>-116746</v>
      </c>
      <c r="AS4" s="124"/>
      <c r="AT4" s="125"/>
      <c r="AU4" s="126"/>
      <c r="AV4" s="126"/>
      <c r="AW4" s="126"/>
      <c r="AX4" s="126"/>
      <c r="AY4" s="126"/>
      <c r="AZ4" s="126"/>
      <c r="BA4" s="127"/>
    </row>
    <row r="5" spans="1:53" s="116" customFormat="1" x14ac:dyDescent="0.25">
      <c r="A5" s="147" t="s">
        <v>1400</v>
      </c>
      <c r="B5" s="148" t="s">
        <v>283</v>
      </c>
      <c r="C5" s="128" t="str">
        <f t="shared" si="0"/>
        <v>100.40</v>
      </c>
      <c r="D5" s="128" t="str">
        <f t="shared" ref="D5:D68" si="6">MID(A5,8,2)</f>
        <v>50</v>
      </c>
      <c r="E5" s="128" t="str">
        <f t="shared" si="1"/>
        <v>5000.02</v>
      </c>
      <c r="F5" s="128">
        <f>VLOOKUP(E5,'Projections Cheat Sheet'!$A$3:$B$536,2,FALSE)</f>
        <v>1</v>
      </c>
      <c r="G5" s="128" t="str">
        <f>VLOOKUP(F5,'Projections Cheat Sheet'!$B$8:$C$196,2,FALSE)</f>
        <v>salary</v>
      </c>
      <c r="H5" s="128" t="s">
        <v>2010</v>
      </c>
      <c r="I5" s="129">
        <v>0</v>
      </c>
      <c r="J5" s="129">
        <v>0</v>
      </c>
      <c r="K5" s="114"/>
      <c r="L5" s="114"/>
      <c r="M5" s="114"/>
      <c r="N5" s="129">
        <v>0</v>
      </c>
      <c r="O5" s="129">
        <v>0</v>
      </c>
      <c r="P5" s="131">
        <f t="shared" si="2"/>
        <v>0</v>
      </c>
      <c r="R5" s="172">
        <v>0</v>
      </c>
      <c r="S5" s="172">
        <v>0</v>
      </c>
      <c r="T5" s="170"/>
      <c r="U5" s="170"/>
      <c r="V5" s="170"/>
      <c r="W5" s="172">
        <v>0</v>
      </c>
      <c r="X5" s="172">
        <v>0</v>
      </c>
      <c r="Y5" s="174">
        <f t="shared" si="3"/>
        <v>0</v>
      </c>
      <c r="AA5" s="179">
        <v>0</v>
      </c>
      <c r="AB5" s="179">
        <v>0</v>
      </c>
      <c r="AC5" s="180"/>
      <c r="AD5" s="180"/>
      <c r="AE5" s="180"/>
      <c r="AF5" s="179">
        <v>0</v>
      </c>
      <c r="AG5" s="179">
        <v>0</v>
      </c>
      <c r="AH5" s="181">
        <f t="shared" si="4"/>
        <v>0</v>
      </c>
      <c r="AJ5" s="185">
        <f>IFERROR(VLOOKUP(A5,[3]rptBudgetaryBudgetCrossOrganiza!$A$2:$M$554,4,FALSE),"0")</f>
        <v>0</v>
      </c>
      <c r="AK5" s="185">
        <f>IFERROR(VLOOKUP(A5,[3]rptBudgetaryBudgetCrossOrganiza!$A$2:$M$554,6,FALSE),"0")</f>
        <v>0</v>
      </c>
      <c r="AL5" s="149"/>
      <c r="AM5" s="150">
        <f>IFERROR(VLOOKUP(A5,[4]rptBudgetaryBudgetCrossOrganiza!$A$1212:$O$2283,13,FALSE),"0")</f>
        <v>0</v>
      </c>
      <c r="AN5" s="150"/>
      <c r="AO5" s="150"/>
      <c r="AP5" s="150"/>
      <c r="AQ5" s="149"/>
      <c r="AR5" s="153">
        <f t="shared" si="5"/>
        <v>0</v>
      </c>
      <c r="AS5" s="124"/>
      <c r="AT5" s="125"/>
      <c r="AU5" s="126"/>
      <c r="AV5" s="126"/>
      <c r="AW5" s="126"/>
      <c r="AX5" s="126"/>
      <c r="AY5" s="126"/>
      <c r="AZ5" s="126"/>
      <c r="BA5" s="127"/>
    </row>
    <row r="6" spans="1:53" x14ac:dyDescent="0.25">
      <c r="A6" s="128" t="s">
        <v>1401</v>
      </c>
      <c r="B6" s="128" t="s">
        <v>1923</v>
      </c>
      <c r="C6" s="128" t="str">
        <f t="shared" ref="C6:C19" si="7">LEFT(A6,6)</f>
        <v>100.40</v>
      </c>
      <c r="D6" s="128" t="str">
        <f t="shared" si="6"/>
        <v>50</v>
      </c>
      <c r="E6" s="128" t="str">
        <f>RIGHT(A6,7)</f>
        <v>5000.03</v>
      </c>
      <c r="F6" s="128">
        <f>VLOOKUP(E6,'Projections Cheat Sheet'!$A$3:$B$536,2,FALSE)</f>
        <v>1</v>
      </c>
      <c r="G6" s="128" t="str">
        <f>VLOOKUP(F6,'Projections Cheat Sheet'!$B$8:$C$196,2,FALSE)</f>
        <v>salary</v>
      </c>
      <c r="H6" s="128" t="s">
        <v>2010</v>
      </c>
      <c r="I6" s="129">
        <v>1000</v>
      </c>
      <c r="J6" s="129">
        <v>1000</v>
      </c>
      <c r="K6" s="130"/>
      <c r="L6" s="129"/>
      <c r="M6" s="129"/>
      <c r="N6" s="129">
        <v>243.39</v>
      </c>
      <c r="O6" s="129">
        <v>243.39</v>
      </c>
      <c r="P6" s="131">
        <f>O6-J6</f>
        <v>-756.61</v>
      </c>
      <c r="R6" s="172">
        <v>1000</v>
      </c>
      <c r="S6" s="172">
        <v>1000</v>
      </c>
      <c r="T6" s="173"/>
      <c r="U6" s="173"/>
      <c r="V6" s="173"/>
      <c r="W6" s="172">
        <v>1.33</v>
      </c>
      <c r="X6" s="172">
        <v>1.33</v>
      </c>
      <c r="Y6" s="174">
        <f t="shared" si="3"/>
        <v>-998.67</v>
      </c>
      <c r="AA6" s="179">
        <v>1000</v>
      </c>
      <c r="AB6" s="179">
        <v>1000</v>
      </c>
      <c r="AC6" s="182"/>
      <c r="AD6" s="182"/>
      <c r="AE6" s="182"/>
      <c r="AF6" s="179">
        <v>30.1</v>
      </c>
      <c r="AG6" s="179">
        <v>30.1</v>
      </c>
      <c r="AH6" s="181">
        <f t="shared" si="4"/>
        <v>-969.9</v>
      </c>
      <c r="AJ6" s="185">
        <f>IFERROR(VLOOKUP(A6,[3]rptBudgetaryBudgetCrossOrganiza!$A$2:$M$554,4,FALSE),"0")</f>
        <v>1030</v>
      </c>
      <c r="AK6" s="185">
        <f>IFERROR(VLOOKUP(A6,[3]rptBudgetaryBudgetCrossOrganiza!$A$2:$M$554,6,FALSE),"0")</f>
        <v>1030</v>
      </c>
      <c r="AL6" s="149"/>
      <c r="AM6" s="150">
        <f>IFERROR(VLOOKUP(A6,[4]rptBudgetaryBudgetCrossOrganiza!$A$1212:$O$2283,13,FALSE),"0")</f>
        <v>13.96</v>
      </c>
      <c r="AN6" s="151"/>
      <c r="AO6" s="151"/>
      <c r="AP6" s="152"/>
      <c r="AQ6" s="149"/>
      <c r="AR6" s="153">
        <f t="shared" si="5"/>
        <v>-1030</v>
      </c>
      <c r="AS6" s="132"/>
      <c r="AT6" s="133">
        <f>IFERROR(VLOOKUP(A6,#REF!,36,FALSE),0)</f>
        <v>0</v>
      </c>
      <c r="AU6" s="134"/>
      <c r="AV6" s="134"/>
      <c r="AW6" s="134"/>
      <c r="AX6" s="134"/>
      <c r="AY6" s="134"/>
      <c r="AZ6" s="134"/>
      <c r="BA6" s="135">
        <f t="shared" ref="BA6:BA43" si="8">AZ6-AU6</f>
        <v>0</v>
      </c>
    </row>
    <row r="7" spans="1:53" x14ac:dyDescent="0.25">
      <c r="A7" s="128" t="s">
        <v>1402</v>
      </c>
      <c r="B7" s="128" t="s">
        <v>1924</v>
      </c>
      <c r="C7" s="128" t="str">
        <f t="shared" ref="C7" si="9">LEFT(A7,6)</f>
        <v>100.40</v>
      </c>
      <c r="D7" s="128" t="str">
        <f t="shared" si="6"/>
        <v>50</v>
      </c>
      <c r="E7" s="128" t="str">
        <f>RIGHT(A7,7)</f>
        <v>5000.04</v>
      </c>
      <c r="F7" s="128">
        <f>VLOOKUP(E7,'Projections Cheat Sheet'!$A$3:$B$536,2,FALSE)</f>
        <v>1</v>
      </c>
      <c r="G7" s="128" t="str">
        <f>VLOOKUP(F7,'Projections Cheat Sheet'!$B$8:$C$196,2,FALSE)</f>
        <v>salary</v>
      </c>
      <c r="H7" s="128" t="s">
        <v>2010</v>
      </c>
      <c r="I7" s="129">
        <v>0</v>
      </c>
      <c r="J7" s="129">
        <v>0</v>
      </c>
      <c r="K7" s="130"/>
      <c r="L7" s="129"/>
      <c r="M7" s="129"/>
      <c r="N7" s="129">
        <v>0</v>
      </c>
      <c r="O7" s="129">
        <v>0</v>
      </c>
      <c r="P7" s="131"/>
      <c r="R7" s="172">
        <v>0</v>
      </c>
      <c r="S7" s="172">
        <v>0</v>
      </c>
      <c r="T7" s="173"/>
      <c r="U7" s="173"/>
      <c r="V7" s="173"/>
      <c r="W7" s="172">
        <v>0</v>
      </c>
      <c r="X7" s="172">
        <v>0</v>
      </c>
      <c r="Y7" s="174"/>
      <c r="AA7" s="179">
        <v>0</v>
      </c>
      <c r="AB7" s="179">
        <v>0</v>
      </c>
      <c r="AC7" s="182"/>
      <c r="AD7" s="182"/>
      <c r="AE7" s="182"/>
      <c r="AF7" s="179">
        <v>0</v>
      </c>
      <c r="AG7" s="179">
        <v>0</v>
      </c>
      <c r="AH7" s="181">
        <f t="shared" si="4"/>
        <v>0</v>
      </c>
      <c r="AJ7" s="185">
        <f>IFERROR(VLOOKUP(A7,[3]rptBudgetaryBudgetCrossOrganiza!$A$2:$M$554,4,FALSE),"0")</f>
        <v>0</v>
      </c>
      <c r="AK7" s="185">
        <f>IFERROR(VLOOKUP(A7,[3]rptBudgetaryBudgetCrossOrganiza!$A$2:$M$554,6,FALSE),"0")</f>
        <v>0</v>
      </c>
      <c r="AL7" s="149"/>
      <c r="AM7" s="150">
        <f>IFERROR(VLOOKUP(A7,[4]rptBudgetaryBudgetCrossOrganiza!$A$1212:$O$2283,13,FALSE),"0")</f>
        <v>0</v>
      </c>
      <c r="AN7" s="151"/>
      <c r="AO7" s="151"/>
      <c r="AP7" s="152"/>
      <c r="AQ7" s="149"/>
      <c r="AR7" s="153"/>
      <c r="AS7" s="132"/>
      <c r="AT7" s="133"/>
      <c r="AU7" s="134"/>
      <c r="AV7" s="134"/>
      <c r="AW7" s="134"/>
      <c r="AX7" s="134"/>
      <c r="AY7" s="134"/>
      <c r="AZ7" s="134"/>
      <c r="BA7" s="135"/>
    </row>
    <row r="8" spans="1:53" x14ac:dyDescent="0.25">
      <c r="A8" s="128" t="s">
        <v>1403</v>
      </c>
      <c r="B8" s="128" t="s">
        <v>1925</v>
      </c>
      <c r="C8" s="128" t="str">
        <f t="shared" si="7"/>
        <v>100.40</v>
      </c>
      <c r="D8" s="128" t="str">
        <f t="shared" si="6"/>
        <v>50</v>
      </c>
      <c r="E8" s="128" t="str">
        <f>RIGHT(A8,7)</f>
        <v>5000.06</v>
      </c>
      <c r="F8" s="128">
        <f>VLOOKUP(E8,'Projections Cheat Sheet'!$A$3:$B$536,2,FALSE)</f>
        <v>1</v>
      </c>
      <c r="G8" s="128" t="str">
        <f>VLOOKUP(F8,'Projections Cheat Sheet'!$B$8:$C$196,2,FALSE)</f>
        <v>salary</v>
      </c>
      <c r="H8" s="128" t="s">
        <v>2010</v>
      </c>
      <c r="I8" s="129">
        <v>0</v>
      </c>
      <c r="J8" s="129">
        <v>0</v>
      </c>
      <c r="K8" s="130"/>
      <c r="L8" s="129"/>
      <c r="M8" s="129"/>
      <c r="N8" s="129">
        <v>0</v>
      </c>
      <c r="O8" s="129">
        <v>0</v>
      </c>
      <c r="P8" s="131">
        <f>O8-J8</f>
        <v>0</v>
      </c>
      <c r="R8" s="172">
        <v>0</v>
      </c>
      <c r="S8" s="172">
        <v>0</v>
      </c>
      <c r="T8" s="173"/>
      <c r="U8" s="173"/>
      <c r="V8" s="173"/>
      <c r="W8" s="172">
        <v>0</v>
      </c>
      <c r="X8" s="172">
        <v>0</v>
      </c>
      <c r="Y8" s="174">
        <f t="shared" si="3"/>
        <v>0</v>
      </c>
      <c r="AA8" s="179">
        <v>0</v>
      </c>
      <c r="AB8" s="179">
        <v>0</v>
      </c>
      <c r="AC8" s="182"/>
      <c r="AD8" s="182"/>
      <c r="AE8" s="182"/>
      <c r="AF8" s="179">
        <v>1791.81</v>
      </c>
      <c r="AG8" s="179">
        <v>1791.81</v>
      </c>
      <c r="AH8" s="181">
        <f t="shared" si="4"/>
        <v>1791.81</v>
      </c>
      <c r="AJ8" s="185">
        <f>IFERROR(VLOOKUP(A8,[3]rptBudgetaryBudgetCrossOrganiza!$A$2:$M$554,4,FALSE),"0")</f>
        <v>0</v>
      </c>
      <c r="AK8" s="185">
        <f>IFERROR(VLOOKUP(A8,[3]rptBudgetaryBudgetCrossOrganiza!$A$2:$M$554,6,FALSE),"0")</f>
        <v>0</v>
      </c>
      <c r="AL8" s="149"/>
      <c r="AM8" s="150">
        <f>IFERROR(VLOOKUP(A8,[4]rptBudgetaryBudgetCrossOrganiza!$A$1212:$O$2283,13,FALSE),"0")</f>
        <v>122.87</v>
      </c>
      <c r="AN8" s="151"/>
      <c r="AO8" s="151"/>
      <c r="AP8" s="152"/>
      <c r="AQ8" s="149"/>
      <c r="AR8" s="153">
        <f t="shared" si="5"/>
        <v>0</v>
      </c>
      <c r="AS8" s="132"/>
      <c r="AT8" s="133">
        <f>IFERROR(VLOOKUP(A8,#REF!,36,FALSE),0)</f>
        <v>0</v>
      </c>
      <c r="AU8" s="134"/>
      <c r="AV8" s="134"/>
      <c r="AW8" s="134"/>
      <c r="AX8" s="134"/>
      <c r="AY8" s="134"/>
      <c r="AZ8" s="134"/>
      <c r="BA8" s="135">
        <f t="shared" si="8"/>
        <v>0</v>
      </c>
    </row>
    <row r="9" spans="1:53" x14ac:dyDescent="0.25">
      <c r="A9" s="128" t="s">
        <v>1404</v>
      </c>
      <c r="B9" s="128" t="s">
        <v>1926</v>
      </c>
      <c r="C9" s="128" t="str">
        <f t="shared" ref="C9" si="10">LEFT(A9,6)</f>
        <v>100.40</v>
      </c>
      <c r="D9" s="128" t="str">
        <f t="shared" si="6"/>
        <v>50</v>
      </c>
      <c r="E9" s="128" t="str">
        <f t="shared" ref="E9" si="11">RIGHT(A9,7)</f>
        <v>5000.07</v>
      </c>
      <c r="F9" s="128">
        <f>VLOOKUP(E9,'Projections Cheat Sheet'!$A$3:$B$536,2,FALSE)</f>
        <v>1</v>
      </c>
      <c r="G9" s="128" t="str">
        <f>VLOOKUP(F9,'Projections Cheat Sheet'!$B$8:$C$196,2,FALSE)</f>
        <v>salary</v>
      </c>
      <c r="H9" s="128" t="s">
        <v>2010</v>
      </c>
      <c r="I9" s="129">
        <v>2590</v>
      </c>
      <c r="J9" s="129">
        <v>2590</v>
      </c>
      <c r="K9" s="130"/>
      <c r="L9" s="129"/>
      <c r="M9" s="129"/>
      <c r="N9" s="129">
        <v>141.85</v>
      </c>
      <c r="O9" s="129">
        <v>141.85</v>
      </c>
      <c r="P9" s="131">
        <f t="shared" ref="P9:P10" si="12">O9-J9</f>
        <v>-2448.15</v>
      </c>
      <c r="R9" s="172">
        <v>2395</v>
      </c>
      <c r="S9" s="172">
        <v>2395</v>
      </c>
      <c r="T9" s="173"/>
      <c r="U9" s="173"/>
      <c r="V9" s="173"/>
      <c r="W9" s="172">
        <v>119.44</v>
      </c>
      <c r="X9" s="172">
        <v>119.44</v>
      </c>
      <c r="Y9" s="174"/>
      <c r="AA9" s="179">
        <v>2455</v>
      </c>
      <c r="AB9" s="179">
        <v>2455</v>
      </c>
      <c r="AC9" s="182"/>
      <c r="AD9" s="182"/>
      <c r="AE9" s="182"/>
      <c r="AF9" s="179">
        <v>7165.25</v>
      </c>
      <c r="AG9" s="179">
        <v>7165.25</v>
      </c>
      <c r="AH9" s="181">
        <f t="shared" si="4"/>
        <v>4710.25</v>
      </c>
      <c r="AJ9" s="185">
        <f>IFERROR(VLOOKUP(A9,[3]rptBudgetaryBudgetCrossOrganiza!$A$2:$M$554,4,FALSE),"0")</f>
        <v>2528</v>
      </c>
      <c r="AK9" s="185">
        <f>IFERROR(VLOOKUP(A9,[3]rptBudgetaryBudgetCrossOrganiza!$A$2:$M$554,6,FALSE),"0")</f>
        <v>2528</v>
      </c>
      <c r="AL9" s="149"/>
      <c r="AM9" s="150">
        <f>IFERROR(VLOOKUP(A9,[4]rptBudgetaryBudgetCrossOrganiza!$A$1212:$O$2283,13,FALSE),"0")</f>
        <v>0</v>
      </c>
      <c r="AN9" s="151"/>
      <c r="AO9" s="151"/>
      <c r="AP9" s="152"/>
      <c r="AQ9" s="149"/>
      <c r="AR9" s="153">
        <f t="shared" si="5"/>
        <v>-2528</v>
      </c>
      <c r="AS9" s="132"/>
      <c r="AT9" s="133"/>
      <c r="AU9" s="134"/>
      <c r="AV9" s="134"/>
      <c r="AW9" s="134"/>
      <c r="AX9" s="134"/>
      <c r="AY9" s="134"/>
      <c r="AZ9" s="134"/>
      <c r="BA9" s="135"/>
    </row>
    <row r="10" spans="1:53" x14ac:dyDescent="0.25">
      <c r="A10" s="128" t="s">
        <v>1405</v>
      </c>
      <c r="B10" s="128" t="s">
        <v>1393</v>
      </c>
      <c r="C10" s="128" t="str">
        <f t="shared" si="7"/>
        <v>100.40</v>
      </c>
      <c r="D10" s="128" t="str">
        <f t="shared" si="6"/>
        <v>50</v>
      </c>
      <c r="E10" s="128" t="str">
        <f t="shared" ref="E10:E43" si="13">RIGHT(A10,7)</f>
        <v>5000.08</v>
      </c>
      <c r="F10" s="128">
        <f>VLOOKUP(E10,'Projections Cheat Sheet'!$A$3:$B$536,2,FALSE)</f>
        <v>1</v>
      </c>
      <c r="G10" s="128" t="str">
        <f>VLOOKUP(F10,'Projections Cheat Sheet'!$B$8:$C$196,2,FALSE)</f>
        <v>salary</v>
      </c>
      <c r="H10" s="128" t="s">
        <v>2010</v>
      </c>
      <c r="I10" s="129">
        <v>870</v>
      </c>
      <c r="J10" s="129">
        <v>870</v>
      </c>
      <c r="K10" s="130"/>
      <c r="L10" s="129"/>
      <c r="M10" s="129"/>
      <c r="N10" s="129">
        <v>863.42</v>
      </c>
      <c r="O10" s="129">
        <v>863.42</v>
      </c>
      <c r="P10" s="131">
        <f t="shared" si="12"/>
        <v>-6.5800000000000409</v>
      </c>
      <c r="R10" s="172">
        <v>900</v>
      </c>
      <c r="S10" s="172">
        <v>900</v>
      </c>
      <c r="T10" s="173"/>
      <c r="U10" s="173"/>
      <c r="V10" s="173"/>
      <c r="W10" s="172">
        <v>896.14</v>
      </c>
      <c r="X10" s="172">
        <v>896.14</v>
      </c>
      <c r="Y10" s="174">
        <f t="shared" si="3"/>
        <v>-3.8600000000000136</v>
      </c>
      <c r="AA10" s="179">
        <v>900</v>
      </c>
      <c r="AB10" s="179">
        <v>900</v>
      </c>
      <c r="AC10" s="182"/>
      <c r="AD10" s="182"/>
      <c r="AE10" s="182"/>
      <c r="AF10" s="179">
        <v>898.65</v>
      </c>
      <c r="AG10" s="179">
        <v>898.65</v>
      </c>
      <c r="AH10" s="181">
        <f t="shared" si="4"/>
        <v>-1.3500000000000227</v>
      </c>
      <c r="AJ10" s="185">
        <f>IFERROR(VLOOKUP(A10,[3]rptBudgetaryBudgetCrossOrganiza!$A$2:$M$554,4,FALSE),"0")</f>
        <v>927</v>
      </c>
      <c r="AK10" s="185">
        <f>IFERROR(VLOOKUP(A10,[3]rptBudgetaryBudgetCrossOrganiza!$A$2:$M$554,6,FALSE),"0")</f>
        <v>927</v>
      </c>
      <c r="AL10" s="149"/>
      <c r="AM10" s="150">
        <f>IFERROR(VLOOKUP(A10,[4]rptBudgetaryBudgetCrossOrganiza!$A$1212:$O$2283,13,FALSE),"0")</f>
        <v>0</v>
      </c>
      <c r="AN10" s="151"/>
      <c r="AO10" s="151"/>
      <c r="AP10" s="152"/>
      <c r="AQ10" s="149"/>
      <c r="AR10" s="153">
        <f t="shared" si="5"/>
        <v>-927</v>
      </c>
      <c r="AS10" s="132"/>
      <c r="AT10" s="133">
        <f>IFERROR(VLOOKUP(A10,#REF!,36,FALSE),0)</f>
        <v>0</v>
      </c>
      <c r="AU10" s="134"/>
      <c r="AV10" s="134"/>
      <c r="AW10" s="134"/>
      <c r="AX10" s="134"/>
      <c r="AY10" s="134"/>
      <c r="AZ10" s="134"/>
      <c r="BA10" s="135">
        <f t="shared" si="8"/>
        <v>0</v>
      </c>
    </row>
    <row r="11" spans="1:53" x14ac:dyDescent="0.25">
      <c r="A11" s="128" t="s">
        <v>1406</v>
      </c>
      <c r="B11" s="128" t="s">
        <v>1927</v>
      </c>
      <c r="C11" s="128" t="str">
        <f t="shared" si="7"/>
        <v>100.40</v>
      </c>
      <c r="D11" s="128" t="str">
        <f t="shared" si="6"/>
        <v>50</v>
      </c>
      <c r="E11" s="128" t="str">
        <f t="shared" si="13"/>
        <v>5000.10</v>
      </c>
      <c r="F11" s="128">
        <f>VLOOKUP(E11,'Projections Cheat Sheet'!$A$3:$B$536,2,FALSE)</f>
        <v>1</v>
      </c>
      <c r="G11" s="128" t="str">
        <f>VLOOKUP(F11,'Projections Cheat Sheet'!$B$8:$C$196,2,FALSE)</f>
        <v>salary</v>
      </c>
      <c r="H11" s="128" t="s">
        <v>2010</v>
      </c>
      <c r="I11" s="129">
        <v>0</v>
      </c>
      <c r="J11" s="129">
        <v>0</v>
      </c>
      <c r="K11" s="130"/>
      <c r="L11" s="129"/>
      <c r="M11" s="129"/>
      <c r="N11" s="129">
        <v>0</v>
      </c>
      <c r="O11" s="129">
        <v>0</v>
      </c>
      <c r="P11" s="131">
        <f t="shared" ref="P11:P42" si="14">O11-J11</f>
        <v>0</v>
      </c>
      <c r="R11" s="172">
        <v>0</v>
      </c>
      <c r="S11" s="172">
        <v>0</v>
      </c>
      <c r="T11" s="173"/>
      <c r="U11" s="173"/>
      <c r="V11" s="173"/>
      <c r="W11" s="172">
        <v>0</v>
      </c>
      <c r="X11" s="172">
        <v>0</v>
      </c>
      <c r="Y11" s="174">
        <f t="shared" si="3"/>
        <v>0</v>
      </c>
      <c r="AA11" s="179">
        <v>0</v>
      </c>
      <c r="AB11" s="179">
        <v>0</v>
      </c>
      <c r="AC11" s="182"/>
      <c r="AD11" s="182"/>
      <c r="AE11" s="182"/>
      <c r="AF11" s="179">
        <v>0</v>
      </c>
      <c r="AG11" s="179">
        <v>0</v>
      </c>
      <c r="AH11" s="181">
        <f t="shared" si="4"/>
        <v>0</v>
      </c>
      <c r="AJ11" s="185">
        <f>IFERROR(VLOOKUP(A11,[3]rptBudgetaryBudgetCrossOrganiza!$A$2:$M$554,4,FALSE),"0")</f>
        <v>0</v>
      </c>
      <c r="AK11" s="185">
        <f>IFERROR(VLOOKUP(A11,[3]rptBudgetaryBudgetCrossOrganiza!$A$2:$M$554,6,FALSE),"0")</f>
        <v>0</v>
      </c>
      <c r="AL11" s="149"/>
      <c r="AM11" s="150">
        <f>IFERROR(VLOOKUP(A11,[4]rptBudgetaryBudgetCrossOrganiza!$A$1212:$O$2283,13,FALSE),"0")</f>
        <v>0</v>
      </c>
      <c r="AN11" s="151"/>
      <c r="AO11" s="151"/>
      <c r="AP11" s="152"/>
      <c r="AQ11" s="149"/>
      <c r="AR11" s="153">
        <f t="shared" si="5"/>
        <v>0</v>
      </c>
      <c r="AS11" s="132"/>
      <c r="AT11" s="133">
        <f>IFERROR(VLOOKUP(A11,#REF!,36,FALSE),0)</f>
        <v>0</v>
      </c>
      <c r="AU11" s="134"/>
      <c r="AV11" s="134"/>
      <c r="AW11" s="134"/>
      <c r="AX11" s="134"/>
      <c r="AY11" s="134"/>
      <c r="AZ11" s="134"/>
      <c r="BA11" s="135">
        <f t="shared" si="8"/>
        <v>0</v>
      </c>
    </row>
    <row r="12" spans="1:53" x14ac:dyDescent="0.25">
      <c r="A12" s="128" t="s">
        <v>1407</v>
      </c>
      <c r="B12" s="128" t="s">
        <v>1928</v>
      </c>
      <c r="C12" s="128" t="str">
        <f t="shared" si="7"/>
        <v>100.40</v>
      </c>
      <c r="D12" s="128" t="str">
        <f t="shared" si="6"/>
        <v>50</v>
      </c>
      <c r="E12" s="128" t="str">
        <f t="shared" si="13"/>
        <v>5000.11</v>
      </c>
      <c r="F12" s="128">
        <f>VLOOKUP(E12,'Projections Cheat Sheet'!$A$3:$B$536,2,FALSE)</f>
        <v>1</v>
      </c>
      <c r="G12" s="128" t="str">
        <f>VLOOKUP(F12,'Projections Cheat Sheet'!$B$8:$C$196,2,FALSE)</f>
        <v>salary</v>
      </c>
      <c r="H12" s="128" t="s">
        <v>2010</v>
      </c>
      <c r="I12" s="129">
        <v>0</v>
      </c>
      <c r="J12" s="129">
        <v>0</v>
      </c>
      <c r="K12" s="130"/>
      <c r="L12" s="129"/>
      <c r="M12" s="129"/>
      <c r="N12" s="129">
        <v>0</v>
      </c>
      <c r="O12" s="129">
        <v>0</v>
      </c>
      <c r="P12" s="131">
        <f t="shared" si="14"/>
        <v>0</v>
      </c>
      <c r="R12" s="172">
        <v>0</v>
      </c>
      <c r="S12" s="172">
        <v>0</v>
      </c>
      <c r="T12" s="173"/>
      <c r="U12" s="173"/>
      <c r="V12" s="173"/>
      <c r="W12" s="172">
        <v>0</v>
      </c>
      <c r="X12" s="172">
        <v>0</v>
      </c>
      <c r="Y12" s="174">
        <f t="shared" si="3"/>
        <v>0</v>
      </c>
      <c r="AA12" s="179">
        <v>0</v>
      </c>
      <c r="AB12" s="179">
        <v>0</v>
      </c>
      <c r="AC12" s="182"/>
      <c r="AD12" s="182"/>
      <c r="AE12" s="182"/>
      <c r="AF12" s="179">
        <v>0</v>
      </c>
      <c r="AG12" s="179">
        <v>0</v>
      </c>
      <c r="AH12" s="181">
        <f t="shared" si="4"/>
        <v>0</v>
      </c>
      <c r="AJ12" s="185">
        <f>IFERROR(VLOOKUP(A12,[3]rptBudgetaryBudgetCrossOrganiza!$A$2:$M$554,4,FALSE),"0")</f>
        <v>0</v>
      </c>
      <c r="AK12" s="185">
        <f>IFERROR(VLOOKUP(A12,[3]rptBudgetaryBudgetCrossOrganiza!$A$2:$M$554,6,FALSE),"0")</f>
        <v>0</v>
      </c>
      <c r="AL12" s="149"/>
      <c r="AM12" s="150">
        <f>IFERROR(VLOOKUP(A12,[4]rptBudgetaryBudgetCrossOrganiza!$A$1212:$O$2283,13,FALSE),"0")</f>
        <v>0</v>
      </c>
      <c r="AN12" s="151"/>
      <c r="AO12" s="151"/>
      <c r="AP12" s="152"/>
      <c r="AQ12" s="149"/>
      <c r="AR12" s="153">
        <f t="shared" si="5"/>
        <v>0</v>
      </c>
      <c r="AS12" s="132"/>
      <c r="AT12" s="133">
        <f>IFERROR(VLOOKUP(A12,#REF!,36,FALSE),0)</f>
        <v>0</v>
      </c>
      <c r="AU12" s="134"/>
      <c r="AV12" s="134"/>
      <c r="AW12" s="134"/>
      <c r="AX12" s="134"/>
      <c r="AY12" s="134"/>
      <c r="AZ12" s="134"/>
      <c r="BA12" s="135">
        <f t="shared" si="8"/>
        <v>0</v>
      </c>
    </row>
    <row r="13" spans="1:53" x14ac:dyDescent="0.25">
      <c r="A13" s="128" t="s">
        <v>1408</v>
      </c>
      <c r="B13" s="128" t="s">
        <v>1929</v>
      </c>
      <c r="C13" s="128" t="str">
        <f t="shared" si="7"/>
        <v>100.40</v>
      </c>
      <c r="D13" s="128" t="str">
        <f t="shared" si="6"/>
        <v>50</v>
      </c>
      <c r="E13" s="128" t="str">
        <f t="shared" si="13"/>
        <v>5000.12</v>
      </c>
      <c r="F13" s="128">
        <f>VLOOKUP(E13,'Projections Cheat Sheet'!$A$3:$B$536,2,FALSE)</f>
        <v>1</v>
      </c>
      <c r="G13" s="128" t="str">
        <f>VLOOKUP(F13,'Projections Cheat Sheet'!$B$8:$C$196,2,FALSE)</f>
        <v>salary</v>
      </c>
      <c r="H13" s="128" t="s">
        <v>2010</v>
      </c>
      <c r="I13" s="129">
        <v>0</v>
      </c>
      <c r="J13" s="129">
        <v>0</v>
      </c>
      <c r="K13" s="130"/>
      <c r="L13" s="129"/>
      <c r="M13" s="129"/>
      <c r="N13" s="129">
        <v>0</v>
      </c>
      <c r="O13" s="129">
        <v>0</v>
      </c>
      <c r="P13" s="131">
        <f t="shared" si="14"/>
        <v>0</v>
      </c>
      <c r="R13" s="172">
        <v>0</v>
      </c>
      <c r="S13" s="172">
        <v>0</v>
      </c>
      <c r="T13" s="173"/>
      <c r="U13" s="173"/>
      <c r="V13" s="173"/>
      <c r="W13" s="172">
        <v>0</v>
      </c>
      <c r="X13" s="172">
        <v>0</v>
      </c>
      <c r="Y13" s="174">
        <f t="shared" si="3"/>
        <v>0</v>
      </c>
      <c r="AA13" s="179">
        <v>0</v>
      </c>
      <c r="AB13" s="179">
        <v>0</v>
      </c>
      <c r="AC13" s="182"/>
      <c r="AD13" s="182"/>
      <c r="AE13" s="182"/>
      <c r="AF13" s="179">
        <v>0</v>
      </c>
      <c r="AG13" s="179">
        <v>0</v>
      </c>
      <c r="AH13" s="181">
        <f t="shared" si="4"/>
        <v>0</v>
      </c>
      <c r="AJ13" s="185">
        <f>IFERROR(VLOOKUP(A13,[3]rptBudgetaryBudgetCrossOrganiza!$A$2:$M$554,4,FALSE),"0")</f>
        <v>0</v>
      </c>
      <c r="AK13" s="185">
        <f>IFERROR(VLOOKUP(A13,[3]rptBudgetaryBudgetCrossOrganiza!$A$2:$M$554,6,FALSE),"0")</f>
        <v>0</v>
      </c>
      <c r="AL13" s="149"/>
      <c r="AM13" s="150">
        <f>IFERROR(VLOOKUP(A13,[4]rptBudgetaryBudgetCrossOrganiza!$A$1212:$O$2283,13,FALSE),"0")</f>
        <v>0</v>
      </c>
      <c r="AN13" s="151"/>
      <c r="AO13" s="151"/>
      <c r="AP13" s="152"/>
      <c r="AQ13" s="149"/>
      <c r="AR13" s="153">
        <f t="shared" si="5"/>
        <v>0</v>
      </c>
      <c r="AS13" s="132"/>
      <c r="AT13" s="133">
        <f>IFERROR(VLOOKUP(A13,#REF!,36,FALSE),0)</f>
        <v>0</v>
      </c>
      <c r="AU13" s="134"/>
      <c r="AV13" s="134"/>
      <c r="AW13" s="134"/>
      <c r="AX13" s="134"/>
      <c r="AY13" s="134"/>
      <c r="AZ13" s="134"/>
      <c r="BA13" s="135">
        <f t="shared" si="8"/>
        <v>0</v>
      </c>
    </row>
    <row r="14" spans="1:53" x14ac:dyDescent="0.25">
      <c r="A14" s="128" t="s">
        <v>1409</v>
      </c>
      <c r="B14" s="128" t="s">
        <v>1930</v>
      </c>
      <c r="C14" s="128" t="str">
        <f t="shared" si="7"/>
        <v>100.40</v>
      </c>
      <c r="D14" s="128" t="str">
        <f t="shared" si="6"/>
        <v>50</v>
      </c>
      <c r="E14" s="128" t="str">
        <f t="shared" si="13"/>
        <v>5000.99</v>
      </c>
      <c r="F14" s="128">
        <f>VLOOKUP(E14,'Projections Cheat Sheet'!$A$3:$B$536,2,FALSE)</f>
        <v>1</v>
      </c>
      <c r="G14" s="128" t="str">
        <f>VLOOKUP(F14,'Projections Cheat Sheet'!$B$8:$C$196,2,FALSE)</f>
        <v>salary</v>
      </c>
      <c r="H14" s="128" t="s">
        <v>2010</v>
      </c>
      <c r="I14" s="129">
        <v>0</v>
      </c>
      <c r="J14" s="129">
        <v>0</v>
      </c>
      <c r="K14" s="130"/>
      <c r="L14" s="129"/>
      <c r="M14" s="129"/>
      <c r="N14" s="129">
        <v>0</v>
      </c>
      <c r="O14" s="129">
        <v>0</v>
      </c>
      <c r="P14" s="131">
        <f t="shared" si="14"/>
        <v>0</v>
      </c>
      <c r="R14" s="172">
        <v>0</v>
      </c>
      <c r="S14" s="172">
        <v>0</v>
      </c>
      <c r="T14" s="173"/>
      <c r="U14" s="173"/>
      <c r="V14" s="173"/>
      <c r="W14" s="172">
        <v>0</v>
      </c>
      <c r="X14" s="172">
        <v>0</v>
      </c>
      <c r="Y14" s="174">
        <f t="shared" si="3"/>
        <v>0</v>
      </c>
      <c r="AA14" s="179">
        <v>66600</v>
      </c>
      <c r="AB14" s="179">
        <v>0</v>
      </c>
      <c r="AC14" s="182"/>
      <c r="AD14" s="182"/>
      <c r="AE14" s="182"/>
      <c r="AF14" s="179">
        <v>0</v>
      </c>
      <c r="AG14" s="179">
        <v>0</v>
      </c>
      <c r="AH14" s="181">
        <f t="shared" si="4"/>
        <v>0</v>
      </c>
      <c r="AJ14" s="185">
        <f>IFERROR(VLOOKUP(A14,[3]rptBudgetaryBudgetCrossOrganiza!$A$2:$M$554,4,FALSE),"0")</f>
        <v>66600</v>
      </c>
      <c r="AK14" s="185">
        <f>IFERROR(VLOOKUP(A14,[3]rptBudgetaryBudgetCrossOrganiza!$A$2:$M$554,6,FALSE),"0")</f>
        <v>66600</v>
      </c>
      <c r="AL14" s="149"/>
      <c r="AM14" s="150">
        <f>IFERROR(VLOOKUP(A14,[4]rptBudgetaryBudgetCrossOrganiza!$A$1212:$O$2283,13,FALSE),"0")</f>
        <v>0</v>
      </c>
      <c r="AN14" s="151"/>
      <c r="AO14" s="151"/>
      <c r="AP14" s="152"/>
      <c r="AQ14" s="149"/>
      <c r="AR14" s="153">
        <f t="shared" si="5"/>
        <v>-66600</v>
      </c>
      <c r="AS14" s="132"/>
      <c r="AT14" s="133">
        <f>IFERROR(VLOOKUP(A14,#REF!,36,FALSE),0)</f>
        <v>0</v>
      </c>
      <c r="AU14" s="134"/>
      <c r="AV14" s="134"/>
      <c r="AW14" s="134"/>
      <c r="AX14" s="134"/>
      <c r="AY14" s="134"/>
      <c r="AZ14" s="134"/>
      <c r="BA14" s="135">
        <f t="shared" si="8"/>
        <v>0</v>
      </c>
    </row>
    <row r="15" spans="1:53" x14ac:dyDescent="0.25">
      <c r="A15" s="128" t="s">
        <v>1410</v>
      </c>
      <c r="B15" s="128" t="s">
        <v>1931</v>
      </c>
      <c r="C15" s="128" t="str">
        <f t="shared" si="7"/>
        <v>100.40</v>
      </c>
      <c r="D15" s="128" t="str">
        <f t="shared" si="6"/>
        <v>50</v>
      </c>
      <c r="E15" s="128" t="str">
        <f t="shared" si="13"/>
        <v>5100.00</v>
      </c>
      <c r="F15" s="128">
        <f>VLOOKUP(E15,'Projections Cheat Sheet'!$A$3:$B$536,2,FALSE)</f>
        <v>1</v>
      </c>
      <c r="G15" s="128" t="str">
        <f>VLOOKUP(F15,'Projections Cheat Sheet'!$B$8:$C$196,2,FALSE)</f>
        <v>salary</v>
      </c>
      <c r="H15" s="128" t="s">
        <v>2010</v>
      </c>
      <c r="I15" s="129">
        <v>21370</v>
      </c>
      <c r="J15" s="129">
        <v>21370</v>
      </c>
      <c r="K15" s="130"/>
      <c r="L15" s="129"/>
      <c r="M15" s="129"/>
      <c r="N15" s="129">
        <v>16261.31</v>
      </c>
      <c r="O15" s="129">
        <v>16261.31</v>
      </c>
      <c r="P15" s="131">
        <f t="shared" si="14"/>
        <v>-5108.6900000000005</v>
      </c>
      <c r="R15" s="172">
        <v>19975</v>
      </c>
      <c r="S15" s="172">
        <v>19975</v>
      </c>
      <c r="T15" s="173"/>
      <c r="U15" s="173"/>
      <c r="V15" s="173"/>
      <c r="W15" s="172">
        <v>19033.91</v>
      </c>
      <c r="X15" s="172">
        <v>19033.91</v>
      </c>
      <c r="Y15" s="174">
        <f t="shared" si="3"/>
        <v>-941.09000000000015</v>
      </c>
      <c r="AA15" s="179">
        <v>22205</v>
      </c>
      <c r="AB15" s="179">
        <v>29451</v>
      </c>
      <c r="AC15" s="182"/>
      <c r="AD15" s="182"/>
      <c r="AE15" s="182"/>
      <c r="AF15" s="179">
        <v>16108.53</v>
      </c>
      <c r="AG15" s="179">
        <v>16108.53</v>
      </c>
      <c r="AH15" s="181">
        <f t="shared" si="4"/>
        <v>-13342.47</v>
      </c>
      <c r="AJ15" s="185">
        <f>IFERROR(VLOOKUP(A15,[3]rptBudgetaryBudgetCrossOrganiza!$A$2:$M$554,4,FALSE),"0")</f>
        <v>22205</v>
      </c>
      <c r="AK15" s="185">
        <f>IFERROR(VLOOKUP(A15,[3]rptBudgetaryBudgetCrossOrganiza!$A$2:$M$554,6,FALSE),"0")</f>
        <v>22205</v>
      </c>
      <c r="AL15" s="149"/>
      <c r="AM15" s="150">
        <f>IFERROR(VLOOKUP(A15,[4]rptBudgetaryBudgetCrossOrganiza!$A$1212:$O$2283,13,FALSE),"0")</f>
        <v>10938.45</v>
      </c>
      <c r="AN15" s="151"/>
      <c r="AO15" s="151"/>
      <c r="AP15" s="152"/>
      <c r="AQ15" s="149"/>
      <c r="AR15" s="153">
        <f t="shared" si="5"/>
        <v>-22205</v>
      </c>
      <c r="AS15" s="132"/>
      <c r="AT15" s="133">
        <f>IFERROR(VLOOKUP(A15,#REF!,36,FALSE),0)</f>
        <v>0</v>
      </c>
      <c r="AU15" s="134"/>
      <c r="AV15" s="134"/>
      <c r="AW15" s="134"/>
      <c r="AX15" s="134"/>
      <c r="AY15" s="134"/>
      <c r="AZ15" s="134"/>
      <c r="BA15" s="135">
        <f t="shared" si="8"/>
        <v>0</v>
      </c>
    </row>
    <row r="16" spans="1:53" x14ac:dyDescent="0.25">
      <c r="A16" s="128" t="s">
        <v>1411</v>
      </c>
      <c r="B16" s="128" t="s">
        <v>1932</v>
      </c>
      <c r="C16" s="128" t="str">
        <f t="shared" si="7"/>
        <v>100.40</v>
      </c>
      <c r="D16" s="128" t="str">
        <f t="shared" si="6"/>
        <v>50</v>
      </c>
      <c r="E16" s="128" t="str">
        <f t="shared" si="13"/>
        <v>5100.01</v>
      </c>
      <c r="F16" s="128">
        <f>VLOOKUP(E16,'Projections Cheat Sheet'!$A$3:$B$536,2,FALSE)</f>
        <v>1</v>
      </c>
      <c r="G16" s="128" t="str">
        <f>VLOOKUP(F16,'Projections Cheat Sheet'!$B$8:$C$196,2,FALSE)</f>
        <v>salary</v>
      </c>
      <c r="H16" s="128" t="s">
        <v>2010</v>
      </c>
      <c r="I16" s="129">
        <v>5035</v>
      </c>
      <c r="J16" s="129">
        <v>5035</v>
      </c>
      <c r="K16" s="130"/>
      <c r="L16" s="129"/>
      <c r="M16" s="129"/>
      <c r="N16" s="129">
        <v>3212.76</v>
      </c>
      <c r="O16" s="129">
        <v>3212.76</v>
      </c>
      <c r="P16" s="131">
        <f t="shared" si="14"/>
        <v>-1822.2399999999998</v>
      </c>
      <c r="R16" s="172">
        <v>4180</v>
      </c>
      <c r="S16" s="172">
        <v>4180</v>
      </c>
      <c r="T16" s="173"/>
      <c r="U16" s="173"/>
      <c r="V16" s="173"/>
      <c r="W16" s="172">
        <v>3877.97</v>
      </c>
      <c r="X16" s="172">
        <v>3877.97</v>
      </c>
      <c r="Y16" s="174">
        <f t="shared" si="3"/>
        <v>-302.0300000000002</v>
      </c>
      <c r="AA16" s="179">
        <v>4690</v>
      </c>
      <c r="AB16" s="179">
        <v>8665</v>
      </c>
      <c r="AC16" s="182"/>
      <c r="AD16" s="182"/>
      <c r="AE16" s="182"/>
      <c r="AF16" s="179">
        <v>4329.97</v>
      </c>
      <c r="AG16" s="179">
        <v>4329.97</v>
      </c>
      <c r="AH16" s="181">
        <f t="shared" si="4"/>
        <v>-4335.03</v>
      </c>
      <c r="AJ16" s="185">
        <f>IFERROR(VLOOKUP(A16,[3]rptBudgetaryBudgetCrossOrganiza!$A$2:$M$554,4,FALSE),"0")</f>
        <v>4690</v>
      </c>
      <c r="AK16" s="185">
        <f>IFERROR(VLOOKUP(A16,[3]rptBudgetaryBudgetCrossOrganiza!$A$2:$M$554,6,FALSE),"0")</f>
        <v>4690</v>
      </c>
      <c r="AL16" s="149"/>
      <c r="AM16" s="150">
        <f>IFERROR(VLOOKUP(A16,[4]rptBudgetaryBudgetCrossOrganiza!$A$1212:$O$2283,13,FALSE),"0")</f>
        <v>2886.16</v>
      </c>
      <c r="AN16" s="151"/>
      <c r="AO16" s="151"/>
      <c r="AP16" s="152"/>
      <c r="AQ16" s="149"/>
      <c r="AR16" s="153">
        <f t="shared" si="5"/>
        <v>-4690</v>
      </c>
      <c r="AS16" s="132"/>
      <c r="AT16" s="133">
        <f>IFERROR(VLOOKUP(A16,#REF!,36,FALSE),0)</f>
        <v>0</v>
      </c>
      <c r="AU16" s="134"/>
      <c r="AV16" s="134"/>
      <c r="AW16" s="134"/>
      <c r="AX16" s="134"/>
      <c r="AY16" s="134"/>
      <c r="AZ16" s="134"/>
      <c r="BA16" s="135">
        <f t="shared" si="8"/>
        <v>0</v>
      </c>
    </row>
    <row r="17" spans="1:54" x14ac:dyDescent="0.25">
      <c r="A17" s="128" t="s">
        <v>1412</v>
      </c>
      <c r="B17" s="128" t="s">
        <v>1933</v>
      </c>
      <c r="C17" s="128" t="str">
        <f t="shared" si="7"/>
        <v>100.40</v>
      </c>
      <c r="D17" s="128" t="str">
        <f t="shared" si="6"/>
        <v>50</v>
      </c>
      <c r="E17" s="128" t="str">
        <f t="shared" si="13"/>
        <v>5100.02</v>
      </c>
      <c r="F17" s="128">
        <f>VLOOKUP(E17,'Projections Cheat Sheet'!$A$3:$B$536,2,FALSE)</f>
        <v>1</v>
      </c>
      <c r="G17" s="128" t="str">
        <f>VLOOKUP(F17,'Projections Cheat Sheet'!$B$8:$C$196,2,FALSE)</f>
        <v>salary</v>
      </c>
      <c r="H17" s="128" t="s">
        <v>2010</v>
      </c>
      <c r="I17" s="129">
        <v>20425</v>
      </c>
      <c r="J17" s="129">
        <v>20425</v>
      </c>
      <c r="K17" s="130"/>
      <c r="L17" s="129"/>
      <c r="M17" s="129"/>
      <c r="N17" s="129">
        <v>14257.48</v>
      </c>
      <c r="O17" s="129">
        <v>14257.48</v>
      </c>
      <c r="P17" s="131">
        <f t="shared" si="14"/>
        <v>-6167.52</v>
      </c>
      <c r="R17" s="172">
        <v>16260</v>
      </c>
      <c r="S17" s="172">
        <v>16260</v>
      </c>
      <c r="T17" s="173"/>
      <c r="U17" s="173"/>
      <c r="V17" s="173"/>
      <c r="W17" s="172">
        <v>11966.77</v>
      </c>
      <c r="X17" s="172">
        <v>11966.77</v>
      </c>
      <c r="Y17" s="174">
        <f t="shared" si="3"/>
        <v>-4293.2299999999996</v>
      </c>
      <c r="AA17" s="179">
        <v>14920</v>
      </c>
      <c r="AB17" s="179">
        <v>25720</v>
      </c>
      <c r="AC17" s="182"/>
      <c r="AD17" s="182"/>
      <c r="AE17" s="182"/>
      <c r="AF17" s="179">
        <v>9029.91</v>
      </c>
      <c r="AG17" s="179">
        <v>9029.91</v>
      </c>
      <c r="AH17" s="181">
        <f t="shared" si="4"/>
        <v>-16690.09</v>
      </c>
      <c r="AJ17" s="185">
        <f>IFERROR(VLOOKUP(A17,[3]rptBudgetaryBudgetCrossOrganiza!$A$2:$M$554,4,FALSE),"0")</f>
        <v>14920</v>
      </c>
      <c r="AK17" s="185">
        <f>IFERROR(VLOOKUP(A17,[3]rptBudgetaryBudgetCrossOrganiza!$A$2:$M$554,6,FALSE),"0")</f>
        <v>14920</v>
      </c>
      <c r="AL17" s="149"/>
      <c r="AM17" s="150">
        <f>IFERROR(VLOOKUP(A17,[4]rptBudgetaryBudgetCrossOrganiza!$A$1212:$O$2283,13,FALSE),"0")</f>
        <v>3922.25</v>
      </c>
      <c r="AN17" s="151"/>
      <c r="AO17" s="151"/>
      <c r="AP17" s="152"/>
      <c r="AQ17" s="149"/>
      <c r="AR17" s="153">
        <f t="shared" si="5"/>
        <v>-14920</v>
      </c>
      <c r="AS17" s="132"/>
      <c r="AT17" s="133">
        <f>IFERROR(VLOOKUP(A17,#REF!,36,FALSE),0)</f>
        <v>0</v>
      </c>
      <c r="AU17" s="134"/>
      <c r="AV17" s="134"/>
      <c r="AW17" s="134"/>
      <c r="AX17" s="134"/>
      <c r="AY17" s="134"/>
      <c r="AZ17" s="134"/>
      <c r="BA17" s="135">
        <f t="shared" si="8"/>
        <v>0</v>
      </c>
    </row>
    <row r="18" spans="1:54" x14ac:dyDescent="0.25">
      <c r="A18" s="128" t="s">
        <v>1413</v>
      </c>
      <c r="B18" s="128" t="s">
        <v>1934</v>
      </c>
      <c r="C18" s="128" t="str">
        <f t="shared" si="7"/>
        <v>100.40</v>
      </c>
      <c r="D18" s="128" t="str">
        <f t="shared" si="6"/>
        <v>50</v>
      </c>
      <c r="E18" s="128" t="str">
        <f t="shared" si="13"/>
        <v>5100.03</v>
      </c>
      <c r="F18" s="128">
        <f>VLOOKUP(E18,'Projections Cheat Sheet'!$A$3:$B$536,2,FALSE)</f>
        <v>1</v>
      </c>
      <c r="G18" s="128" t="str">
        <f>VLOOKUP(F18,'Projections Cheat Sheet'!$B$8:$C$196,2,FALSE)</f>
        <v>salary</v>
      </c>
      <c r="H18" s="128" t="s">
        <v>2010</v>
      </c>
      <c r="I18" s="129">
        <v>1600</v>
      </c>
      <c r="J18" s="129">
        <v>1600</v>
      </c>
      <c r="K18" s="130"/>
      <c r="L18" s="129"/>
      <c r="M18" s="129"/>
      <c r="N18" s="129">
        <v>1071.3699999999999</v>
      </c>
      <c r="O18" s="129">
        <v>1071.3699999999999</v>
      </c>
      <c r="P18" s="131">
        <f t="shared" si="14"/>
        <v>-528.63000000000011</v>
      </c>
      <c r="R18" s="172">
        <v>1170</v>
      </c>
      <c r="S18" s="172">
        <v>1170</v>
      </c>
      <c r="T18" s="173"/>
      <c r="U18" s="173"/>
      <c r="V18" s="173"/>
      <c r="W18" s="172">
        <v>923.31</v>
      </c>
      <c r="X18" s="172">
        <v>923.31</v>
      </c>
      <c r="Y18" s="174">
        <f t="shared" si="3"/>
        <v>-246.69000000000005</v>
      </c>
      <c r="AA18" s="179">
        <v>1070</v>
      </c>
      <c r="AB18" s="179">
        <v>1877</v>
      </c>
      <c r="AC18" s="182"/>
      <c r="AD18" s="182"/>
      <c r="AE18" s="182"/>
      <c r="AF18" s="179">
        <v>614.34</v>
      </c>
      <c r="AG18" s="179">
        <v>614.34</v>
      </c>
      <c r="AH18" s="181">
        <f t="shared" si="4"/>
        <v>-1262.6599999999999</v>
      </c>
      <c r="AJ18" s="185">
        <f>IFERROR(VLOOKUP(A18,[3]rptBudgetaryBudgetCrossOrganiza!$A$2:$M$554,4,FALSE),"0")</f>
        <v>1070</v>
      </c>
      <c r="AK18" s="185">
        <f>IFERROR(VLOOKUP(A18,[3]rptBudgetaryBudgetCrossOrganiza!$A$2:$M$554,6,FALSE),"0")</f>
        <v>1070</v>
      </c>
      <c r="AL18" s="149"/>
      <c r="AM18" s="150">
        <f>IFERROR(VLOOKUP(A18,[4]rptBudgetaryBudgetCrossOrganiza!$A$1212:$O$2283,13,FALSE),"0")</f>
        <v>299.66000000000003</v>
      </c>
      <c r="AN18" s="151"/>
      <c r="AO18" s="151"/>
      <c r="AP18" s="152"/>
      <c r="AQ18" s="149"/>
      <c r="AR18" s="153">
        <f t="shared" si="5"/>
        <v>-1070</v>
      </c>
      <c r="AS18" s="132"/>
      <c r="AT18" s="133">
        <f>IFERROR(VLOOKUP(A18,#REF!,36,FALSE),0)</f>
        <v>0</v>
      </c>
      <c r="AU18" s="134"/>
      <c r="AV18" s="134"/>
      <c r="AW18" s="134"/>
      <c r="AX18" s="134"/>
      <c r="AY18" s="134"/>
      <c r="AZ18" s="134"/>
      <c r="BA18" s="135">
        <f t="shared" si="8"/>
        <v>0</v>
      </c>
    </row>
    <row r="19" spans="1:54" x14ac:dyDescent="0.25">
      <c r="A19" s="128" t="s">
        <v>1414</v>
      </c>
      <c r="B19" s="128" t="s">
        <v>1935</v>
      </c>
      <c r="C19" s="128" t="str">
        <f t="shared" si="7"/>
        <v>100.40</v>
      </c>
      <c r="D19" s="128" t="str">
        <f t="shared" si="6"/>
        <v>50</v>
      </c>
      <c r="E19" s="128" t="str">
        <f t="shared" si="13"/>
        <v>5100.04</v>
      </c>
      <c r="F19" s="128">
        <f>VLOOKUP(E19,'Projections Cheat Sheet'!$A$3:$B$536,2,FALSE)</f>
        <v>1</v>
      </c>
      <c r="G19" s="128" t="str">
        <f>VLOOKUP(F19,'Projections Cheat Sheet'!$B$8:$C$196,2,FALSE)</f>
        <v>salary</v>
      </c>
      <c r="H19" s="128" t="s">
        <v>2010</v>
      </c>
      <c r="I19" s="129">
        <v>235</v>
      </c>
      <c r="J19" s="129">
        <v>235</v>
      </c>
      <c r="K19" s="130"/>
      <c r="L19" s="129"/>
      <c r="M19" s="129"/>
      <c r="N19" s="129">
        <v>162.16</v>
      </c>
      <c r="O19" s="129">
        <v>162.16</v>
      </c>
      <c r="P19" s="131">
        <f t="shared" si="14"/>
        <v>-72.84</v>
      </c>
      <c r="R19" s="172">
        <v>185</v>
      </c>
      <c r="S19" s="172">
        <v>185</v>
      </c>
      <c r="T19" s="173"/>
      <c r="U19" s="173"/>
      <c r="V19" s="173"/>
      <c r="W19" s="172">
        <v>150.08000000000001</v>
      </c>
      <c r="X19" s="172">
        <v>150.08000000000001</v>
      </c>
      <c r="Y19" s="174">
        <f t="shared" si="3"/>
        <v>-34.919999999999987</v>
      </c>
      <c r="AA19" s="179">
        <v>170</v>
      </c>
      <c r="AB19" s="179">
        <v>290</v>
      </c>
      <c r="AC19" s="182"/>
      <c r="AD19" s="182"/>
      <c r="AE19" s="182"/>
      <c r="AF19" s="179">
        <v>104.02</v>
      </c>
      <c r="AG19" s="179">
        <v>104.02</v>
      </c>
      <c r="AH19" s="181">
        <f t="shared" si="4"/>
        <v>-185.98000000000002</v>
      </c>
      <c r="AJ19" s="185">
        <f>IFERROR(VLOOKUP(A19,[3]rptBudgetaryBudgetCrossOrganiza!$A$2:$M$554,4,FALSE),"0")</f>
        <v>170</v>
      </c>
      <c r="AK19" s="185">
        <f>IFERROR(VLOOKUP(A19,[3]rptBudgetaryBudgetCrossOrganiza!$A$2:$M$554,6,FALSE),"0")</f>
        <v>170</v>
      </c>
      <c r="AL19" s="149"/>
      <c r="AM19" s="150">
        <f>IFERROR(VLOOKUP(A19,[4]rptBudgetaryBudgetCrossOrganiza!$A$1212:$O$2283,13,FALSE),"0")</f>
        <v>56.35</v>
      </c>
      <c r="AN19" s="151"/>
      <c r="AO19" s="151"/>
      <c r="AP19" s="152"/>
      <c r="AQ19" s="149"/>
      <c r="AR19" s="153">
        <f t="shared" si="5"/>
        <v>-170</v>
      </c>
      <c r="AS19" s="132"/>
      <c r="AT19" s="133">
        <f>IFERROR(VLOOKUP(A19,#REF!,36,FALSE),0)</f>
        <v>0</v>
      </c>
      <c r="AU19" s="134"/>
      <c r="AV19" s="134"/>
      <c r="AW19" s="134"/>
      <c r="AX19" s="134"/>
      <c r="AY19" s="134"/>
      <c r="AZ19" s="134"/>
      <c r="BA19" s="135">
        <f t="shared" si="8"/>
        <v>0</v>
      </c>
    </row>
    <row r="20" spans="1:54" x14ac:dyDescent="0.25">
      <c r="A20" s="128" t="s">
        <v>1415</v>
      </c>
      <c r="B20" s="128" t="s">
        <v>1936</v>
      </c>
      <c r="C20" s="128" t="str">
        <f t="shared" ref="C20:C43" si="15">LEFT(A20,6)</f>
        <v>100.40</v>
      </c>
      <c r="D20" s="128" t="str">
        <f t="shared" si="6"/>
        <v>50</v>
      </c>
      <c r="E20" s="128" t="str">
        <f t="shared" si="13"/>
        <v>5100.05</v>
      </c>
      <c r="F20" s="128">
        <f>VLOOKUP(E20,'Projections Cheat Sheet'!$A$3:$B$536,2,FALSE)</f>
        <v>1</v>
      </c>
      <c r="G20" s="128" t="str">
        <f>VLOOKUP(F20,'Projections Cheat Sheet'!$B$8:$C$196,2,FALSE)</f>
        <v>salary</v>
      </c>
      <c r="H20" s="128" t="s">
        <v>2010</v>
      </c>
      <c r="I20" s="129">
        <v>270</v>
      </c>
      <c r="J20" s="129">
        <v>270</v>
      </c>
      <c r="K20" s="130"/>
      <c r="L20" s="129"/>
      <c r="M20" s="129"/>
      <c r="N20" s="129">
        <v>189.35</v>
      </c>
      <c r="O20" s="129">
        <v>189.35</v>
      </c>
      <c r="P20" s="131">
        <f t="shared" si="14"/>
        <v>-80.650000000000006</v>
      </c>
      <c r="R20" s="172">
        <v>200</v>
      </c>
      <c r="S20" s="172">
        <v>200</v>
      </c>
      <c r="T20" s="173"/>
      <c r="U20" s="173"/>
      <c r="V20" s="173"/>
      <c r="W20" s="172">
        <v>201.12</v>
      </c>
      <c r="X20" s="172">
        <v>201.12</v>
      </c>
      <c r="Y20" s="174">
        <f t="shared" si="3"/>
        <v>1.1200000000000045</v>
      </c>
      <c r="AA20" s="179">
        <v>230</v>
      </c>
      <c r="AB20" s="179">
        <v>324</v>
      </c>
      <c r="AC20" s="182"/>
      <c r="AD20" s="182"/>
      <c r="AE20" s="182"/>
      <c r="AF20" s="179">
        <v>136.38</v>
      </c>
      <c r="AG20" s="179">
        <v>136.38</v>
      </c>
      <c r="AH20" s="181">
        <f t="shared" si="4"/>
        <v>-187.62</v>
      </c>
      <c r="AJ20" s="185">
        <f>IFERROR(VLOOKUP(A20,[3]rptBudgetaryBudgetCrossOrganiza!$A$2:$M$554,4,FALSE),"0")</f>
        <v>230</v>
      </c>
      <c r="AK20" s="185">
        <f>IFERROR(VLOOKUP(A20,[3]rptBudgetaryBudgetCrossOrganiza!$A$2:$M$554,6,FALSE),"0")</f>
        <v>230</v>
      </c>
      <c r="AL20" s="149"/>
      <c r="AM20" s="150">
        <f>IFERROR(VLOOKUP(A20,[4]rptBudgetaryBudgetCrossOrganiza!$A$1212:$O$2283,13,FALSE),"0")</f>
        <v>60.01</v>
      </c>
      <c r="AN20" s="151"/>
      <c r="AO20" s="151"/>
      <c r="AP20" s="152"/>
      <c r="AQ20" s="149"/>
      <c r="AR20" s="153">
        <f t="shared" si="5"/>
        <v>-230</v>
      </c>
      <c r="AS20" s="132"/>
      <c r="AT20" s="133">
        <f>IFERROR(VLOOKUP(A20,#REF!,36,FALSE),0)</f>
        <v>0</v>
      </c>
      <c r="AU20" s="134"/>
      <c r="AV20" s="134"/>
      <c r="AW20" s="134"/>
      <c r="AX20" s="134"/>
      <c r="AY20" s="134"/>
      <c r="AZ20" s="134"/>
      <c r="BA20" s="135">
        <f t="shared" si="8"/>
        <v>0</v>
      </c>
    </row>
    <row r="21" spans="1:54" x14ac:dyDescent="0.25">
      <c r="A21" s="128" t="s">
        <v>1416</v>
      </c>
      <c r="B21" s="128" t="s">
        <v>1937</v>
      </c>
      <c r="C21" s="128" t="str">
        <f t="shared" si="15"/>
        <v>100.40</v>
      </c>
      <c r="D21" s="128" t="str">
        <f t="shared" si="6"/>
        <v>50</v>
      </c>
      <c r="E21" s="128" t="str">
        <f t="shared" si="13"/>
        <v>5100.06</v>
      </c>
      <c r="F21" s="128">
        <f>VLOOKUP(E21,'Projections Cheat Sheet'!$A$3:$B$536,2,FALSE)</f>
        <v>1</v>
      </c>
      <c r="G21" s="128" t="str">
        <f>VLOOKUP(F21,'Projections Cheat Sheet'!$B$8:$C$196,2,FALSE)</f>
        <v>salary</v>
      </c>
      <c r="H21" s="128" t="s">
        <v>2010</v>
      </c>
      <c r="I21" s="129">
        <v>4240</v>
      </c>
      <c r="J21" s="129">
        <v>4240</v>
      </c>
      <c r="K21" s="130"/>
      <c r="L21" s="129"/>
      <c r="M21" s="129"/>
      <c r="N21" s="129">
        <v>4240</v>
      </c>
      <c r="O21" s="129">
        <v>4240</v>
      </c>
      <c r="P21" s="131">
        <f t="shared" si="14"/>
        <v>0</v>
      </c>
      <c r="R21" s="172">
        <v>4350</v>
      </c>
      <c r="S21" s="172">
        <v>4350</v>
      </c>
      <c r="T21" s="173"/>
      <c r="U21" s="173"/>
      <c r="V21" s="173"/>
      <c r="W21" s="172">
        <v>4350</v>
      </c>
      <c r="X21" s="172">
        <v>4350</v>
      </c>
      <c r="Y21" s="174">
        <f t="shared" si="3"/>
        <v>0</v>
      </c>
      <c r="AA21" s="179">
        <v>4200</v>
      </c>
      <c r="AB21" s="179">
        <v>4200</v>
      </c>
      <c r="AC21" s="182"/>
      <c r="AD21" s="182"/>
      <c r="AE21" s="182"/>
      <c r="AF21" s="179">
        <v>1400</v>
      </c>
      <c r="AG21" s="179">
        <v>1400</v>
      </c>
      <c r="AH21" s="181">
        <f t="shared" si="4"/>
        <v>-2800</v>
      </c>
      <c r="AJ21" s="185">
        <f>IFERROR(VLOOKUP(A21,[3]rptBudgetaryBudgetCrossOrganiza!$A$2:$M$554,4,FALSE),"0")</f>
        <v>4200</v>
      </c>
      <c r="AK21" s="185">
        <f>IFERROR(VLOOKUP(A21,[3]rptBudgetaryBudgetCrossOrganiza!$A$2:$M$554,6,FALSE),"0")</f>
        <v>4200</v>
      </c>
      <c r="AL21" s="149"/>
      <c r="AM21" s="150">
        <f>IFERROR(VLOOKUP(A21,[4]rptBudgetaryBudgetCrossOrganiza!$A$1212:$O$2283,13,FALSE),"0")</f>
        <v>0</v>
      </c>
      <c r="AN21" s="151"/>
      <c r="AO21" s="151"/>
      <c r="AP21" s="152"/>
      <c r="AQ21" s="149"/>
      <c r="AR21" s="153">
        <f t="shared" si="5"/>
        <v>-4200</v>
      </c>
      <c r="AS21" s="132"/>
      <c r="AT21" s="133">
        <f>IFERROR(VLOOKUP(A21,#REF!,36,FALSE),0)</f>
        <v>0</v>
      </c>
      <c r="AU21" s="134"/>
      <c r="AV21" s="134"/>
      <c r="AW21" s="134"/>
      <c r="AX21" s="134"/>
      <c r="AY21" s="134"/>
      <c r="AZ21" s="134"/>
      <c r="BA21" s="135">
        <f t="shared" si="8"/>
        <v>0</v>
      </c>
    </row>
    <row r="22" spans="1:54" x14ac:dyDescent="0.25">
      <c r="A22" s="128" t="s">
        <v>1417</v>
      </c>
      <c r="B22" s="128" t="s">
        <v>1938</v>
      </c>
      <c r="C22" s="128" t="str">
        <f t="shared" si="15"/>
        <v>100.40</v>
      </c>
      <c r="D22" s="128" t="str">
        <f t="shared" si="6"/>
        <v>50</v>
      </c>
      <c r="E22" s="128" t="str">
        <f t="shared" si="13"/>
        <v>5100.07</v>
      </c>
      <c r="F22" s="128">
        <f>VLOOKUP(E22,'Projections Cheat Sheet'!$A$3:$B$536,2,FALSE)</f>
        <v>1</v>
      </c>
      <c r="G22" s="128" t="str">
        <f>VLOOKUP(F22,'Projections Cheat Sheet'!$B$8:$C$196,2,FALSE)</f>
        <v>salary</v>
      </c>
      <c r="H22" s="128" t="s">
        <v>2010</v>
      </c>
      <c r="I22" s="129">
        <v>785</v>
      </c>
      <c r="J22" s="129">
        <v>785</v>
      </c>
      <c r="K22" s="130"/>
      <c r="L22" s="129"/>
      <c r="M22" s="129"/>
      <c r="N22" s="129">
        <v>454.33</v>
      </c>
      <c r="O22" s="129">
        <v>454.33</v>
      </c>
      <c r="P22" s="131">
        <f t="shared" si="14"/>
        <v>-330.67</v>
      </c>
      <c r="R22" s="172">
        <v>590</v>
      </c>
      <c r="S22" s="172">
        <v>590</v>
      </c>
      <c r="T22" s="173"/>
      <c r="U22" s="173"/>
      <c r="V22" s="173"/>
      <c r="W22" s="172">
        <v>429.03</v>
      </c>
      <c r="X22" s="172">
        <v>429.03</v>
      </c>
      <c r="Y22" s="174">
        <f t="shared" si="3"/>
        <v>-160.97000000000003</v>
      </c>
      <c r="AA22" s="179">
        <v>530</v>
      </c>
      <c r="AB22" s="179">
        <v>661</v>
      </c>
      <c r="AC22" s="182"/>
      <c r="AD22" s="182"/>
      <c r="AE22" s="182"/>
      <c r="AF22" s="179">
        <v>319.68</v>
      </c>
      <c r="AG22" s="179">
        <v>319.68</v>
      </c>
      <c r="AH22" s="181">
        <f t="shared" si="4"/>
        <v>-341.32</v>
      </c>
      <c r="AJ22" s="185">
        <f>IFERROR(VLOOKUP(A22,[3]rptBudgetaryBudgetCrossOrganiza!$A$2:$M$554,4,FALSE),"0")</f>
        <v>530</v>
      </c>
      <c r="AK22" s="185">
        <f>IFERROR(VLOOKUP(A22,[3]rptBudgetaryBudgetCrossOrganiza!$A$2:$M$554,6,FALSE),"0")</f>
        <v>530</v>
      </c>
      <c r="AL22" s="149"/>
      <c r="AM22" s="150">
        <f>IFERROR(VLOOKUP(A22,[4]rptBudgetaryBudgetCrossOrganiza!$A$1212:$O$2283,13,FALSE),"0")</f>
        <v>159.29</v>
      </c>
      <c r="AN22" s="151"/>
      <c r="AO22" s="151"/>
      <c r="AP22" s="152"/>
      <c r="AQ22" s="149"/>
      <c r="AR22" s="153">
        <f t="shared" si="5"/>
        <v>-530</v>
      </c>
      <c r="AS22" s="132"/>
      <c r="AT22" s="133">
        <f>IFERROR(VLOOKUP(A22,#REF!,36,FALSE),0)</f>
        <v>0</v>
      </c>
      <c r="AU22" s="134"/>
      <c r="AV22" s="134"/>
      <c r="AW22" s="134"/>
      <c r="AX22" s="134"/>
      <c r="AY22" s="134"/>
      <c r="AZ22" s="134"/>
      <c r="BA22" s="135">
        <f t="shared" si="8"/>
        <v>0</v>
      </c>
    </row>
    <row r="23" spans="1:54" x14ac:dyDescent="0.25">
      <c r="A23" s="128" t="s">
        <v>1418</v>
      </c>
      <c r="B23" s="128" t="s">
        <v>1939</v>
      </c>
      <c r="C23" s="128" t="str">
        <f t="shared" si="15"/>
        <v>100.40</v>
      </c>
      <c r="D23" s="128" t="str">
        <f t="shared" si="6"/>
        <v>50</v>
      </c>
      <c r="E23" s="128" t="str">
        <f t="shared" si="13"/>
        <v>5100.08</v>
      </c>
      <c r="F23" s="128">
        <f>VLOOKUP(E23,'Projections Cheat Sheet'!$A$3:$B$536,2,FALSE)</f>
        <v>1</v>
      </c>
      <c r="G23" s="128" t="str">
        <f>VLOOKUP(F23,'Projections Cheat Sheet'!$B$8:$C$196,2,FALSE)</f>
        <v>salary</v>
      </c>
      <c r="H23" s="128" t="s">
        <v>2010</v>
      </c>
      <c r="I23" s="129">
        <v>2295</v>
      </c>
      <c r="J23" s="129">
        <v>2295</v>
      </c>
      <c r="K23" s="130"/>
      <c r="L23" s="129"/>
      <c r="M23" s="129"/>
      <c r="N23" s="129">
        <v>2317.14</v>
      </c>
      <c r="O23" s="129">
        <v>2317.14</v>
      </c>
      <c r="P23" s="131">
        <f t="shared" si="14"/>
        <v>22.139999999999873</v>
      </c>
      <c r="R23" s="172">
        <v>2495</v>
      </c>
      <c r="S23" s="172">
        <v>2495</v>
      </c>
      <c r="T23" s="173"/>
      <c r="U23" s="173"/>
      <c r="V23" s="173"/>
      <c r="W23" s="172">
        <v>2435.7600000000002</v>
      </c>
      <c r="X23" s="172">
        <v>2435.7600000000002</v>
      </c>
      <c r="Y23" s="174">
        <f t="shared" si="3"/>
        <v>-59.239999999999782</v>
      </c>
      <c r="AA23" s="179">
        <v>2455</v>
      </c>
      <c r="AB23" s="179">
        <v>2455</v>
      </c>
      <c r="AC23" s="182"/>
      <c r="AD23" s="182"/>
      <c r="AE23" s="182"/>
      <c r="AF23" s="179">
        <v>1217.6099999999999</v>
      </c>
      <c r="AG23" s="179">
        <v>1217.6099999999999</v>
      </c>
      <c r="AH23" s="181">
        <f t="shared" si="4"/>
        <v>-1237.3900000000001</v>
      </c>
      <c r="AJ23" s="185">
        <f>IFERROR(VLOOKUP(A23,[3]rptBudgetaryBudgetCrossOrganiza!$A$2:$M$554,4,FALSE),"0")</f>
        <v>2455</v>
      </c>
      <c r="AK23" s="185">
        <f>IFERROR(VLOOKUP(A23,[3]rptBudgetaryBudgetCrossOrganiza!$A$2:$M$554,6,FALSE),"0")</f>
        <v>2455</v>
      </c>
      <c r="AL23" s="149"/>
      <c r="AM23" s="150">
        <f>IFERROR(VLOOKUP(A23,[4]rptBudgetaryBudgetCrossOrganiza!$A$1212:$O$2283,13,FALSE),"0")</f>
        <v>1767.38</v>
      </c>
      <c r="AN23" s="151"/>
      <c r="AO23" s="151"/>
      <c r="AP23" s="152"/>
      <c r="AQ23" s="149"/>
      <c r="AR23" s="153">
        <f t="shared" si="5"/>
        <v>-2455</v>
      </c>
      <c r="AS23" s="132"/>
      <c r="AT23" s="133">
        <f>IFERROR(VLOOKUP(A23,#REF!,36,FALSE),0)</f>
        <v>0</v>
      </c>
      <c r="AU23" s="134"/>
      <c r="AV23" s="134"/>
      <c r="AW23" s="134"/>
      <c r="AX23" s="134"/>
      <c r="AY23" s="134"/>
      <c r="AZ23" s="134"/>
      <c r="BA23" s="135">
        <f t="shared" si="8"/>
        <v>0</v>
      </c>
    </row>
    <row r="24" spans="1:54" x14ac:dyDescent="0.25">
      <c r="A24" s="128" t="s">
        <v>1419</v>
      </c>
      <c r="B24" s="128" t="s">
        <v>1940</v>
      </c>
      <c r="C24" s="128" t="str">
        <f t="shared" si="15"/>
        <v>100.40</v>
      </c>
      <c r="D24" s="128" t="str">
        <f t="shared" si="6"/>
        <v>50</v>
      </c>
      <c r="E24" s="128" t="str">
        <f t="shared" si="13"/>
        <v>5100.09</v>
      </c>
      <c r="F24" s="128">
        <f>VLOOKUP(E24,'Projections Cheat Sheet'!$A$3:$B$536,2,FALSE)</f>
        <v>1</v>
      </c>
      <c r="G24" s="128" t="str">
        <f>VLOOKUP(F24,'Projections Cheat Sheet'!$B$8:$C$196,2,FALSE)</f>
        <v>salary</v>
      </c>
      <c r="H24" s="128" t="s">
        <v>2010</v>
      </c>
      <c r="I24" s="129">
        <v>0</v>
      </c>
      <c r="J24" s="129">
        <v>0</v>
      </c>
      <c r="K24" s="130"/>
      <c r="L24" s="129"/>
      <c r="M24" s="129"/>
      <c r="N24" s="129">
        <v>0</v>
      </c>
      <c r="O24" s="129">
        <v>0</v>
      </c>
      <c r="P24" s="131">
        <f t="shared" si="14"/>
        <v>0</v>
      </c>
      <c r="R24" s="172">
        <v>0</v>
      </c>
      <c r="S24" s="172">
        <v>0</v>
      </c>
      <c r="T24" s="173"/>
      <c r="U24" s="173"/>
      <c r="V24" s="173"/>
      <c r="W24" s="172">
        <v>0</v>
      </c>
      <c r="X24" s="172">
        <v>0</v>
      </c>
      <c r="Y24" s="174">
        <f t="shared" si="3"/>
        <v>0</v>
      </c>
      <c r="AA24" s="179">
        <v>0</v>
      </c>
      <c r="AB24" s="179">
        <v>0</v>
      </c>
      <c r="AC24" s="182"/>
      <c r="AD24" s="182"/>
      <c r="AE24" s="182"/>
      <c r="AF24" s="179">
        <v>0</v>
      </c>
      <c r="AG24" s="179">
        <v>0</v>
      </c>
      <c r="AH24" s="181">
        <f t="shared" si="4"/>
        <v>0</v>
      </c>
      <c r="AJ24" s="185">
        <f>IFERROR(VLOOKUP(A24,[3]rptBudgetaryBudgetCrossOrganiza!$A$2:$M$554,4,FALSE),"0")</f>
        <v>0</v>
      </c>
      <c r="AK24" s="185">
        <f>IFERROR(VLOOKUP(A24,[3]rptBudgetaryBudgetCrossOrganiza!$A$2:$M$554,6,FALSE),"0")</f>
        <v>0</v>
      </c>
      <c r="AL24" s="149"/>
      <c r="AM24" s="150">
        <f>IFERROR(VLOOKUP(A24,[4]rptBudgetaryBudgetCrossOrganiza!$A$1212:$O$2283,13,FALSE),"0")</f>
        <v>0</v>
      </c>
      <c r="AN24" s="151"/>
      <c r="AO24" s="151"/>
      <c r="AP24" s="152"/>
      <c r="AQ24" s="149"/>
      <c r="AR24" s="153">
        <f t="shared" si="5"/>
        <v>0</v>
      </c>
      <c r="AS24" s="132"/>
      <c r="AT24" s="133">
        <f>IFERROR(VLOOKUP(A24,#REF!,36,FALSE),0)</f>
        <v>0</v>
      </c>
      <c r="AU24" s="134"/>
      <c r="AV24" s="134"/>
      <c r="AW24" s="134"/>
      <c r="AX24" s="134"/>
      <c r="AY24" s="134"/>
      <c r="AZ24" s="134"/>
      <c r="BA24" s="135">
        <f t="shared" si="8"/>
        <v>0</v>
      </c>
    </row>
    <row r="25" spans="1:54" x14ac:dyDescent="0.25">
      <c r="A25" s="128" t="s">
        <v>1420</v>
      </c>
      <c r="B25" s="128" t="s">
        <v>1941</v>
      </c>
      <c r="C25" s="128" t="str">
        <f t="shared" si="15"/>
        <v>100.40</v>
      </c>
      <c r="D25" s="128" t="str">
        <f t="shared" si="6"/>
        <v>50</v>
      </c>
      <c r="E25" s="128" t="str">
        <f t="shared" si="13"/>
        <v>5100.10</v>
      </c>
      <c r="F25" s="128">
        <f>VLOOKUP(E25,'Projections Cheat Sheet'!$A$3:$B$536,2,FALSE)</f>
        <v>1</v>
      </c>
      <c r="G25" s="128" t="str">
        <f>VLOOKUP(F25,'Projections Cheat Sheet'!$B$8:$C$196,2,FALSE)</f>
        <v>salary</v>
      </c>
      <c r="H25" s="128" t="s">
        <v>2010</v>
      </c>
      <c r="I25" s="129">
        <v>15</v>
      </c>
      <c r="J25" s="129">
        <v>15</v>
      </c>
      <c r="K25" s="130"/>
      <c r="L25" s="129"/>
      <c r="M25" s="129"/>
      <c r="N25" s="129">
        <v>15</v>
      </c>
      <c r="O25" s="129">
        <v>15</v>
      </c>
      <c r="P25" s="131">
        <f t="shared" si="14"/>
        <v>0</v>
      </c>
      <c r="R25" s="172">
        <v>15</v>
      </c>
      <c r="S25" s="172">
        <v>15</v>
      </c>
      <c r="T25" s="173"/>
      <c r="U25" s="173"/>
      <c r="V25" s="173"/>
      <c r="W25" s="172">
        <v>0</v>
      </c>
      <c r="X25" s="172">
        <v>0</v>
      </c>
      <c r="Y25" s="174">
        <f t="shared" si="3"/>
        <v>-15</v>
      </c>
      <c r="AA25" s="179">
        <v>0</v>
      </c>
      <c r="AB25" s="179">
        <v>0</v>
      </c>
      <c r="AC25" s="182"/>
      <c r="AD25" s="182"/>
      <c r="AE25" s="182"/>
      <c r="AF25" s="179">
        <v>0</v>
      </c>
      <c r="AG25" s="179">
        <v>0</v>
      </c>
      <c r="AH25" s="181">
        <f t="shared" si="4"/>
        <v>0</v>
      </c>
      <c r="AJ25" s="185">
        <f>IFERROR(VLOOKUP(A25,[3]rptBudgetaryBudgetCrossOrganiza!$A$2:$M$554,4,FALSE),"0")</f>
        <v>0</v>
      </c>
      <c r="AK25" s="185">
        <f>IFERROR(VLOOKUP(A25,[3]rptBudgetaryBudgetCrossOrganiza!$A$2:$M$554,6,FALSE),"0")</f>
        <v>0</v>
      </c>
      <c r="AL25" s="149"/>
      <c r="AM25" s="150">
        <f>IFERROR(VLOOKUP(A25,[4]rptBudgetaryBudgetCrossOrganiza!$A$1212:$O$2283,13,FALSE),"0")</f>
        <v>0</v>
      </c>
      <c r="AN25" s="151"/>
      <c r="AO25" s="151"/>
      <c r="AP25" s="152"/>
      <c r="AQ25" s="149"/>
      <c r="AR25" s="153">
        <f t="shared" si="5"/>
        <v>0</v>
      </c>
      <c r="AS25" s="132"/>
      <c r="AT25" s="133">
        <f>IFERROR(VLOOKUP(A25,#REF!,36,FALSE),0)</f>
        <v>0</v>
      </c>
      <c r="AU25" s="134"/>
      <c r="AV25" s="134"/>
      <c r="AW25" s="134"/>
      <c r="AX25" s="134"/>
      <c r="AY25" s="134"/>
      <c r="AZ25" s="134"/>
      <c r="BA25" s="135">
        <f t="shared" si="8"/>
        <v>0</v>
      </c>
    </row>
    <row r="26" spans="1:54" x14ac:dyDescent="0.25">
      <c r="A26" s="128" t="s">
        <v>1421</v>
      </c>
      <c r="B26" s="128" t="s">
        <v>1942</v>
      </c>
      <c r="C26" s="128" t="str">
        <f t="shared" si="15"/>
        <v>100.40</v>
      </c>
      <c r="D26" s="128" t="str">
        <f t="shared" si="6"/>
        <v>50</v>
      </c>
      <c r="E26" s="128" t="str">
        <f t="shared" si="13"/>
        <v>5100.11</v>
      </c>
      <c r="F26" s="128">
        <f>VLOOKUP(E26,'Projections Cheat Sheet'!$A$3:$B$536,2,FALSE)</f>
        <v>1</v>
      </c>
      <c r="G26" s="128" t="str">
        <f>VLOOKUP(F26,'Projections Cheat Sheet'!$B$8:$C$196,2,FALSE)</f>
        <v>salary</v>
      </c>
      <c r="H26" s="128" t="s">
        <v>2010</v>
      </c>
      <c r="I26" s="129">
        <v>1890</v>
      </c>
      <c r="J26" s="129">
        <v>1890</v>
      </c>
      <c r="K26" s="130"/>
      <c r="L26" s="129"/>
      <c r="M26" s="129"/>
      <c r="N26" s="129">
        <v>1412.25</v>
      </c>
      <c r="O26" s="129">
        <v>1412.25</v>
      </c>
      <c r="P26" s="131">
        <f t="shared" si="14"/>
        <v>-477.75</v>
      </c>
      <c r="R26" s="172">
        <v>1670</v>
      </c>
      <c r="S26" s="172">
        <v>1670</v>
      </c>
      <c r="T26" s="173"/>
      <c r="U26" s="173"/>
      <c r="V26" s="173"/>
      <c r="W26" s="172">
        <v>1501.79</v>
      </c>
      <c r="X26" s="172">
        <v>1501.79</v>
      </c>
      <c r="Y26" s="174">
        <f t="shared" si="3"/>
        <v>-168.21000000000004</v>
      </c>
      <c r="AA26" s="179">
        <v>1730</v>
      </c>
      <c r="AB26" s="179">
        <v>2271</v>
      </c>
      <c r="AC26" s="182"/>
      <c r="AD26" s="182"/>
      <c r="AE26" s="182"/>
      <c r="AF26" s="179">
        <v>1454.31</v>
      </c>
      <c r="AG26" s="179">
        <v>1454.31</v>
      </c>
      <c r="AH26" s="181">
        <f t="shared" si="4"/>
        <v>-816.69</v>
      </c>
      <c r="AJ26" s="185">
        <f>IFERROR(VLOOKUP(A26,[3]rptBudgetaryBudgetCrossOrganiza!$A$2:$M$554,4,FALSE),"0")</f>
        <v>1730</v>
      </c>
      <c r="AK26" s="185">
        <f>IFERROR(VLOOKUP(A26,[3]rptBudgetaryBudgetCrossOrganiza!$A$2:$M$554,6,FALSE),"0")</f>
        <v>1730</v>
      </c>
      <c r="AL26" s="149"/>
      <c r="AM26" s="150">
        <f>IFERROR(VLOOKUP(A26,[4]rptBudgetaryBudgetCrossOrganiza!$A$1212:$O$2283,13,FALSE),"0")</f>
        <v>799.99</v>
      </c>
      <c r="AN26" s="151"/>
      <c r="AO26" s="151"/>
      <c r="AP26" s="152"/>
      <c r="AQ26" s="149"/>
      <c r="AR26" s="153">
        <f t="shared" si="5"/>
        <v>-1730</v>
      </c>
      <c r="AS26" s="132"/>
      <c r="AT26" s="133">
        <f>IFERROR(VLOOKUP(A26,#REF!,36,FALSE),0)</f>
        <v>0</v>
      </c>
      <c r="AU26" s="134"/>
      <c r="AV26" s="134"/>
      <c r="AW26" s="134"/>
      <c r="AX26" s="134"/>
      <c r="AY26" s="134"/>
      <c r="AZ26" s="134"/>
      <c r="BA26" s="135">
        <f t="shared" si="8"/>
        <v>0</v>
      </c>
    </row>
    <row r="27" spans="1:54" x14ac:dyDescent="0.25">
      <c r="A27" s="128" t="s">
        <v>1422</v>
      </c>
      <c r="B27" s="128" t="s">
        <v>1943</v>
      </c>
      <c r="C27" s="128" t="str">
        <f t="shared" si="15"/>
        <v>100.40</v>
      </c>
      <c r="D27" s="128" t="str">
        <f t="shared" si="6"/>
        <v>50</v>
      </c>
      <c r="E27" s="128" t="str">
        <f t="shared" si="13"/>
        <v>5100.12</v>
      </c>
      <c r="F27" s="128">
        <f>VLOOKUP(E27,'Projections Cheat Sheet'!$A$3:$B$536,2,FALSE)</f>
        <v>1</v>
      </c>
      <c r="G27" s="128" t="str">
        <f>VLOOKUP(F27,'Projections Cheat Sheet'!$B$8:$C$196,2,FALSE)</f>
        <v>salary</v>
      </c>
      <c r="H27" s="128" t="s">
        <v>2010</v>
      </c>
      <c r="I27" s="129">
        <v>50</v>
      </c>
      <c r="J27" s="129">
        <v>50</v>
      </c>
      <c r="K27" s="130"/>
      <c r="L27" s="129"/>
      <c r="M27" s="129"/>
      <c r="N27" s="129">
        <v>45</v>
      </c>
      <c r="O27" s="129">
        <v>45</v>
      </c>
      <c r="P27" s="131">
        <f t="shared" si="14"/>
        <v>-5</v>
      </c>
      <c r="R27" s="172">
        <v>50</v>
      </c>
      <c r="S27" s="172">
        <v>50</v>
      </c>
      <c r="T27" s="173"/>
      <c r="U27" s="173"/>
      <c r="V27" s="173"/>
      <c r="W27" s="172">
        <v>0</v>
      </c>
      <c r="X27" s="172">
        <v>0</v>
      </c>
      <c r="Y27" s="174">
        <f t="shared" si="3"/>
        <v>-50</v>
      </c>
      <c r="AA27" s="179">
        <v>50</v>
      </c>
      <c r="AB27" s="179">
        <v>50</v>
      </c>
      <c r="AC27" s="182"/>
      <c r="AD27" s="182"/>
      <c r="AE27" s="182"/>
      <c r="AF27" s="179">
        <v>0</v>
      </c>
      <c r="AG27" s="179">
        <v>0</v>
      </c>
      <c r="AH27" s="181">
        <f t="shared" si="4"/>
        <v>-50</v>
      </c>
      <c r="AJ27" s="185">
        <f>IFERROR(VLOOKUP(A27,[3]rptBudgetaryBudgetCrossOrganiza!$A$2:$M$554,4,FALSE),"0")</f>
        <v>50</v>
      </c>
      <c r="AK27" s="185">
        <f>IFERROR(VLOOKUP(A27,[3]rptBudgetaryBudgetCrossOrganiza!$A$2:$M$554,6,FALSE),"0")</f>
        <v>50</v>
      </c>
      <c r="AL27" s="149"/>
      <c r="AM27" s="150">
        <f>IFERROR(VLOOKUP(A27,[4]rptBudgetaryBudgetCrossOrganiza!$A$1212:$O$2283,13,FALSE),"0")</f>
        <v>0</v>
      </c>
      <c r="AN27" s="151"/>
      <c r="AO27" s="151"/>
      <c r="AP27" s="152"/>
      <c r="AQ27" s="149"/>
      <c r="AR27" s="153">
        <f t="shared" si="5"/>
        <v>-50</v>
      </c>
      <c r="AS27" s="132"/>
      <c r="AT27" s="133">
        <f>IFERROR(VLOOKUP(A27,#REF!,36,FALSE),0)</f>
        <v>0</v>
      </c>
      <c r="AU27" s="134"/>
      <c r="AV27" s="134"/>
      <c r="AW27" s="134"/>
      <c r="AX27" s="134"/>
      <c r="AY27" s="134"/>
      <c r="AZ27" s="134"/>
      <c r="BA27" s="135">
        <f t="shared" si="8"/>
        <v>0</v>
      </c>
    </row>
    <row r="28" spans="1:54" x14ac:dyDescent="0.25">
      <c r="A28" s="128" t="s">
        <v>1423</v>
      </c>
      <c r="B28" s="128" t="s">
        <v>1944</v>
      </c>
      <c r="C28" s="128" t="str">
        <f t="shared" si="15"/>
        <v>100.40</v>
      </c>
      <c r="D28" s="128" t="str">
        <f t="shared" si="6"/>
        <v>50</v>
      </c>
      <c r="E28" s="128" t="str">
        <f t="shared" si="13"/>
        <v>5100.15</v>
      </c>
      <c r="F28" s="128">
        <f>VLOOKUP(E28,'Projections Cheat Sheet'!$A$3:$B$536,2,FALSE)</f>
        <v>1</v>
      </c>
      <c r="G28" s="128" t="str">
        <f>VLOOKUP(F28,'Projections Cheat Sheet'!$B$8:$C$196,2,FALSE)</f>
        <v>salary</v>
      </c>
      <c r="H28" s="128" t="s">
        <v>2010</v>
      </c>
      <c r="I28" s="129">
        <v>864</v>
      </c>
      <c r="J28" s="129">
        <v>864</v>
      </c>
      <c r="K28" s="130"/>
      <c r="L28" s="129"/>
      <c r="M28" s="129"/>
      <c r="N28" s="129">
        <v>679.5</v>
      </c>
      <c r="O28" s="129">
        <v>679.5</v>
      </c>
      <c r="P28" s="131">
        <f t="shared" si="14"/>
        <v>-184.5</v>
      </c>
      <c r="R28" s="172">
        <v>690</v>
      </c>
      <c r="S28" s="172">
        <v>690</v>
      </c>
      <c r="T28" s="173"/>
      <c r="U28" s="173"/>
      <c r="V28" s="173"/>
      <c r="W28" s="172">
        <v>648</v>
      </c>
      <c r="X28" s="172">
        <v>648</v>
      </c>
      <c r="Y28" s="174">
        <f t="shared" si="3"/>
        <v>-42</v>
      </c>
      <c r="AA28" s="179">
        <v>650</v>
      </c>
      <c r="AB28" s="179">
        <v>650</v>
      </c>
      <c r="AC28" s="182"/>
      <c r="AD28" s="182"/>
      <c r="AE28" s="182"/>
      <c r="AF28" s="179">
        <v>468</v>
      </c>
      <c r="AG28" s="179">
        <v>468</v>
      </c>
      <c r="AH28" s="181">
        <f t="shared" si="4"/>
        <v>-182</v>
      </c>
      <c r="AJ28" s="185">
        <f>IFERROR(VLOOKUP(A28,[3]rptBudgetaryBudgetCrossOrganiza!$A$2:$M$554,4,FALSE),"0")</f>
        <v>650</v>
      </c>
      <c r="AK28" s="185">
        <f>IFERROR(VLOOKUP(A28,[3]rptBudgetaryBudgetCrossOrganiza!$A$2:$M$554,6,FALSE),"0")</f>
        <v>650</v>
      </c>
      <c r="AL28" s="149">
        <v>1300</v>
      </c>
      <c r="AM28" s="150">
        <f>IFERROR(VLOOKUP(A28,[4]rptBudgetaryBudgetCrossOrganiza!$A$1212:$O$2283,13,FALSE),"0")</f>
        <v>402</v>
      </c>
      <c r="AN28" s="151"/>
      <c r="AO28" s="151"/>
      <c r="AP28" s="152"/>
      <c r="AQ28" s="149"/>
      <c r="AR28" s="153">
        <f t="shared" si="5"/>
        <v>-650</v>
      </c>
      <c r="AS28" s="132"/>
      <c r="AT28" s="133">
        <f>IFERROR(VLOOKUP(A28,#REF!,36,FALSE),0)</f>
        <v>0</v>
      </c>
      <c r="AU28" s="134"/>
      <c r="AV28" s="134"/>
      <c r="AW28" s="134"/>
      <c r="AX28" s="134"/>
      <c r="AY28" s="134"/>
      <c r="AZ28" s="134"/>
      <c r="BA28" s="135">
        <f t="shared" si="8"/>
        <v>0</v>
      </c>
      <c r="BB28" s="192" t="s">
        <v>2046</v>
      </c>
    </row>
    <row r="29" spans="1:54" x14ac:dyDescent="0.25">
      <c r="A29" s="128" t="s">
        <v>1424</v>
      </c>
      <c r="B29" s="128" t="s">
        <v>1945</v>
      </c>
      <c r="C29" s="128" t="str">
        <f t="shared" si="15"/>
        <v>100.40</v>
      </c>
      <c r="D29" s="128" t="str">
        <f t="shared" si="6"/>
        <v>50</v>
      </c>
      <c r="E29" s="128" t="str">
        <f t="shared" si="13"/>
        <v>5100.17</v>
      </c>
      <c r="F29" s="128">
        <f>VLOOKUP(E29,'Projections Cheat Sheet'!$A$3:$B$536,2,FALSE)</f>
        <v>1</v>
      </c>
      <c r="G29" s="128" t="str">
        <f>VLOOKUP(F29,'Projections Cheat Sheet'!$B$8:$C$196,2,FALSE)</f>
        <v>salary</v>
      </c>
      <c r="H29" s="128" t="s">
        <v>2010</v>
      </c>
      <c r="I29" s="129">
        <v>45655</v>
      </c>
      <c r="J29" s="129">
        <v>45655</v>
      </c>
      <c r="K29" s="130"/>
      <c r="L29" s="129"/>
      <c r="M29" s="129"/>
      <c r="N29" s="129">
        <v>45531.75</v>
      </c>
      <c r="O29" s="129">
        <v>45531.75</v>
      </c>
      <c r="P29" s="131">
        <f t="shared" si="14"/>
        <v>-123.25</v>
      </c>
      <c r="R29" s="172">
        <v>45590</v>
      </c>
      <c r="S29" s="172">
        <v>45590</v>
      </c>
      <c r="T29" s="173"/>
      <c r="U29" s="173"/>
      <c r="V29" s="173"/>
      <c r="W29" s="172">
        <v>46800.01</v>
      </c>
      <c r="X29" s="172">
        <v>46800.01</v>
      </c>
      <c r="Y29" s="174">
        <f t="shared" si="3"/>
        <v>1210.010000000002</v>
      </c>
      <c r="AA29" s="179">
        <v>44590</v>
      </c>
      <c r="AB29" s="179">
        <v>44590</v>
      </c>
      <c r="AC29" s="182"/>
      <c r="AD29" s="182"/>
      <c r="AE29" s="182"/>
      <c r="AF29" s="179">
        <v>47592.92</v>
      </c>
      <c r="AG29" s="179">
        <v>47592.92</v>
      </c>
      <c r="AH29" s="181">
        <f t="shared" si="4"/>
        <v>3002.9199999999983</v>
      </c>
      <c r="AJ29" s="185">
        <f>IFERROR(VLOOKUP(A29,[3]rptBudgetaryBudgetCrossOrganiza!$A$2:$M$554,4,FALSE),"0")</f>
        <v>44590</v>
      </c>
      <c r="AK29" s="185">
        <f>IFERROR(VLOOKUP(A29,[3]rptBudgetaryBudgetCrossOrganiza!$A$2:$M$554,6,FALSE),"0")</f>
        <v>44590</v>
      </c>
      <c r="AL29" s="149"/>
      <c r="AM29" s="150">
        <f>IFERROR(VLOOKUP(A29,[4]rptBudgetaryBudgetCrossOrganiza!$A$1212:$O$2283,13,FALSE),"0")</f>
        <v>11852.55</v>
      </c>
      <c r="AN29" s="151"/>
      <c r="AO29" s="151"/>
      <c r="AP29" s="152"/>
      <c r="AQ29" s="149"/>
      <c r="AR29" s="153">
        <f t="shared" si="5"/>
        <v>-44590</v>
      </c>
      <c r="AS29" s="132"/>
      <c r="AT29" s="133">
        <f>IFERROR(VLOOKUP(A29,#REF!,36,FALSE),0)</f>
        <v>0</v>
      </c>
      <c r="AU29" s="134"/>
      <c r="AV29" s="134"/>
      <c r="AW29" s="134"/>
      <c r="AX29" s="134"/>
      <c r="AY29" s="134"/>
      <c r="AZ29" s="134"/>
      <c r="BA29" s="135">
        <f t="shared" si="8"/>
        <v>0</v>
      </c>
    </row>
    <row r="30" spans="1:54" x14ac:dyDescent="0.25">
      <c r="A30" s="128" t="s">
        <v>1425</v>
      </c>
      <c r="B30" s="128" t="s">
        <v>348</v>
      </c>
      <c r="C30" s="128" t="str">
        <f t="shared" si="15"/>
        <v>100.40</v>
      </c>
      <c r="D30" s="128" t="str">
        <f t="shared" si="6"/>
        <v>50</v>
      </c>
      <c r="E30" s="128" t="str">
        <f t="shared" si="13"/>
        <v>6000.01</v>
      </c>
      <c r="F30" s="128">
        <f>VLOOKUP(E30,'Projections Cheat Sheet'!$A$3:$B$536,2,FALSE)</f>
        <v>6</v>
      </c>
      <c r="G30" s="128" t="str">
        <f>VLOOKUP(F30,'Projections Cheat Sheet'!$B$8:$C$196,2,FALSE)</f>
        <v>Zero</v>
      </c>
      <c r="H30" s="128" t="s">
        <v>2011</v>
      </c>
      <c r="I30" s="129">
        <v>0</v>
      </c>
      <c r="J30" s="129">
        <v>0</v>
      </c>
      <c r="K30" s="130"/>
      <c r="L30" s="129"/>
      <c r="M30" s="129"/>
      <c r="N30" s="129">
        <v>0</v>
      </c>
      <c r="O30" s="129">
        <v>0</v>
      </c>
      <c r="P30" s="131">
        <f t="shared" si="14"/>
        <v>0</v>
      </c>
      <c r="R30" s="172">
        <v>5000</v>
      </c>
      <c r="S30" s="172">
        <v>6500</v>
      </c>
      <c r="T30" s="173"/>
      <c r="U30" s="173"/>
      <c r="V30" s="173"/>
      <c r="W30" s="172">
        <v>0</v>
      </c>
      <c r="X30" s="172">
        <v>0</v>
      </c>
      <c r="Y30" s="174">
        <f t="shared" si="3"/>
        <v>-6500</v>
      </c>
      <c r="AA30" s="179">
        <v>5000</v>
      </c>
      <c r="AB30" s="179">
        <v>5000</v>
      </c>
      <c r="AC30" s="182"/>
      <c r="AD30" s="182"/>
      <c r="AE30" s="182"/>
      <c r="AF30" s="179">
        <v>0</v>
      </c>
      <c r="AG30" s="179">
        <v>0</v>
      </c>
      <c r="AH30" s="181">
        <f t="shared" si="4"/>
        <v>-5000</v>
      </c>
      <c r="AJ30" s="185">
        <f>IFERROR(VLOOKUP(A30,[3]rptBudgetaryBudgetCrossOrganiza!$A$2:$M$554,4,FALSE),"0")</f>
        <v>5000</v>
      </c>
      <c r="AK30" s="185">
        <f>IFERROR(VLOOKUP(A30,[3]rptBudgetaryBudgetCrossOrganiza!$A$2:$M$554,6,FALSE),"0")</f>
        <v>5000</v>
      </c>
      <c r="AL30" s="149">
        <v>5000</v>
      </c>
      <c r="AM30" s="150">
        <f>IFERROR(VLOOKUP(A30,[4]rptBudgetaryBudgetCrossOrganiza!$A$1212:$O$2283,13,FALSE),"0")</f>
        <v>0</v>
      </c>
      <c r="AN30" s="151"/>
      <c r="AO30" s="151"/>
      <c r="AP30" s="152"/>
      <c r="AQ30" s="149"/>
      <c r="AR30" s="153">
        <f t="shared" si="5"/>
        <v>-5000</v>
      </c>
      <c r="AS30" s="132"/>
      <c r="AT30" s="133">
        <f>IFERROR(VLOOKUP(A30,#REF!,36,FALSE),0)</f>
        <v>0</v>
      </c>
      <c r="AU30" s="134"/>
      <c r="AV30" s="134"/>
      <c r="AW30" s="134"/>
      <c r="AX30" s="134"/>
      <c r="AY30" s="134"/>
      <c r="AZ30" s="134"/>
      <c r="BA30" s="135">
        <f t="shared" si="8"/>
        <v>0</v>
      </c>
    </row>
    <row r="31" spans="1:54" x14ac:dyDescent="0.25">
      <c r="A31" s="128" t="s">
        <v>1426</v>
      </c>
      <c r="B31" s="128" t="s">
        <v>1946</v>
      </c>
      <c r="C31" s="128" t="str">
        <f t="shared" si="15"/>
        <v>100.40</v>
      </c>
      <c r="D31" s="128" t="str">
        <f t="shared" si="6"/>
        <v>50</v>
      </c>
      <c r="E31" s="128" t="str">
        <f t="shared" si="13"/>
        <v>6000.07</v>
      </c>
      <c r="F31" s="128">
        <f>VLOOKUP(E31,'Projections Cheat Sheet'!$A$3:$B$536,2,FALSE)</f>
        <v>6</v>
      </c>
      <c r="G31" s="128" t="str">
        <f>VLOOKUP(F31,'Projections Cheat Sheet'!$B$8:$C$196,2,FALSE)</f>
        <v>Zero</v>
      </c>
      <c r="H31" s="128" t="s">
        <v>2011</v>
      </c>
      <c r="I31" s="129">
        <v>0</v>
      </c>
      <c r="J31" s="129">
        <v>65000</v>
      </c>
      <c r="K31" s="130"/>
      <c r="L31" s="129"/>
      <c r="M31" s="129"/>
      <c r="N31" s="129">
        <v>62238</v>
      </c>
      <c r="O31" s="129">
        <v>62238</v>
      </c>
      <c r="P31" s="131">
        <f t="shared" si="14"/>
        <v>-2762</v>
      </c>
      <c r="R31" s="172">
        <v>75000</v>
      </c>
      <c r="S31" s="172">
        <v>89100</v>
      </c>
      <c r="T31" s="173"/>
      <c r="U31" s="173"/>
      <c r="V31" s="173"/>
      <c r="W31" s="172">
        <v>20161.009999999998</v>
      </c>
      <c r="X31" s="172">
        <v>20161.009999999998</v>
      </c>
      <c r="Y31" s="174">
        <f t="shared" si="3"/>
        <v>-68938.990000000005</v>
      </c>
      <c r="AA31" s="179">
        <v>0</v>
      </c>
      <c r="AB31" s="179">
        <v>0</v>
      </c>
      <c r="AC31" s="182"/>
      <c r="AD31" s="182"/>
      <c r="AE31" s="182"/>
      <c r="AF31" s="179">
        <v>0</v>
      </c>
      <c r="AG31" s="179">
        <v>0</v>
      </c>
      <c r="AH31" s="181">
        <f t="shared" si="4"/>
        <v>0</v>
      </c>
      <c r="AJ31" s="185">
        <f>IFERROR(VLOOKUP(A31,[3]rptBudgetaryBudgetCrossOrganiza!$A$2:$M$554,4,FALSE),"0")</f>
        <v>0</v>
      </c>
      <c r="AK31" s="185">
        <f>IFERROR(VLOOKUP(A31,[3]rptBudgetaryBudgetCrossOrganiza!$A$2:$M$554,6,FALSE),"0")</f>
        <v>0</v>
      </c>
      <c r="AL31" s="149"/>
      <c r="AM31" s="150">
        <f>IFERROR(VLOOKUP(A31,[4]rptBudgetaryBudgetCrossOrganiza!$A$1212:$O$2283,13,FALSE),"0")</f>
        <v>0</v>
      </c>
      <c r="AN31" s="151"/>
      <c r="AO31" s="151"/>
      <c r="AP31" s="152"/>
      <c r="AQ31" s="149"/>
      <c r="AR31" s="153">
        <f t="shared" si="5"/>
        <v>0</v>
      </c>
      <c r="AS31" s="132"/>
      <c r="AT31" s="133">
        <f>IFERROR(VLOOKUP(A31,#REF!,36,FALSE),0)</f>
        <v>0</v>
      </c>
      <c r="AU31" s="134"/>
      <c r="AV31" s="134"/>
      <c r="AW31" s="134"/>
      <c r="AX31" s="134"/>
      <c r="AY31" s="134"/>
      <c r="AZ31" s="134"/>
      <c r="BA31" s="135">
        <f t="shared" si="8"/>
        <v>0</v>
      </c>
    </row>
    <row r="32" spans="1:54" x14ac:dyDescent="0.25">
      <c r="A32" s="128" t="s">
        <v>1427</v>
      </c>
      <c r="B32" s="128" t="s">
        <v>1947</v>
      </c>
      <c r="C32" s="128" t="str">
        <f t="shared" si="15"/>
        <v>100.40</v>
      </c>
      <c r="D32" s="128" t="str">
        <f t="shared" si="6"/>
        <v>50</v>
      </c>
      <c r="E32" s="128" t="str">
        <f t="shared" si="13"/>
        <v>6000.12</v>
      </c>
      <c r="F32" s="128">
        <f>VLOOKUP(E32,'Projections Cheat Sheet'!$A$3:$B$536,2,FALSE)</f>
        <v>6</v>
      </c>
      <c r="G32" s="128" t="str">
        <f>VLOOKUP(F32,'Projections Cheat Sheet'!$B$8:$C$196,2,FALSE)</f>
        <v>Zero</v>
      </c>
      <c r="H32" s="128" t="s">
        <v>2011</v>
      </c>
      <c r="I32" s="129">
        <v>0</v>
      </c>
      <c r="J32" s="129">
        <v>0</v>
      </c>
      <c r="K32" s="130"/>
      <c r="L32" s="129"/>
      <c r="M32" s="129"/>
      <c r="N32" s="129">
        <v>0</v>
      </c>
      <c r="O32" s="129">
        <v>0</v>
      </c>
      <c r="P32" s="131">
        <f t="shared" si="14"/>
        <v>0</v>
      </c>
      <c r="R32" s="172">
        <v>0</v>
      </c>
      <c r="S32" s="172">
        <v>0</v>
      </c>
      <c r="T32" s="173"/>
      <c r="U32" s="173"/>
      <c r="V32" s="173"/>
      <c r="W32" s="172">
        <v>0</v>
      </c>
      <c r="X32" s="172">
        <v>0</v>
      </c>
      <c r="Y32" s="174">
        <f t="shared" si="3"/>
        <v>0</v>
      </c>
      <c r="AA32" s="179">
        <v>0</v>
      </c>
      <c r="AB32" s="179">
        <v>0</v>
      </c>
      <c r="AC32" s="182"/>
      <c r="AD32" s="182"/>
      <c r="AE32" s="182"/>
      <c r="AF32" s="179">
        <v>0</v>
      </c>
      <c r="AG32" s="179">
        <v>0</v>
      </c>
      <c r="AH32" s="181">
        <f t="shared" si="4"/>
        <v>0</v>
      </c>
      <c r="AJ32" s="185">
        <f>IFERROR(VLOOKUP(A32,[3]rptBudgetaryBudgetCrossOrganiza!$A$2:$M$554,4,FALSE),"0")</f>
        <v>0</v>
      </c>
      <c r="AK32" s="185">
        <f>IFERROR(VLOOKUP(A32,[3]rptBudgetaryBudgetCrossOrganiza!$A$2:$M$554,6,FALSE),"0")</f>
        <v>0</v>
      </c>
      <c r="AL32" s="149"/>
      <c r="AM32" s="150">
        <f>IFERROR(VLOOKUP(A32,[4]rptBudgetaryBudgetCrossOrganiza!$A$1212:$O$2283,13,FALSE),"0")</f>
        <v>0</v>
      </c>
      <c r="AN32" s="151"/>
      <c r="AO32" s="151"/>
      <c r="AP32" s="152"/>
      <c r="AQ32" s="149"/>
      <c r="AR32" s="153">
        <f t="shared" si="5"/>
        <v>0</v>
      </c>
      <c r="AS32" s="132"/>
      <c r="AT32" s="133">
        <f>IFERROR(VLOOKUP(A32,#REF!,36,FALSE),0)</f>
        <v>0</v>
      </c>
      <c r="AU32" s="134"/>
      <c r="AV32" s="134"/>
      <c r="AW32" s="134"/>
      <c r="AX32" s="134"/>
      <c r="AY32" s="134"/>
      <c r="AZ32" s="134"/>
      <c r="BA32" s="135">
        <f t="shared" si="8"/>
        <v>0</v>
      </c>
    </row>
    <row r="33" spans="1:53" x14ac:dyDescent="0.25">
      <c r="A33" s="128" t="s">
        <v>1428</v>
      </c>
      <c r="B33" s="128" t="s">
        <v>1948</v>
      </c>
      <c r="C33" s="128" t="str">
        <f t="shared" si="15"/>
        <v>100.40</v>
      </c>
      <c r="D33" s="128" t="str">
        <f t="shared" si="6"/>
        <v>50</v>
      </c>
      <c r="E33" s="128" t="str">
        <f t="shared" si="13"/>
        <v>6100.01</v>
      </c>
      <c r="F33" s="128">
        <f>VLOOKUP(E33,'Projections Cheat Sheet'!$A$3:$B$536,2,FALSE)</f>
        <v>6</v>
      </c>
      <c r="G33" s="128" t="str">
        <f>VLOOKUP(F33,'Projections Cheat Sheet'!$B$8:$C$196,2,FALSE)</f>
        <v>Zero</v>
      </c>
      <c r="H33" s="128" t="s">
        <v>2012</v>
      </c>
      <c r="I33" s="129">
        <v>36000</v>
      </c>
      <c r="J33" s="129">
        <v>36000</v>
      </c>
      <c r="K33" s="130"/>
      <c r="L33" s="129"/>
      <c r="M33" s="129"/>
      <c r="N33" s="129">
        <v>36649.33</v>
      </c>
      <c r="O33" s="129">
        <v>36649.33</v>
      </c>
      <c r="P33" s="131">
        <f t="shared" si="14"/>
        <v>649.33000000000175</v>
      </c>
      <c r="R33" s="172">
        <v>38500</v>
      </c>
      <c r="S33" s="172">
        <v>38500</v>
      </c>
      <c r="T33" s="173"/>
      <c r="U33" s="173"/>
      <c r="V33" s="173"/>
      <c r="W33" s="172">
        <v>37142.959999999999</v>
      </c>
      <c r="X33" s="172">
        <v>37142.959999999999</v>
      </c>
      <c r="Y33" s="174">
        <f t="shared" si="3"/>
        <v>-1357.0400000000009</v>
      </c>
      <c r="AA33" s="179">
        <v>39000</v>
      </c>
      <c r="AB33" s="179">
        <v>39000</v>
      </c>
      <c r="AC33" s="182"/>
      <c r="AD33" s="182"/>
      <c r="AE33" s="182"/>
      <c r="AF33" s="179">
        <v>35724.29</v>
      </c>
      <c r="AG33" s="179">
        <v>35724.29</v>
      </c>
      <c r="AH33" s="181">
        <f t="shared" si="4"/>
        <v>-3275.7099999999991</v>
      </c>
      <c r="AJ33" s="185">
        <f>IFERROR(VLOOKUP(A33,[3]rptBudgetaryBudgetCrossOrganiza!$A$2:$M$554,4,FALSE),"0")</f>
        <v>39000</v>
      </c>
      <c r="AK33" s="185">
        <f>IFERROR(VLOOKUP(A33,[3]rptBudgetaryBudgetCrossOrganiza!$A$2:$M$554,6,FALSE),"0")</f>
        <v>39000</v>
      </c>
      <c r="AL33" s="149">
        <v>39000</v>
      </c>
      <c r="AM33" s="150">
        <f>IFERROR(VLOOKUP(A33,[4]rptBudgetaryBudgetCrossOrganiza!$A$1212:$O$2283,13,FALSE),"0")</f>
        <v>9567.7900000000009</v>
      </c>
      <c r="AN33" s="151"/>
      <c r="AO33" s="151"/>
      <c r="AP33" s="152"/>
      <c r="AQ33" s="149"/>
      <c r="AR33" s="153">
        <f t="shared" si="5"/>
        <v>-39000</v>
      </c>
      <c r="AS33" s="132"/>
      <c r="AT33" s="133">
        <f>IFERROR(VLOOKUP(A33,#REF!,36,FALSE),0)</f>
        <v>0</v>
      </c>
      <c r="AU33" s="134"/>
      <c r="AV33" s="134"/>
      <c r="AW33" s="134"/>
      <c r="AX33" s="134"/>
      <c r="AY33" s="134"/>
      <c r="AZ33" s="134"/>
      <c r="BA33" s="135">
        <f t="shared" si="8"/>
        <v>0</v>
      </c>
    </row>
    <row r="34" spans="1:53" x14ac:dyDescent="0.25">
      <c r="A34" s="128" t="s">
        <v>1429</v>
      </c>
      <c r="B34" s="128" t="s">
        <v>1949</v>
      </c>
      <c r="C34" s="128" t="str">
        <f t="shared" si="15"/>
        <v>100.40</v>
      </c>
      <c r="D34" s="128" t="str">
        <f t="shared" si="6"/>
        <v>50</v>
      </c>
      <c r="E34" s="128" t="str">
        <f t="shared" si="13"/>
        <v>6100.02</v>
      </c>
      <c r="F34" s="128">
        <f>VLOOKUP(E34,'Projections Cheat Sheet'!$A$3:$B$536,2,FALSE)</f>
        <v>6</v>
      </c>
      <c r="G34" s="128" t="str">
        <f>VLOOKUP(F34,'Projections Cheat Sheet'!$B$8:$C$196,2,FALSE)</f>
        <v>Zero</v>
      </c>
      <c r="H34" s="128" t="s">
        <v>2012</v>
      </c>
      <c r="I34" s="129">
        <v>4360</v>
      </c>
      <c r="J34" s="129">
        <v>4360</v>
      </c>
      <c r="K34" s="130"/>
      <c r="L34" s="129"/>
      <c r="M34" s="129"/>
      <c r="N34" s="129">
        <v>4034.83</v>
      </c>
      <c r="O34" s="129">
        <v>4034.83</v>
      </c>
      <c r="P34" s="131">
        <f t="shared" si="14"/>
        <v>-325.17000000000007</v>
      </c>
      <c r="R34" s="172">
        <v>4600</v>
      </c>
      <c r="S34" s="172">
        <v>4600</v>
      </c>
      <c r="T34" s="173"/>
      <c r="U34" s="173"/>
      <c r="V34" s="173"/>
      <c r="W34" s="172">
        <v>3651.99</v>
      </c>
      <c r="X34" s="172">
        <v>3651.99</v>
      </c>
      <c r="Y34" s="174">
        <f t="shared" si="3"/>
        <v>-948.01000000000022</v>
      </c>
      <c r="AA34" s="179">
        <v>4000</v>
      </c>
      <c r="AB34" s="179">
        <v>4000</v>
      </c>
      <c r="AC34" s="182"/>
      <c r="AD34" s="182"/>
      <c r="AE34" s="182"/>
      <c r="AF34" s="179">
        <v>3575.21</v>
      </c>
      <c r="AG34" s="179">
        <v>3575.21</v>
      </c>
      <c r="AH34" s="181">
        <f t="shared" si="4"/>
        <v>-424.78999999999996</v>
      </c>
      <c r="AJ34" s="185">
        <f>IFERROR(VLOOKUP(A34,[3]rptBudgetaryBudgetCrossOrganiza!$A$2:$M$554,4,FALSE),"0")</f>
        <v>4000</v>
      </c>
      <c r="AK34" s="185">
        <f>IFERROR(VLOOKUP(A34,[3]rptBudgetaryBudgetCrossOrganiza!$A$2:$M$554,6,FALSE),"0")</f>
        <v>4000</v>
      </c>
      <c r="AL34" s="149">
        <v>4000</v>
      </c>
      <c r="AM34" s="150">
        <f>IFERROR(VLOOKUP(A34,[4]rptBudgetaryBudgetCrossOrganiza!$A$1212:$O$2283,13,FALSE),"0")</f>
        <v>819</v>
      </c>
      <c r="AN34" s="151"/>
      <c r="AO34" s="151"/>
      <c r="AP34" s="152"/>
      <c r="AQ34" s="149"/>
      <c r="AR34" s="153">
        <f t="shared" si="5"/>
        <v>-4000</v>
      </c>
      <c r="AS34" s="132"/>
      <c r="AT34" s="133">
        <f>IFERROR(VLOOKUP(A34,#REF!,36,FALSE),0)</f>
        <v>0</v>
      </c>
      <c r="AU34" s="134"/>
      <c r="AV34" s="134"/>
      <c r="AW34" s="134"/>
      <c r="AX34" s="134"/>
      <c r="AY34" s="134"/>
      <c r="AZ34" s="134"/>
      <c r="BA34" s="135">
        <f t="shared" si="8"/>
        <v>0</v>
      </c>
    </row>
    <row r="35" spans="1:53" x14ac:dyDescent="0.25">
      <c r="A35" s="128" t="s">
        <v>1430</v>
      </c>
      <c r="B35" s="128" t="s">
        <v>1950</v>
      </c>
      <c r="C35" s="128" t="str">
        <f t="shared" si="15"/>
        <v>100.40</v>
      </c>
      <c r="D35" s="128" t="str">
        <f t="shared" si="6"/>
        <v>50</v>
      </c>
      <c r="E35" s="128" t="str">
        <f t="shared" si="13"/>
        <v>6100.03</v>
      </c>
      <c r="F35" s="128">
        <f>VLOOKUP(E35,'Projections Cheat Sheet'!$A$3:$B$536,2,FALSE)</f>
        <v>6</v>
      </c>
      <c r="G35" s="128" t="str">
        <f>VLOOKUP(F35,'Projections Cheat Sheet'!$B$8:$C$196,2,FALSE)</f>
        <v>Zero</v>
      </c>
      <c r="H35" s="128" t="s">
        <v>2012</v>
      </c>
      <c r="I35" s="129">
        <v>1280</v>
      </c>
      <c r="J35" s="129">
        <v>1280</v>
      </c>
      <c r="K35" s="130"/>
      <c r="L35" s="129"/>
      <c r="M35" s="129"/>
      <c r="N35" s="129">
        <v>2020.66</v>
      </c>
      <c r="O35" s="129">
        <v>2020.66</v>
      </c>
      <c r="P35" s="131">
        <f t="shared" si="14"/>
        <v>740.66000000000008</v>
      </c>
      <c r="R35" s="172">
        <v>2325</v>
      </c>
      <c r="S35" s="172">
        <v>2325</v>
      </c>
      <c r="T35" s="173"/>
      <c r="U35" s="173"/>
      <c r="V35" s="173"/>
      <c r="W35" s="172">
        <v>2125.59</v>
      </c>
      <c r="X35" s="172">
        <v>2125.59</v>
      </c>
      <c r="Y35" s="174">
        <f t="shared" si="3"/>
        <v>-199.40999999999985</v>
      </c>
      <c r="AA35" s="179">
        <v>2500</v>
      </c>
      <c r="AB35" s="179">
        <v>2500</v>
      </c>
      <c r="AC35" s="182"/>
      <c r="AD35" s="182"/>
      <c r="AE35" s="182"/>
      <c r="AF35" s="179">
        <v>1657.65</v>
      </c>
      <c r="AG35" s="179">
        <v>1657.65</v>
      </c>
      <c r="AH35" s="181">
        <f t="shared" si="4"/>
        <v>-842.34999999999991</v>
      </c>
      <c r="AJ35" s="185">
        <f>IFERROR(VLOOKUP(A35,[3]rptBudgetaryBudgetCrossOrganiza!$A$2:$M$554,4,FALSE),"0")</f>
        <v>2500</v>
      </c>
      <c r="AK35" s="185">
        <f>IFERROR(VLOOKUP(A35,[3]rptBudgetaryBudgetCrossOrganiza!$A$2:$M$554,6,FALSE),"0")</f>
        <v>2500</v>
      </c>
      <c r="AL35" s="149">
        <v>2500</v>
      </c>
      <c r="AM35" s="150">
        <f>IFERROR(VLOOKUP(A35,[4]rptBudgetaryBudgetCrossOrganiza!$A$1212:$O$2283,13,FALSE),"0")</f>
        <v>304.08</v>
      </c>
      <c r="AN35" s="151"/>
      <c r="AO35" s="151"/>
      <c r="AP35" s="152"/>
      <c r="AQ35" s="149"/>
      <c r="AR35" s="153">
        <f t="shared" si="5"/>
        <v>-2500</v>
      </c>
      <c r="AS35" s="132"/>
      <c r="AT35" s="133">
        <f>IFERROR(VLOOKUP(A35,#REF!,36,FALSE),0)</f>
        <v>0</v>
      </c>
      <c r="AU35" s="134"/>
      <c r="AV35" s="134"/>
      <c r="AW35" s="134"/>
      <c r="AX35" s="134"/>
      <c r="AY35" s="134"/>
      <c r="AZ35" s="134"/>
      <c r="BA35" s="135">
        <f t="shared" si="8"/>
        <v>0</v>
      </c>
    </row>
    <row r="36" spans="1:53" x14ac:dyDescent="0.25">
      <c r="A36" s="128" t="s">
        <v>1431</v>
      </c>
      <c r="B36" s="128" t="s">
        <v>1951</v>
      </c>
      <c r="C36" s="128" t="str">
        <f t="shared" si="15"/>
        <v>100.40</v>
      </c>
      <c r="D36" s="128" t="str">
        <f t="shared" si="6"/>
        <v>50</v>
      </c>
      <c r="E36" s="128" t="str">
        <f t="shared" si="13"/>
        <v>6200.01</v>
      </c>
      <c r="F36" s="128">
        <f>VLOOKUP(E36,'Projections Cheat Sheet'!$A$3:$B$536,2,FALSE)</f>
        <v>6</v>
      </c>
      <c r="G36" s="128" t="str">
        <f>VLOOKUP(F36,'Projections Cheat Sheet'!$B$8:$C$196,2,FALSE)</f>
        <v>Zero</v>
      </c>
      <c r="H36" s="128" t="s">
        <v>2012</v>
      </c>
      <c r="I36" s="129">
        <v>3300</v>
      </c>
      <c r="J36" s="129">
        <v>3300</v>
      </c>
      <c r="K36" s="130"/>
      <c r="L36" s="129"/>
      <c r="M36" s="129"/>
      <c r="N36" s="129">
        <v>2967.22</v>
      </c>
      <c r="O36" s="129">
        <v>2967.22</v>
      </c>
      <c r="P36" s="131">
        <f t="shared" si="14"/>
        <v>-332.7800000000002</v>
      </c>
      <c r="R36" s="172">
        <v>3300</v>
      </c>
      <c r="S36" s="172">
        <v>3300</v>
      </c>
      <c r="T36" s="173"/>
      <c r="U36" s="173"/>
      <c r="V36" s="173"/>
      <c r="W36" s="172">
        <v>1981.72</v>
      </c>
      <c r="X36" s="172">
        <v>1981.72</v>
      </c>
      <c r="Y36" s="174">
        <f t="shared" si="3"/>
        <v>-1318.28</v>
      </c>
      <c r="AA36" s="179">
        <v>3300</v>
      </c>
      <c r="AB36" s="179">
        <v>3300</v>
      </c>
      <c r="AC36" s="182"/>
      <c r="AD36" s="182"/>
      <c r="AE36" s="182"/>
      <c r="AF36" s="179">
        <v>1693.12</v>
      </c>
      <c r="AG36" s="179">
        <v>1693.12</v>
      </c>
      <c r="AH36" s="181">
        <f t="shared" si="4"/>
        <v>-1606.88</v>
      </c>
      <c r="AJ36" s="185">
        <f>IFERROR(VLOOKUP(A36,[3]rptBudgetaryBudgetCrossOrganiza!$A$2:$M$554,4,FALSE),"0")</f>
        <v>3300</v>
      </c>
      <c r="AK36" s="185">
        <f>IFERROR(VLOOKUP(A36,[3]rptBudgetaryBudgetCrossOrganiza!$A$2:$M$554,6,FALSE),"0")</f>
        <v>3300</v>
      </c>
      <c r="AL36" s="149">
        <v>3300</v>
      </c>
      <c r="AM36" s="150">
        <f>IFERROR(VLOOKUP(A36,[4]rptBudgetaryBudgetCrossOrganiza!$A$1212:$O$2283,13,FALSE),"0")</f>
        <v>875.55</v>
      </c>
      <c r="AN36" s="151"/>
      <c r="AO36" s="151"/>
      <c r="AP36" s="152"/>
      <c r="AQ36" s="149"/>
      <c r="AR36" s="153">
        <f t="shared" si="5"/>
        <v>-3300</v>
      </c>
      <c r="AS36" s="132"/>
      <c r="AT36" s="133">
        <f>IFERROR(VLOOKUP(A36,#REF!,36,FALSE),0)</f>
        <v>0</v>
      </c>
      <c r="AU36" s="134"/>
      <c r="AV36" s="134"/>
      <c r="AW36" s="134"/>
      <c r="AX36" s="134"/>
      <c r="AY36" s="134"/>
      <c r="AZ36" s="134"/>
      <c r="BA36" s="135">
        <f t="shared" si="8"/>
        <v>0</v>
      </c>
    </row>
    <row r="37" spans="1:53" x14ac:dyDescent="0.25">
      <c r="A37" s="128" t="s">
        <v>1432</v>
      </c>
      <c r="B37" s="128" t="s">
        <v>1952</v>
      </c>
      <c r="C37" s="128" t="str">
        <f t="shared" si="15"/>
        <v>100.40</v>
      </c>
      <c r="D37" s="128" t="str">
        <f t="shared" si="6"/>
        <v>50</v>
      </c>
      <c r="E37" s="128" t="str">
        <f t="shared" si="13"/>
        <v>6200.02</v>
      </c>
      <c r="F37" s="128">
        <f>VLOOKUP(E37,'Projections Cheat Sheet'!$A$3:$B$536,2,FALSE)</f>
        <v>6</v>
      </c>
      <c r="G37" s="128" t="str">
        <f>VLOOKUP(F37,'Projections Cheat Sheet'!$B$8:$C$196,2,FALSE)</f>
        <v>Zero</v>
      </c>
      <c r="H37" s="128" t="s">
        <v>2012</v>
      </c>
      <c r="I37" s="129">
        <v>5000</v>
      </c>
      <c r="J37" s="129">
        <v>5000</v>
      </c>
      <c r="K37" s="130"/>
      <c r="L37" s="129"/>
      <c r="M37" s="129"/>
      <c r="N37" s="129">
        <v>5201.07</v>
      </c>
      <c r="O37" s="129">
        <v>5201.07</v>
      </c>
      <c r="P37" s="131">
        <f t="shared" si="14"/>
        <v>201.06999999999971</v>
      </c>
      <c r="R37" s="172">
        <v>5000</v>
      </c>
      <c r="S37" s="172">
        <v>5000</v>
      </c>
      <c r="T37" s="173"/>
      <c r="U37" s="173"/>
      <c r="V37" s="173"/>
      <c r="W37" s="172">
        <v>5055.91</v>
      </c>
      <c r="X37" s="172">
        <v>5055.91</v>
      </c>
      <c r="Y37" s="174">
        <f t="shared" si="3"/>
        <v>55.909999999999854</v>
      </c>
      <c r="AA37" s="179">
        <v>5000</v>
      </c>
      <c r="AB37" s="179">
        <v>8090</v>
      </c>
      <c r="AC37" s="182"/>
      <c r="AD37" s="182"/>
      <c r="AE37" s="182"/>
      <c r="AF37" s="179">
        <v>3331.84</v>
      </c>
      <c r="AG37" s="179">
        <v>3331.84</v>
      </c>
      <c r="AH37" s="181">
        <f t="shared" si="4"/>
        <v>-4758.16</v>
      </c>
      <c r="AJ37" s="185">
        <f>IFERROR(VLOOKUP(A37,[3]rptBudgetaryBudgetCrossOrganiza!$A$2:$M$554,4,FALSE),"0")</f>
        <v>5000</v>
      </c>
      <c r="AK37" s="185">
        <f>IFERROR(VLOOKUP(A37,[3]rptBudgetaryBudgetCrossOrganiza!$A$2:$M$554,6,FALSE),"0")</f>
        <v>5000</v>
      </c>
      <c r="AL37" s="149">
        <v>5000</v>
      </c>
      <c r="AM37" s="150">
        <f>IFERROR(VLOOKUP(A37,[4]rptBudgetaryBudgetCrossOrganiza!$A$1212:$O$2283,13,FALSE),"0")</f>
        <v>485.76</v>
      </c>
      <c r="AN37" s="151"/>
      <c r="AO37" s="151"/>
      <c r="AP37" s="152"/>
      <c r="AQ37" s="149"/>
      <c r="AR37" s="153">
        <f t="shared" si="5"/>
        <v>-5000</v>
      </c>
      <c r="AS37" s="132"/>
      <c r="AT37" s="133">
        <f>IFERROR(VLOOKUP(A37,#REF!,36,FALSE),0)</f>
        <v>0</v>
      </c>
      <c r="AU37" s="134"/>
      <c r="AV37" s="134"/>
      <c r="AW37" s="134"/>
      <c r="AX37" s="134"/>
      <c r="AY37" s="134"/>
      <c r="AZ37" s="134"/>
      <c r="BA37" s="135">
        <f t="shared" si="8"/>
        <v>0</v>
      </c>
    </row>
    <row r="38" spans="1:53" x14ac:dyDescent="0.25">
      <c r="A38" s="128" t="s">
        <v>1433</v>
      </c>
      <c r="B38" s="128" t="s">
        <v>1953</v>
      </c>
      <c r="C38" s="128" t="str">
        <f t="shared" si="15"/>
        <v>100.40</v>
      </c>
      <c r="D38" s="128" t="str">
        <f t="shared" si="6"/>
        <v>50</v>
      </c>
      <c r="E38" s="128" t="str">
        <f t="shared" si="13"/>
        <v>6200.03</v>
      </c>
      <c r="F38" s="128">
        <f>VLOOKUP(E38,'Projections Cheat Sheet'!$A$3:$B$536,2,FALSE)</f>
        <v>6</v>
      </c>
      <c r="G38" s="128" t="str">
        <f>VLOOKUP(F38,'Projections Cheat Sheet'!$B$8:$C$196,2,FALSE)</f>
        <v>Zero</v>
      </c>
      <c r="H38" s="128" t="s">
        <v>2012</v>
      </c>
      <c r="I38" s="129">
        <v>11200</v>
      </c>
      <c r="J38" s="129">
        <v>11200</v>
      </c>
      <c r="K38" s="130"/>
      <c r="L38" s="129"/>
      <c r="M38" s="129"/>
      <c r="N38" s="129">
        <v>10999.04</v>
      </c>
      <c r="O38" s="129">
        <v>10999.04</v>
      </c>
      <c r="P38" s="131">
        <f t="shared" si="14"/>
        <v>-200.95999999999913</v>
      </c>
      <c r="R38" s="172">
        <v>10000</v>
      </c>
      <c r="S38" s="172">
        <v>10000</v>
      </c>
      <c r="T38" s="173"/>
      <c r="U38" s="173"/>
      <c r="V38" s="173"/>
      <c r="W38" s="172">
        <v>13748.5</v>
      </c>
      <c r="X38" s="172">
        <v>13748.5</v>
      </c>
      <c r="Y38" s="174">
        <f t="shared" si="3"/>
        <v>3748.5</v>
      </c>
      <c r="AA38" s="179">
        <v>10000</v>
      </c>
      <c r="AB38" s="179">
        <v>15218</v>
      </c>
      <c r="AC38" s="182"/>
      <c r="AD38" s="182"/>
      <c r="AE38" s="182"/>
      <c r="AF38" s="179">
        <v>9118.77</v>
      </c>
      <c r="AG38" s="179">
        <v>9118.77</v>
      </c>
      <c r="AH38" s="181">
        <f t="shared" si="4"/>
        <v>-6099.23</v>
      </c>
      <c r="AJ38" s="185">
        <f>IFERROR(VLOOKUP(A38,[3]rptBudgetaryBudgetCrossOrganiza!$A$2:$M$554,4,FALSE),"0")</f>
        <v>10000</v>
      </c>
      <c r="AK38" s="185">
        <f>IFERROR(VLOOKUP(A38,[3]rptBudgetaryBudgetCrossOrganiza!$A$2:$M$554,6,FALSE),"0")</f>
        <v>10000</v>
      </c>
      <c r="AL38" s="149">
        <v>10000</v>
      </c>
      <c r="AM38" s="150">
        <f>IFERROR(VLOOKUP(A38,[4]rptBudgetaryBudgetCrossOrganiza!$A$1212:$O$2283,13,FALSE),"0")</f>
        <v>1422.46</v>
      </c>
      <c r="AN38" s="151"/>
      <c r="AO38" s="151"/>
      <c r="AP38" s="152"/>
      <c r="AQ38" s="149"/>
      <c r="AR38" s="153">
        <f t="shared" si="5"/>
        <v>-10000</v>
      </c>
      <c r="AS38" s="132"/>
      <c r="AT38" s="133">
        <f>IFERROR(VLOOKUP(A38,#REF!,36,FALSE),0)</f>
        <v>0</v>
      </c>
      <c r="AU38" s="134"/>
      <c r="AV38" s="134"/>
      <c r="AW38" s="134"/>
      <c r="AX38" s="134"/>
      <c r="AY38" s="134"/>
      <c r="AZ38" s="134"/>
      <c r="BA38" s="135">
        <f t="shared" si="8"/>
        <v>0</v>
      </c>
    </row>
    <row r="39" spans="1:53" x14ac:dyDescent="0.25">
      <c r="A39" s="128" t="s">
        <v>1434</v>
      </c>
      <c r="B39" s="128" t="s">
        <v>1954</v>
      </c>
      <c r="C39" s="128" t="str">
        <f t="shared" si="15"/>
        <v>100.40</v>
      </c>
      <c r="D39" s="128" t="str">
        <f t="shared" si="6"/>
        <v>50</v>
      </c>
      <c r="E39" s="128" t="str">
        <f t="shared" si="13"/>
        <v>6200.05</v>
      </c>
      <c r="F39" s="128">
        <f>VLOOKUP(E39,'Projections Cheat Sheet'!$A$3:$B$536,2,FALSE)</f>
        <v>6</v>
      </c>
      <c r="G39" s="128" t="str">
        <f>VLOOKUP(F39,'Projections Cheat Sheet'!$B$8:$C$196,2,FALSE)</f>
        <v>Zero</v>
      </c>
      <c r="H39" s="128" t="s">
        <v>2012</v>
      </c>
      <c r="I39" s="129">
        <v>8800</v>
      </c>
      <c r="J39" s="129">
        <v>8800</v>
      </c>
      <c r="K39" s="130"/>
      <c r="L39" s="129"/>
      <c r="M39" s="129"/>
      <c r="N39" s="129">
        <v>3911.69</v>
      </c>
      <c r="O39" s="129">
        <v>3911.69</v>
      </c>
      <c r="P39" s="131">
        <f t="shared" si="14"/>
        <v>-4888.3099999999995</v>
      </c>
      <c r="R39" s="172">
        <v>10200</v>
      </c>
      <c r="S39" s="172">
        <v>8700</v>
      </c>
      <c r="T39" s="173"/>
      <c r="U39" s="173"/>
      <c r="V39" s="173"/>
      <c r="W39" s="172">
        <v>1920.29</v>
      </c>
      <c r="X39" s="172">
        <v>1920.29</v>
      </c>
      <c r="Y39" s="174">
        <f t="shared" si="3"/>
        <v>-6779.71</v>
      </c>
      <c r="AA39" s="179">
        <v>5400</v>
      </c>
      <c r="AB39" s="179">
        <v>5400</v>
      </c>
      <c r="AC39" s="182"/>
      <c r="AD39" s="182"/>
      <c r="AE39" s="182"/>
      <c r="AF39" s="179">
        <v>1080.57</v>
      </c>
      <c r="AG39" s="179">
        <v>1080.57</v>
      </c>
      <c r="AH39" s="181">
        <f t="shared" si="4"/>
        <v>-4319.43</v>
      </c>
      <c r="AJ39" s="185">
        <f>IFERROR(VLOOKUP(A39,[3]rptBudgetaryBudgetCrossOrganiza!$A$2:$M$554,4,FALSE),"0")</f>
        <v>5400</v>
      </c>
      <c r="AK39" s="185">
        <f>IFERROR(VLOOKUP(A39,[3]rptBudgetaryBudgetCrossOrganiza!$A$2:$M$554,6,FALSE),"0")</f>
        <v>5400</v>
      </c>
      <c r="AL39" s="149">
        <v>5400</v>
      </c>
      <c r="AM39" s="150">
        <f>IFERROR(VLOOKUP(A39,[4]rptBudgetaryBudgetCrossOrganiza!$A$1212:$O$2283,13,FALSE),"0")</f>
        <v>0</v>
      </c>
      <c r="AN39" s="151"/>
      <c r="AO39" s="151"/>
      <c r="AP39" s="152"/>
      <c r="AQ39" s="149"/>
      <c r="AR39" s="153">
        <f t="shared" si="5"/>
        <v>-5400</v>
      </c>
      <c r="AS39" s="132"/>
      <c r="AT39" s="133">
        <f>IFERROR(VLOOKUP(A39,#REF!,36,FALSE),0)</f>
        <v>0</v>
      </c>
      <c r="AU39" s="134"/>
      <c r="AV39" s="134"/>
      <c r="AW39" s="134"/>
      <c r="AX39" s="134"/>
      <c r="AY39" s="134"/>
      <c r="AZ39" s="134"/>
      <c r="BA39" s="135">
        <f t="shared" si="8"/>
        <v>0</v>
      </c>
    </row>
    <row r="40" spans="1:53" x14ac:dyDescent="0.25">
      <c r="A40" s="128" t="s">
        <v>1435</v>
      </c>
      <c r="B40" s="128" t="s">
        <v>1955</v>
      </c>
      <c r="C40" s="128" t="str">
        <f t="shared" si="15"/>
        <v>100.40</v>
      </c>
      <c r="D40" s="128" t="str">
        <f t="shared" si="6"/>
        <v>50</v>
      </c>
      <c r="E40" s="128" t="str">
        <f t="shared" si="13"/>
        <v>6200.09</v>
      </c>
      <c r="F40" s="128">
        <f>VLOOKUP(E40,'Projections Cheat Sheet'!$A$3:$B$536,2,FALSE)</f>
        <v>6</v>
      </c>
      <c r="G40" s="128" t="str">
        <f>VLOOKUP(F40,'Projections Cheat Sheet'!$B$8:$C$196,2,FALSE)</f>
        <v>Zero</v>
      </c>
      <c r="H40" s="128" t="s">
        <v>2012</v>
      </c>
      <c r="I40" s="129">
        <v>0</v>
      </c>
      <c r="J40" s="129">
        <v>0</v>
      </c>
      <c r="K40" s="130"/>
      <c r="L40" s="129"/>
      <c r="M40" s="129"/>
      <c r="N40" s="129">
        <v>0</v>
      </c>
      <c r="O40" s="129">
        <v>0</v>
      </c>
      <c r="P40" s="131">
        <f t="shared" si="14"/>
        <v>0</v>
      </c>
      <c r="R40" s="172">
        <v>0</v>
      </c>
      <c r="S40" s="172">
        <v>0</v>
      </c>
      <c r="T40" s="173"/>
      <c r="U40" s="173"/>
      <c r="V40" s="173"/>
      <c r="W40" s="172">
        <v>0</v>
      </c>
      <c r="X40" s="172">
        <v>0</v>
      </c>
      <c r="Y40" s="174">
        <f t="shared" si="3"/>
        <v>0</v>
      </c>
      <c r="AA40" s="179">
        <v>0</v>
      </c>
      <c r="AB40" s="179">
        <v>3000</v>
      </c>
      <c r="AC40" s="182"/>
      <c r="AD40" s="182"/>
      <c r="AE40" s="182"/>
      <c r="AF40" s="179">
        <v>0</v>
      </c>
      <c r="AG40" s="179">
        <v>0</v>
      </c>
      <c r="AH40" s="181">
        <f t="shared" si="4"/>
        <v>-3000</v>
      </c>
      <c r="AJ40" s="185">
        <f>IFERROR(VLOOKUP(A40,[3]rptBudgetaryBudgetCrossOrganiza!$A$2:$M$554,4,FALSE),"0")</f>
        <v>0</v>
      </c>
      <c r="AK40" s="185">
        <f>IFERROR(VLOOKUP(A40,[3]rptBudgetaryBudgetCrossOrganiza!$A$2:$M$554,6,FALSE),"0")</f>
        <v>0</v>
      </c>
      <c r="AL40" s="149">
        <v>0</v>
      </c>
      <c r="AM40" s="150">
        <f>IFERROR(VLOOKUP(A40,[4]rptBudgetaryBudgetCrossOrganiza!$A$1212:$O$2283,13,FALSE),"0")</f>
        <v>0</v>
      </c>
      <c r="AN40" s="151"/>
      <c r="AO40" s="151"/>
      <c r="AP40" s="152"/>
      <c r="AQ40" s="149"/>
      <c r="AR40" s="153">
        <f t="shared" si="5"/>
        <v>0</v>
      </c>
      <c r="AS40" s="132"/>
      <c r="AT40" s="133">
        <f>IFERROR(VLOOKUP(A40,#REF!,36,FALSE),0)</f>
        <v>0</v>
      </c>
      <c r="AU40" s="134"/>
      <c r="AV40" s="134"/>
      <c r="AW40" s="134"/>
      <c r="AX40" s="134"/>
      <c r="AY40" s="134"/>
      <c r="AZ40" s="134"/>
      <c r="BA40" s="135">
        <f t="shared" si="8"/>
        <v>0</v>
      </c>
    </row>
    <row r="41" spans="1:53" x14ac:dyDescent="0.25">
      <c r="A41" s="128" t="s">
        <v>1436</v>
      </c>
      <c r="B41" s="128" t="s">
        <v>1956</v>
      </c>
      <c r="C41" s="128" t="str">
        <f t="shared" si="15"/>
        <v>100.40</v>
      </c>
      <c r="D41" s="128" t="str">
        <f t="shared" si="6"/>
        <v>50</v>
      </c>
      <c r="E41" s="128" t="str">
        <f t="shared" si="13"/>
        <v>6300.01</v>
      </c>
      <c r="F41" s="128">
        <f>VLOOKUP(E41,'Projections Cheat Sheet'!$A$3:$B$536,2,FALSE)</f>
        <v>6</v>
      </c>
      <c r="G41" s="128" t="str">
        <f>VLOOKUP(F41,'Projections Cheat Sheet'!$B$8:$C$196,2,FALSE)</f>
        <v>Zero</v>
      </c>
      <c r="H41" s="128" t="s">
        <v>2012</v>
      </c>
      <c r="I41" s="129">
        <v>4000</v>
      </c>
      <c r="J41" s="129">
        <v>4000</v>
      </c>
      <c r="K41" s="130"/>
      <c r="L41" s="129"/>
      <c r="M41" s="129"/>
      <c r="N41" s="129">
        <v>6447.12</v>
      </c>
      <c r="O41" s="129">
        <v>6447.12</v>
      </c>
      <c r="P41" s="131">
        <f t="shared" si="14"/>
        <v>2447.12</v>
      </c>
      <c r="R41" s="172">
        <v>0</v>
      </c>
      <c r="S41" s="172">
        <v>0</v>
      </c>
      <c r="T41" s="173"/>
      <c r="U41" s="173"/>
      <c r="V41" s="173"/>
      <c r="W41" s="172">
        <v>0</v>
      </c>
      <c r="X41" s="172">
        <v>0</v>
      </c>
      <c r="Y41" s="174">
        <f t="shared" si="3"/>
        <v>0</v>
      </c>
      <c r="AA41" s="179">
        <v>0</v>
      </c>
      <c r="AB41" s="179">
        <v>0</v>
      </c>
      <c r="AC41" s="182"/>
      <c r="AD41" s="182"/>
      <c r="AE41" s="182"/>
      <c r="AF41" s="179">
        <v>115</v>
      </c>
      <c r="AG41" s="179">
        <v>115</v>
      </c>
      <c r="AH41" s="181">
        <f t="shared" si="4"/>
        <v>115</v>
      </c>
      <c r="AJ41" s="185">
        <f>IFERROR(VLOOKUP(A41,[3]rptBudgetaryBudgetCrossOrganiza!$A$2:$M$554,4,FALSE),"0")</f>
        <v>0</v>
      </c>
      <c r="AK41" s="185">
        <f>IFERROR(VLOOKUP(A41,[3]rptBudgetaryBudgetCrossOrganiza!$A$2:$M$554,6,FALSE),"0")</f>
        <v>0</v>
      </c>
      <c r="AL41" s="149">
        <v>0</v>
      </c>
      <c r="AM41" s="150">
        <f>IFERROR(VLOOKUP(A41,[4]rptBudgetaryBudgetCrossOrganiza!$A$1212:$O$2283,13,FALSE),"0")</f>
        <v>0</v>
      </c>
      <c r="AN41" s="151"/>
      <c r="AO41" s="151"/>
      <c r="AP41" s="152"/>
      <c r="AQ41" s="149"/>
      <c r="AR41" s="153">
        <f t="shared" si="5"/>
        <v>0</v>
      </c>
      <c r="AS41" s="132"/>
      <c r="AT41" s="133">
        <f>IFERROR(VLOOKUP(A41,#REF!,36,FALSE),0)</f>
        <v>0</v>
      </c>
      <c r="AU41" s="134"/>
      <c r="AV41" s="134"/>
      <c r="AW41" s="134"/>
      <c r="AX41" s="134"/>
      <c r="AY41" s="134"/>
      <c r="AZ41" s="134"/>
      <c r="BA41" s="135">
        <f t="shared" si="8"/>
        <v>0</v>
      </c>
    </row>
    <row r="42" spans="1:53" x14ac:dyDescent="0.25">
      <c r="A42" s="128" t="s">
        <v>1437</v>
      </c>
      <c r="B42" s="128" t="s">
        <v>1957</v>
      </c>
      <c r="C42" s="128" t="str">
        <f t="shared" si="15"/>
        <v>100.40</v>
      </c>
      <c r="D42" s="128" t="str">
        <f t="shared" si="6"/>
        <v>50</v>
      </c>
      <c r="E42" s="128" t="str">
        <f t="shared" si="13"/>
        <v>6300.02</v>
      </c>
      <c r="F42" s="128">
        <f>VLOOKUP(E42,'Projections Cheat Sheet'!$A$3:$B$536,2,FALSE)</f>
        <v>6</v>
      </c>
      <c r="G42" s="128" t="str">
        <f>VLOOKUP(F42,'Projections Cheat Sheet'!$B$8:$C$196,2,FALSE)</f>
        <v>Zero</v>
      </c>
      <c r="H42" s="128" t="s">
        <v>2012</v>
      </c>
      <c r="I42" s="129">
        <v>1500</v>
      </c>
      <c r="J42" s="129">
        <v>1500</v>
      </c>
      <c r="K42" s="130"/>
      <c r="L42" s="129"/>
      <c r="M42" s="129"/>
      <c r="N42" s="129">
        <v>231</v>
      </c>
      <c r="O42" s="129">
        <v>231</v>
      </c>
      <c r="P42" s="131">
        <f t="shared" si="14"/>
        <v>-1269</v>
      </c>
      <c r="R42" s="172">
        <v>1500</v>
      </c>
      <c r="S42" s="172">
        <v>1500</v>
      </c>
      <c r="T42" s="173"/>
      <c r="U42" s="173"/>
      <c r="V42" s="173"/>
      <c r="W42" s="172">
        <v>1419</v>
      </c>
      <c r="X42" s="172">
        <v>1419</v>
      </c>
      <c r="Y42" s="174">
        <f t="shared" si="3"/>
        <v>-81</v>
      </c>
      <c r="AA42" s="179">
        <v>1500</v>
      </c>
      <c r="AB42" s="179">
        <v>2010</v>
      </c>
      <c r="AC42" s="182"/>
      <c r="AD42" s="182"/>
      <c r="AE42" s="182"/>
      <c r="AF42" s="179">
        <v>2439.15</v>
      </c>
      <c r="AG42" s="179">
        <v>2439.15</v>
      </c>
      <c r="AH42" s="181">
        <f t="shared" si="4"/>
        <v>429.15000000000009</v>
      </c>
      <c r="AJ42" s="185">
        <f>IFERROR(VLOOKUP(A42,[3]rptBudgetaryBudgetCrossOrganiza!$A$2:$M$554,4,FALSE),"0")</f>
        <v>1500</v>
      </c>
      <c r="AK42" s="185">
        <f>IFERROR(VLOOKUP(A42,[3]rptBudgetaryBudgetCrossOrganiza!$A$2:$M$554,6,FALSE),"0")</f>
        <v>1500</v>
      </c>
      <c r="AL42" s="149">
        <v>1500</v>
      </c>
      <c r="AM42" s="150">
        <f>IFERROR(VLOOKUP(A42,[4]rptBudgetaryBudgetCrossOrganiza!$A$1212:$O$2283,13,FALSE),"0")</f>
        <v>116</v>
      </c>
      <c r="AN42" s="151"/>
      <c r="AO42" s="151"/>
      <c r="AP42" s="152"/>
      <c r="AQ42" s="149"/>
      <c r="AR42" s="153">
        <f t="shared" si="5"/>
        <v>-1500</v>
      </c>
      <c r="AS42" s="132"/>
      <c r="AT42" s="133">
        <f>IFERROR(VLOOKUP(A42,#REF!,36,FALSE),0)</f>
        <v>0</v>
      </c>
      <c r="AU42" s="134"/>
      <c r="AV42" s="134"/>
      <c r="AW42" s="134"/>
      <c r="AX42" s="134"/>
      <c r="AY42" s="134"/>
      <c r="AZ42" s="134"/>
      <c r="BA42" s="135">
        <f t="shared" si="8"/>
        <v>0</v>
      </c>
    </row>
    <row r="43" spans="1:53" x14ac:dyDescent="0.25">
      <c r="A43" s="128" t="s">
        <v>1438</v>
      </c>
      <c r="B43" s="128" t="s">
        <v>1958</v>
      </c>
      <c r="C43" s="128" t="str">
        <f t="shared" si="15"/>
        <v>100.40</v>
      </c>
      <c r="D43" s="128" t="str">
        <f t="shared" si="6"/>
        <v>50</v>
      </c>
      <c r="E43" s="128" t="str">
        <f t="shared" si="13"/>
        <v>6350.02</v>
      </c>
      <c r="F43" s="128">
        <f>VLOOKUP(E43,'Projections Cheat Sheet'!$A$3:$B$536,2,FALSE)</f>
        <v>6</v>
      </c>
      <c r="G43" s="128" t="str">
        <f>VLOOKUP(F43,'Projections Cheat Sheet'!$B$8:$C$196,2,FALSE)</f>
        <v>Zero</v>
      </c>
      <c r="H43" s="128" t="s">
        <v>2012</v>
      </c>
      <c r="I43" s="129">
        <v>0</v>
      </c>
      <c r="J43" s="129">
        <v>0</v>
      </c>
      <c r="K43" s="130"/>
      <c r="L43" s="129"/>
      <c r="M43" s="129"/>
      <c r="N43" s="129">
        <v>0</v>
      </c>
      <c r="O43" s="129">
        <v>0</v>
      </c>
      <c r="P43" s="131">
        <f t="shared" ref="P43" si="16">O43-J43</f>
        <v>0</v>
      </c>
      <c r="R43" s="172">
        <v>0</v>
      </c>
      <c r="S43" s="172">
        <v>0</v>
      </c>
      <c r="T43" s="173"/>
      <c r="U43" s="173"/>
      <c r="V43" s="173"/>
      <c r="W43" s="172">
        <v>0</v>
      </c>
      <c r="X43" s="172">
        <v>0</v>
      </c>
      <c r="Y43" s="174">
        <f t="shared" si="3"/>
        <v>0</v>
      </c>
      <c r="AA43" s="179">
        <v>0</v>
      </c>
      <c r="AB43" s="179">
        <v>0</v>
      </c>
      <c r="AC43" s="182"/>
      <c r="AD43" s="182"/>
      <c r="AE43" s="182"/>
      <c r="AF43" s="179">
        <v>0</v>
      </c>
      <c r="AG43" s="179">
        <v>0</v>
      </c>
      <c r="AH43" s="181">
        <f t="shared" si="4"/>
        <v>0</v>
      </c>
      <c r="AJ43" s="185">
        <f>IFERROR(VLOOKUP(A43,[3]rptBudgetaryBudgetCrossOrganiza!$A$2:$M$554,4,FALSE),"0")</f>
        <v>0</v>
      </c>
      <c r="AK43" s="185">
        <f>IFERROR(VLOOKUP(A43,[3]rptBudgetaryBudgetCrossOrganiza!$A$2:$M$554,6,FALSE),"0")</f>
        <v>0</v>
      </c>
      <c r="AL43" s="149">
        <v>0</v>
      </c>
      <c r="AM43" s="150">
        <f>IFERROR(VLOOKUP(A43,[4]rptBudgetaryBudgetCrossOrganiza!$A$1212:$O$2283,13,FALSE),"0")</f>
        <v>0</v>
      </c>
      <c r="AN43" s="151"/>
      <c r="AO43" s="151"/>
      <c r="AP43" s="152"/>
      <c r="AQ43" s="149"/>
      <c r="AR43" s="153">
        <f t="shared" si="5"/>
        <v>0</v>
      </c>
      <c r="AS43" s="132"/>
      <c r="AT43" s="133">
        <f>IFERROR(VLOOKUP(A43,#REF!,36,FALSE),0)</f>
        <v>0</v>
      </c>
      <c r="AU43" s="134"/>
      <c r="AV43" s="134"/>
      <c r="AW43" s="134"/>
      <c r="AX43" s="134"/>
      <c r="AY43" s="134"/>
      <c r="AZ43" s="134"/>
      <c r="BA43" s="135">
        <f t="shared" si="8"/>
        <v>0</v>
      </c>
    </row>
    <row r="44" spans="1:53" x14ac:dyDescent="0.25">
      <c r="A44" s="128" t="s">
        <v>1439</v>
      </c>
      <c r="B44" s="128" t="s">
        <v>1959</v>
      </c>
      <c r="C44" s="128" t="str">
        <f t="shared" ref="C44:C107" si="17">LEFT(A44,6)</f>
        <v>100.40</v>
      </c>
      <c r="D44" s="128" t="str">
        <f t="shared" si="6"/>
        <v>50</v>
      </c>
      <c r="E44" s="128" t="str">
        <f t="shared" ref="E44:E107" si="18">RIGHT(A44,7)</f>
        <v>6350.03</v>
      </c>
      <c r="F44" s="128">
        <f>VLOOKUP(E44,'Projections Cheat Sheet'!$A$3:$B$536,2,FALSE)</f>
        <v>6</v>
      </c>
      <c r="G44" s="128" t="str">
        <f>VLOOKUP(F44,'Projections Cheat Sheet'!$B$8:$C$196,2,FALSE)</f>
        <v>Zero</v>
      </c>
      <c r="H44" s="128" t="s">
        <v>2012</v>
      </c>
      <c r="I44" s="129">
        <v>0</v>
      </c>
      <c r="J44" s="129">
        <v>0</v>
      </c>
      <c r="K44" s="130"/>
      <c r="L44" s="129"/>
      <c r="M44" s="129"/>
      <c r="N44" s="129">
        <v>0</v>
      </c>
      <c r="O44" s="129">
        <v>0</v>
      </c>
      <c r="P44" s="131"/>
      <c r="R44" s="172">
        <v>0</v>
      </c>
      <c r="S44" s="172">
        <v>0</v>
      </c>
      <c r="T44" s="173"/>
      <c r="U44" s="173"/>
      <c r="V44" s="173"/>
      <c r="W44" s="172">
        <v>0</v>
      </c>
      <c r="X44" s="172">
        <v>0</v>
      </c>
      <c r="Y44" s="174"/>
      <c r="AA44" s="179">
        <v>0</v>
      </c>
      <c r="AB44" s="179">
        <v>0</v>
      </c>
      <c r="AC44" s="182"/>
      <c r="AD44" s="182"/>
      <c r="AE44" s="182"/>
      <c r="AF44" s="179">
        <v>0</v>
      </c>
      <c r="AG44" s="179">
        <v>0</v>
      </c>
      <c r="AH44" s="181"/>
      <c r="AJ44" s="185">
        <f>IFERROR(VLOOKUP(A44,[3]rptBudgetaryBudgetCrossOrganiza!$A$2:$M$554,4,FALSE),"0")</f>
        <v>0</v>
      </c>
      <c r="AK44" s="185">
        <f>IFERROR(VLOOKUP(A44,[3]rptBudgetaryBudgetCrossOrganiza!$A$2:$M$554,6,FALSE),"0")</f>
        <v>0</v>
      </c>
      <c r="AL44" s="149">
        <v>0</v>
      </c>
      <c r="AM44" s="150">
        <f>IFERROR(VLOOKUP(A44,[4]rptBudgetaryBudgetCrossOrganiza!$A$1212:$O$2283,13,FALSE),"0")</f>
        <v>0</v>
      </c>
      <c r="AN44" s="151"/>
      <c r="AO44" s="151"/>
      <c r="AP44" s="152"/>
      <c r="AQ44" s="149"/>
      <c r="AR44" s="153"/>
      <c r="AS44" s="132"/>
      <c r="AT44" s="133"/>
      <c r="AU44" s="134"/>
      <c r="AV44" s="134"/>
      <c r="AW44" s="134"/>
      <c r="AX44" s="134"/>
      <c r="AY44" s="134"/>
      <c r="AZ44" s="134"/>
      <c r="BA44" s="135"/>
    </row>
    <row r="45" spans="1:53" x14ac:dyDescent="0.25">
      <c r="A45" s="128" t="s">
        <v>1440</v>
      </c>
      <c r="B45" s="128" t="s">
        <v>1960</v>
      </c>
      <c r="C45" s="128" t="str">
        <f t="shared" si="17"/>
        <v>100.40</v>
      </c>
      <c r="D45" s="128" t="str">
        <f t="shared" si="6"/>
        <v>50</v>
      </c>
      <c r="E45" s="128" t="str">
        <f t="shared" si="18"/>
        <v>6400.02</v>
      </c>
      <c r="F45" s="128">
        <f>VLOOKUP(E45,'Projections Cheat Sheet'!$A$3:$B$536,2,FALSE)</f>
        <v>6</v>
      </c>
      <c r="G45" s="128" t="str">
        <f>VLOOKUP(F45,'Projections Cheat Sheet'!$B$8:$C$196,2,FALSE)</f>
        <v>Zero</v>
      </c>
      <c r="H45" s="128" t="s">
        <v>2013</v>
      </c>
      <c r="I45" s="129">
        <v>0</v>
      </c>
      <c r="J45" s="129">
        <v>0</v>
      </c>
      <c r="K45" s="130"/>
      <c r="L45" s="129"/>
      <c r="M45" s="129"/>
      <c r="N45" s="129">
        <v>0</v>
      </c>
      <c r="O45" s="129">
        <v>0</v>
      </c>
      <c r="P45" s="131"/>
      <c r="R45" s="172">
        <v>0</v>
      </c>
      <c r="S45" s="172">
        <v>0</v>
      </c>
      <c r="T45" s="173"/>
      <c r="U45" s="173"/>
      <c r="V45" s="173"/>
      <c r="W45" s="172">
        <v>0</v>
      </c>
      <c r="X45" s="172">
        <v>0</v>
      </c>
      <c r="Y45" s="174"/>
      <c r="AA45" s="179">
        <v>0</v>
      </c>
      <c r="AB45" s="179">
        <v>0</v>
      </c>
      <c r="AC45" s="182"/>
      <c r="AD45" s="182"/>
      <c r="AE45" s="182"/>
      <c r="AF45" s="179">
        <v>0</v>
      </c>
      <c r="AG45" s="179">
        <v>0</v>
      </c>
      <c r="AH45" s="181"/>
      <c r="AJ45" s="185">
        <f>IFERROR(VLOOKUP(A45,[3]rptBudgetaryBudgetCrossOrganiza!$A$2:$M$554,4,FALSE),"0")</f>
        <v>0</v>
      </c>
      <c r="AK45" s="185">
        <f>IFERROR(VLOOKUP(A45,[3]rptBudgetaryBudgetCrossOrganiza!$A$2:$M$554,6,FALSE),"0")</f>
        <v>0</v>
      </c>
      <c r="AL45" s="149">
        <v>0</v>
      </c>
      <c r="AM45" s="150">
        <f>IFERROR(VLOOKUP(A45,[4]rptBudgetaryBudgetCrossOrganiza!$A$1212:$O$2283,13,FALSE),"0")</f>
        <v>0</v>
      </c>
      <c r="AN45" s="151"/>
      <c r="AO45" s="151"/>
      <c r="AP45" s="152"/>
      <c r="AQ45" s="149"/>
      <c r="AR45" s="153"/>
      <c r="AS45" s="132"/>
      <c r="AT45" s="133"/>
      <c r="AU45" s="134"/>
      <c r="AV45" s="134"/>
      <c r="AW45" s="134"/>
      <c r="AX45" s="134"/>
      <c r="AY45" s="134"/>
      <c r="AZ45" s="134"/>
      <c r="BA45" s="135"/>
    </row>
    <row r="46" spans="1:53" x14ac:dyDescent="0.25">
      <c r="A46" s="128" t="s">
        <v>1441</v>
      </c>
      <c r="B46" s="128" t="s">
        <v>1961</v>
      </c>
      <c r="C46" s="128" t="str">
        <f t="shared" si="17"/>
        <v>100.40</v>
      </c>
      <c r="D46" s="128" t="str">
        <f t="shared" si="6"/>
        <v>50</v>
      </c>
      <c r="E46" s="128" t="str">
        <f t="shared" si="18"/>
        <v>6400.05</v>
      </c>
      <c r="F46" s="128">
        <f>VLOOKUP(E46,'Projections Cheat Sheet'!$A$3:$B$536,2,FALSE)</f>
        <v>6</v>
      </c>
      <c r="G46" s="128" t="str">
        <f>VLOOKUP(F46,'Projections Cheat Sheet'!$B$8:$C$196,2,FALSE)</f>
        <v>Zero</v>
      </c>
      <c r="H46" s="128" t="s">
        <v>2013</v>
      </c>
      <c r="I46" s="129">
        <v>0</v>
      </c>
      <c r="J46" s="129">
        <v>0</v>
      </c>
      <c r="K46" s="130"/>
      <c r="L46" s="129"/>
      <c r="M46" s="129"/>
      <c r="N46" s="129">
        <v>0</v>
      </c>
      <c r="O46" s="129">
        <v>0</v>
      </c>
      <c r="P46" s="131"/>
      <c r="R46" s="172">
        <v>0</v>
      </c>
      <c r="S46" s="172">
        <v>0</v>
      </c>
      <c r="T46" s="173"/>
      <c r="U46" s="173"/>
      <c r="V46" s="173"/>
      <c r="W46" s="172">
        <v>0</v>
      </c>
      <c r="X46" s="172">
        <v>0</v>
      </c>
      <c r="Y46" s="174"/>
      <c r="AA46" s="179">
        <v>0</v>
      </c>
      <c r="AB46" s="179">
        <v>0</v>
      </c>
      <c r="AC46" s="182"/>
      <c r="AD46" s="182"/>
      <c r="AE46" s="182"/>
      <c r="AF46" s="179">
        <v>0</v>
      </c>
      <c r="AG46" s="179">
        <v>0</v>
      </c>
      <c r="AH46" s="181"/>
      <c r="AJ46" s="185">
        <f>IFERROR(VLOOKUP(A46,[3]rptBudgetaryBudgetCrossOrganiza!$A$2:$M$554,4,FALSE),"0")</f>
        <v>0</v>
      </c>
      <c r="AK46" s="185">
        <f>IFERROR(VLOOKUP(A46,[3]rptBudgetaryBudgetCrossOrganiza!$A$2:$M$554,6,FALSE),"0")</f>
        <v>0</v>
      </c>
      <c r="AL46" s="149">
        <v>0</v>
      </c>
      <c r="AM46" s="150">
        <f>IFERROR(VLOOKUP(A46,[4]rptBudgetaryBudgetCrossOrganiza!$A$1212:$O$2283,13,FALSE),"0")</f>
        <v>0</v>
      </c>
      <c r="AN46" s="151"/>
      <c r="AO46" s="151"/>
      <c r="AP46" s="152"/>
      <c r="AQ46" s="149"/>
      <c r="AR46" s="153"/>
      <c r="AS46" s="132"/>
      <c r="AT46" s="133"/>
      <c r="AU46" s="134"/>
      <c r="AV46" s="134"/>
      <c r="AW46" s="134"/>
      <c r="AX46" s="134"/>
      <c r="AY46" s="134"/>
      <c r="AZ46" s="134"/>
      <c r="BA46" s="135"/>
    </row>
    <row r="47" spans="1:53" x14ac:dyDescent="0.25">
      <c r="A47" s="128" t="s">
        <v>1442</v>
      </c>
      <c r="B47" s="128" t="s">
        <v>1962</v>
      </c>
      <c r="C47" s="128" t="str">
        <f t="shared" si="17"/>
        <v>100.40</v>
      </c>
      <c r="D47" s="128" t="str">
        <f t="shared" si="6"/>
        <v>50</v>
      </c>
      <c r="E47" s="128" t="str">
        <f t="shared" si="18"/>
        <v>6400.07</v>
      </c>
      <c r="F47" s="128">
        <f>VLOOKUP(E47,'Projections Cheat Sheet'!$A$3:$B$536,2,FALSE)</f>
        <v>6</v>
      </c>
      <c r="G47" s="128" t="str">
        <f>VLOOKUP(F47,'Projections Cheat Sheet'!$B$8:$C$196,2,FALSE)</f>
        <v>Zero</v>
      </c>
      <c r="H47" s="128" t="s">
        <v>2013</v>
      </c>
      <c r="I47" s="129">
        <v>0</v>
      </c>
      <c r="J47" s="129">
        <v>0</v>
      </c>
      <c r="K47" s="130"/>
      <c r="L47" s="129"/>
      <c r="M47" s="129"/>
      <c r="N47" s="129">
        <v>0</v>
      </c>
      <c r="O47" s="129">
        <v>0</v>
      </c>
      <c r="P47" s="131"/>
      <c r="R47" s="172">
        <v>0</v>
      </c>
      <c r="S47" s="172">
        <v>0</v>
      </c>
      <c r="T47" s="173"/>
      <c r="U47" s="173"/>
      <c r="V47" s="173"/>
      <c r="W47" s="172">
        <v>0</v>
      </c>
      <c r="X47" s="172">
        <v>0</v>
      </c>
      <c r="Y47" s="174"/>
      <c r="AA47" s="179">
        <v>0</v>
      </c>
      <c r="AB47" s="179">
        <v>0</v>
      </c>
      <c r="AC47" s="182"/>
      <c r="AD47" s="182"/>
      <c r="AE47" s="182"/>
      <c r="AF47" s="179">
        <v>0</v>
      </c>
      <c r="AG47" s="179">
        <v>0</v>
      </c>
      <c r="AH47" s="181"/>
      <c r="AJ47" s="185">
        <f>IFERROR(VLOOKUP(A47,[3]rptBudgetaryBudgetCrossOrganiza!$A$2:$M$554,4,FALSE),"0")</f>
        <v>0</v>
      </c>
      <c r="AK47" s="185">
        <f>IFERROR(VLOOKUP(A47,[3]rptBudgetaryBudgetCrossOrganiza!$A$2:$M$554,6,FALSE),"0")</f>
        <v>0</v>
      </c>
      <c r="AL47" s="149">
        <v>0</v>
      </c>
      <c r="AM47" s="150">
        <f>IFERROR(VLOOKUP(A47,[4]rptBudgetaryBudgetCrossOrganiza!$A$1212:$O$2283,13,FALSE),"0")</f>
        <v>0</v>
      </c>
      <c r="AN47" s="151"/>
      <c r="AO47" s="151"/>
      <c r="AP47" s="152"/>
      <c r="AQ47" s="149"/>
      <c r="AR47" s="153"/>
      <c r="AS47" s="132"/>
      <c r="AT47" s="133"/>
      <c r="AU47" s="134"/>
      <c r="AV47" s="134"/>
      <c r="AW47" s="134"/>
      <c r="AX47" s="134"/>
      <c r="AY47" s="134"/>
      <c r="AZ47" s="134"/>
      <c r="BA47" s="135"/>
    </row>
    <row r="48" spans="1:53" x14ac:dyDescent="0.25">
      <c r="A48" s="128" t="s">
        <v>1443</v>
      </c>
      <c r="B48" s="128" t="s">
        <v>1963</v>
      </c>
      <c r="C48" s="128" t="str">
        <f t="shared" si="17"/>
        <v>100.40</v>
      </c>
      <c r="D48" s="128" t="str">
        <f t="shared" si="6"/>
        <v>50</v>
      </c>
      <c r="E48" s="128" t="str">
        <f t="shared" si="18"/>
        <v>6500.04</v>
      </c>
      <c r="F48" s="128">
        <f>VLOOKUP(E48,'Projections Cheat Sheet'!$A$3:$B$536,2,FALSE)</f>
        <v>1</v>
      </c>
      <c r="G48" s="128" t="str">
        <f>VLOOKUP(F48,'Projections Cheat Sheet'!$B$8:$C$196,2,FALSE)</f>
        <v>salary</v>
      </c>
      <c r="H48" s="128" t="s">
        <v>2010</v>
      </c>
      <c r="I48" s="129">
        <v>5120</v>
      </c>
      <c r="J48" s="129">
        <v>5120</v>
      </c>
      <c r="K48" s="130"/>
      <c r="L48" s="129"/>
      <c r="M48" s="129"/>
      <c r="N48" s="129">
        <v>5120</v>
      </c>
      <c r="O48" s="129">
        <v>5120</v>
      </c>
      <c r="P48" s="131"/>
      <c r="R48" s="172">
        <v>6310</v>
      </c>
      <c r="S48" s="172">
        <v>6310</v>
      </c>
      <c r="T48" s="173"/>
      <c r="U48" s="173"/>
      <c r="V48" s="173"/>
      <c r="W48" s="172">
        <v>6310</v>
      </c>
      <c r="X48" s="172">
        <v>6310</v>
      </c>
      <c r="Y48" s="174"/>
      <c r="AA48" s="179">
        <v>6030</v>
      </c>
      <c r="AB48" s="179">
        <v>6030</v>
      </c>
      <c r="AC48" s="182"/>
      <c r="AD48" s="182"/>
      <c r="AE48" s="182"/>
      <c r="AF48" s="179">
        <v>2512.5</v>
      </c>
      <c r="AG48" s="179">
        <v>2512.5</v>
      </c>
      <c r="AH48" s="181"/>
      <c r="AJ48" s="185">
        <f>IFERROR(VLOOKUP(A48,[3]rptBudgetaryBudgetCrossOrganiza!$A$2:$M$554,4,FALSE),"0")</f>
        <v>6030</v>
      </c>
      <c r="AK48" s="185">
        <f>IFERROR(VLOOKUP(A48,[3]rptBudgetaryBudgetCrossOrganiza!$A$2:$M$554,6,FALSE),"0")</f>
        <v>6030</v>
      </c>
      <c r="AL48" s="149">
        <v>6030</v>
      </c>
      <c r="AM48" s="150">
        <f>IFERROR(VLOOKUP(A48,[4]rptBudgetaryBudgetCrossOrganiza!$A$1212:$O$2283,13,FALSE),"0")</f>
        <v>0</v>
      </c>
      <c r="AN48" s="151"/>
      <c r="AO48" s="151"/>
      <c r="AP48" s="152"/>
      <c r="AQ48" s="149"/>
      <c r="AR48" s="153"/>
      <c r="AS48" s="132"/>
      <c r="AT48" s="133"/>
      <c r="AU48" s="134"/>
      <c r="AV48" s="134"/>
      <c r="AW48" s="134"/>
      <c r="AX48" s="134"/>
      <c r="AY48" s="134"/>
      <c r="AZ48" s="134"/>
      <c r="BA48" s="135"/>
    </row>
    <row r="49" spans="1:53" x14ac:dyDescent="0.25">
      <c r="A49" s="128" t="s">
        <v>1444</v>
      </c>
      <c r="B49" s="128" t="s">
        <v>1964</v>
      </c>
      <c r="C49" s="128" t="str">
        <f t="shared" si="17"/>
        <v>100.40</v>
      </c>
      <c r="D49" s="128" t="str">
        <f t="shared" si="6"/>
        <v>50</v>
      </c>
      <c r="E49" s="128" t="str">
        <f t="shared" si="18"/>
        <v>6600.01</v>
      </c>
      <c r="F49" s="128">
        <f>VLOOKUP(E49,'Projections Cheat Sheet'!$A$3:$B$536,2,FALSE)</f>
        <v>6</v>
      </c>
      <c r="G49" s="128" t="str">
        <f>VLOOKUP(F49,'Projections Cheat Sheet'!$B$8:$C$196,2,FALSE)</f>
        <v>Zero</v>
      </c>
      <c r="H49" s="128" t="s">
        <v>2012</v>
      </c>
      <c r="I49" s="129">
        <v>1000</v>
      </c>
      <c r="J49" s="129">
        <v>1000</v>
      </c>
      <c r="K49" s="130"/>
      <c r="L49" s="129"/>
      <c r="M49" s="129"/>
      <c r="N49" s="129">
        <v>426.69</v>
      </c>
      <c r="O49" s="129">
        <v>426.69</v>
      </c>
      <c r="P49" s="131"/>
      <c r="R49" s="172">
        <v>500</v>
      </c>
      <c r="S49" s="172">
        <v>500</v>
      </c>
      <c r="T49" s="173"/>
      <c r="U49" s="173"/>
      <c r="V49" s="173"/>
      <c r="W49" s="172">
        <v>197.09</v>
      </c>
      <c r="X49" s="172">
        <v>197.09</v>
      </c>
      <c r="Y49" s="174"/>
      <c r="AA49" s="179">
        <v>500</v>
      </c>
      <c r="AB49" s="179">
        <v>500</v>
      </c>
      <c r="AC49" s="182"/>
      <c r="AD49" s="182"/>
      <c r="AE49" s="182"/>
      <c r="AF49" s="179">
        <v>262.07</v>
      </c>
      <c r="AG49" s="179">
        <v>262.07</v>
      </c>
      <c r="AH49" s="181"/>
      <c r="AJ49" s="185">
        <f>IFERROR(VLOOKUP(A49,[3]rptBudgetaryBudgetCrossOrganiza!$A$2:$M$554,4,FALSE),"0")</f>
        <v>500</v>
      </c>
      <c r="AK49" s="185">
        <f>IFERROR(VLOOKUP(A49,[3]rptBudgetaryBudgetCrossOrganiza!$A$2:$M$554,6,FALSE),"0")</f>
        <v>500</v>
      </c>
      <c r="AL49" s="149">
        <v>500</v>
      </c>
      <c r="AM49" s="150">
        <f>IFERROR(VLOOKUP(A49,[4]rptBudgetaryBudgetCrossOrganiza!$A$1212:$O$2283,13,FALSE),"0")</f>
        <v>219.77</v>
      </c>
      <c r="AN49" s="151"/>
      <c r="AO49" s="151"/>
      <c r="AP49" s="152"/>
      <c r="AQ49" s="149"/>
      <c r="AR49" s="153"/>
      <c r="AS49" s="132"/>
      <c r="AT49" s="133"/>
      <c r="AU49" s="134"/>
      <c r="AV49" s="134"/>
      <c r="AW49" s="134"/>
      <c r="AX49" s="134"/>
      <c r="AY49" s="134"/>
      <c r="AZ49" s="134"/>
      <c r="BA49" s="135"/>
    </row>
    <row r="50" spans="1:53" x14ac:dyDescent="0.25">
      <c r="A50" s="128" t="s">
        <v>1445</v>
      </c>
      <c r="B50" s="128" t="s">
        <v>1965</v>
      </c>
      <c r="C50" s="128" t="str">
        <f t="shared" si="17"/>
        <v>100.40</v>
      </c>
      <c r="D50" s="128" t="str">
        <f t="shared" si="6"/>
        <v>50</v>
      </c>
      <c r="E50" s="128" t="str">
        <f t="shared" si="18"/>
        <v>6600.03</v>
      </c>
      <c r="F50" s="128">
        <f>VLOOKUP(E50,'Projections Cheat Sheet'!$A$3:$B$536,2,FALSE)</f>
        <v>6</v>
      </c>
      <c r="G50" s="128" t="str">
        <f>VLOOKUP(F50,'Projections Cheat Sheet'!$B$8:$C$196,2,FALSE)</f>
        <v>Zero</v>
      </c>
      <c r="H50" s="128" t="s">
        <v>2012</v>
      </c>
      <c r="I50" s="129">
        <v>100</v>
      </c>
      <c r="J50" s="129">
        <v>100</v>
      </c>
      <c r="K50" s="130"/>
      <c r="L50" s="129"/>
      <c r="M50" s="129"/>
      <c r="N50" s="129">
        <v>0</v>
      </c>
      <c r="O50" s="129">
        <v>0</v>
      </c>
      <c r="P50" s="131"/>
      <c r="R50" s="172">
        <v>0</v>
      </c>
      <c r="S50" s="172">
        <v>0</v>
      </c>
      <c r="T50" s="173"/>
      <c r="U50" s="173"/>
      <c r="V50" s="173"/>
      <c r="W50" s="172">
        <v>0</v>
      </c>
      <c r="X50" s="172">
        <v>0</v>
      </c>
      <c r="Y50" s="174"/>
      <c r="AA50" s="179">
        <v>0</v>
      </c>
      <c r="AB50" s="179">
        <v>0</v>
      </c>
      <c r="AC50" s="182"/>
      <c r="AD50" s="182"/>
      <c r="AE50" s="182"/>
      <c r="AF50" s="179">
        <v>0</v>
      </c>
      <c r="AG50" s="179">
        <v>0</v>
      </c>
      <c r="AH50" s="181"/>
      <c r="AJ50" s="185">
        <f>IFERROR(VLOOKUP(A50,[3]rptBudgetaryBudgetCrossOrganiza!$A$2:$M$554,4,FALSE),"0")</f>
        <v>0</v>
      </c>
      <c r="AK50" s="185">
        <f>IFERROR(VLOOKUP(A50,[3]rptBudgetaryBudgetCrossOrganiza!$A$2:$M$554,6,FALSE),"0")</f>
        <v>0</v>
      </c>
      <c r="AL50" s="149">
        <v>0</v>
      </c>
      <c r="AM50" s="150">
        <f>IFERROR(VLOOKUP(A50,[4]rptBudgetaryBudgetCrossOrganiza!$A$1212:$O$2283,13,FALSE),"0")</f>
        <v>0</v>
      </c>
      <c r="AN50" s="151"/>
      <c r="AO50" s="151"/>
      <c r="AP50" s="152"/>
      <c r="AQ50" s="149"/>
      <c r="AR50" s="153"/>
      <c r="AS50" s="132"/>
      <c r="AT50" s="133"/>
      <c r="AU50" s="134"/>
      <c r="AV50" s="134"/>
      <c r="AW50" s="134"/>
      <c r="AX50" s="134"/>
      <c r="AY50" s="134"/>
      <c r="AZ50" s="134"/>
      <c r="BA50" s="135"/>
    </row>
    <row r="51" spans="1:53" x14ac:dyDescent="0.25">
      <c r="A51" s="128" t="s">
        <v>1446</v>
      </c>
      <c r="B51" s="128" t="s">
        <v>1966</v>
      </c>
      <c r="C51" s="128" t="str">
        <f t="shared" si="17"/>
        <v>100.40</v>
      </c>
      <c r="D51" s="128" t="str">
        <f t="shared" si="6"/>
        <v>50</v>
      </c>
      <c r="E51" s="128" t="str">
        <f t="shared" si="18"/>
        <v>6600.04</v>
      </c>
      <c r="F51" s="128">
        <f>VLOOKUP(E51,'Projections Cheat Sheet'!$A$3:$B$536,2,FALSE)</f>
        <v>6</v>
      </c>
      <c r="G51" s="128" t="str">
        <f>VLOOKUP(F51,'Projections Cheat Sheet'!$B$8:$C$196,2,FALSE)</f>
        <v>Zero</v>
      </c>
      <c r="H51" s="128" t="s">
        <v>2012</v>
      </c>
      <c r="I51" s="129">
        <v>3000</v>
      </c>
      <c r="J51" s="129">
        <v>3000</v>
      </c>
      <c r="K51" s="130"/>
      <c r="L51" s="129"/>
      <c r="M51" s="129"/>
      <c r="N51" s="129">
        <v>3886.98</v>
      </c>
      <c r="O51" s="129">
        <v>3886.98</v>
      </c>
      <c r="P51" s="131"/>
      <c r="R51" s="172">
        <v>4000</v>
      </c>
      <c r="S51" s="172">
        <v>4000</v>
      </c>
      <c r="T51" s="173"/>
      <c r="U51" s="173"/>
      <c r="V51" s="173"/>
      <c r="W51" s="172">
        <v>1878.38</v>
      </c>
      <c r="X51" s="172">
        <v>1878.38</v>
      </c>
      <c r="Y51" s="174"/>
      <c r="AA51" s="179">
        <v>4000</v>
      </c>
      <c r="AB51" s="179">
        <v>4000</v>
      </c>
      <c r="AC51" s="182"/>
      <c r="AD51" s="182"/>
      <c r="AE51" s="182"/>
      <c r="AF51" s="179">
        <v>575.75</v>
      </c>
      <c r="AG51" s="179">
        <v>575.75</v>
      </c>
      <c r="AH51" s="181"/>
      <c r="AJ51" s="185">
        <f>IFERROR(VLOOKUP(A51,[3]rptBudgetaryBudgetCrossOrganiza!$A$2:$M$554,4,FALSE),"0")</f>
        <v>4000</v>
      </c>
      <c r="AK51" s="185">
        <f>IFERROR(VLOOKUP(A51,[3]rptBudgetaryBudgetCrossOrganiza!$A$2:$M$554,6,FALSE),"0")</f>
        <v>4000</v>
      </c>
      <c r="AL51" s="149">
        <v>4000</v>
      </c>
      <c r="AM51" s="150">
        <f>IFERROR(VLOOKUP(A51,[4]rptBudgetaryBudgetCrossOrganiza!$A$1212:$O$2283,13,FALSE),"0")</f>
        <v>0</v>
      </c>
      <c r="AN51" s="151"/>
      <c r="AO51" s="151"/>
      <c r="AP51" s="152"/>
      <c r="AQ51" s="149"/>
      <c r="AR51" s="153"/>
      <c r="AS51" s="132"/>
      <c r="AT51" s="133"/>
      <c r="AU51" s="134"/>
      <c r="AV51" s="134"/>
      <c r="AW51" s="134"/>
      <c r="AX51" s="134"/>
      <c r="AY51" s="134"/>
      <c r="AZ51" s="134"/>
      <c r="BA51" s="135"/>
    </row>
    <row r="52" spans="1:53" x14ac:dyDescent="0.25">
      <c r="A52" s="128" t="s">
        <v>1447</v>
      </c>
      <c r="B52" s="128" t="s">
        <v>1967</v>
      </c>
      <c r="C52" s="128" t="str">
        <f t="shared" si="17"/>
        <v>100.40</v>
      </c>
      <c r="D52" s="128" t="str">
        <f t="shared" si="6"/>
        <v>50</v>
      </c>
      <c r="E52" s="128" t="str">
        <f t="shared" si="18"/>
        <v>6600.07</v>
      </c>
      <c r="F52" s="128">
        <f>VLOOKUP(E52,'Projections Cheat Sheet'!$A$3:$B$536,2,FALSE)</f>
        <v>6</v>
      </c>
      <c r="G52" s="128" t="str">
        <f>VLOOKUP(F52,'Projections Cheat Sheet'!$B$8:$C$196,2,FALSE)</f>
        <v>Zero</v>
      </c>
      <c r="H52" s="128" t="s">
        <v>2012</v>
      </c>
      <c r="I52" s="129">
        <v>4050</v>
      </c>
      <c r="J52" s="129">
        <v>4050</v>
      </c>
      <c r="K52" s="130"/>
      <c r="L52" s="129"/>
      <c r="M52" s="129"/>
      <c r="N52" s="129">
        <v>95.14</v>
      </c>
      <c r="O52" s="129">
        <v>95.14</v>
      </c>
      <c r="P52" s="131"/>
      <c r="R52" s="172">
        <v>500</v>
      </c>
      <c r="S52" s="172">
        <v>500</v>
      </c>
      <c r="T52" s="173"/>
      <c r="U52" s="173"/>
      <c r="V52" s="173"/>
      <c r="W52" s="172">
        <v>330</v>
      </c>
      <c r="X52" s="172">
        <v>330</v>
      </c>
      <c r="Y52" s="174"/>
      <c r="AA52" s="179">
        <v>500</v>
      </c>
      <c r="AB52" s="179">
        <v>4200</v>
      </c>
      <c r="AC52" s="182"/>
      <c r="AD52" s="182"/>
      <c r="AE52" s="182"/>
      <c r="AF52" s="179">
        <v>4526</v>
      </c>
      <c r="AG52" s="179">
        <v>4526</v>
      </c>
      <c r="AH52" s="181"/>
      <c r="AJ52" s="185">
        <f>IFERROR(VLOOKUP(A52,[3]rptBudgetaryBudgetCrossOrganiza!$A$2:$M$554,4,FALSE),"0")</f>
        <v>500</v>
      </c>
      <c r="AK52" s="185">
        <f>IFERROR(VLOOKUP(A52,[3]rptBudgetaryBudgetCrossOrganiza!$A$2:$M$554,6,FALSE),"0")</f>
        <v>500</v>
      </c>
      <c r="AL52" s="149">
        <v>500</v>
      </c>
      <c r="AM52" s="150">
        <f>IFERROR(VLOOKUP(A52,[4]rptBudgetaryBudgetCrossOrganiza!$A$1212:$O$2283,13,FALSE),"0")</f>
        <v>90</v>
      </c>
      <c r="AN52" s="151"/>
      <c r="AO52" s="151"/>
      <c r="AP52" s="152"/>
      <c r="AQ52" s="149"/>
      <c r="AR52" s="153"/>
      <c r="AS52" s="132"/>
      <c r="AT52" s="133"/>
      <c r="AU52" s="134"/>
      <c r="AV52" s="134"/>
      <c r="AW52" s="134"/>
      <c r="AX52" s="134"/>
      <c r="AY52" s="134"/>
      <c r="AZ52" s="134"/>
      <c r="BA52" s="135"/>
    </row>
    <row r="53" spans="1:53" x14ac:dyDescent="0.25">
      <c r="A53" s="128" t="s">
        <v>1448</v>
      </c>
      <c r="B53" s="128" t="s">
        <v>1968</v>
      </c>
      <c r="C53" s="128" t="str">
        <f t="shared" si="17"/>
        <v>100.40</v>
      </c>
      <c r="D53" s="128" t="str">
        <f t="shared" si="6"/>
        <v>50</v>
      </c>
      <c r="E53" s="128" t="str">
        <f t="shared" si="18"/>
        <v>6600.23</v>
      </c>
      <c r="F53" s="128">
        <f>VLOOKUP(E53,'Projections Cheat Sheet'!$A$3:$B$536,2,FALSE)</f>
        <v>6</v>
      </c>
      <c r="G53" s="128" t="str">
        <f>VLOOKUP(F53,'Projections Cheat Sheet'!$B$8:$C$196,2,FALSE)</f>
        <v>Zero</v>
      </c>
      <c r="H53" s="128" t="s">
        <v>2012</v>
      </c>
      <c r="I53" s="129">
        <v>0</v>
      </c>
      <c r="J53" s="129">
        <v>0</v>
      </c>
      <c r="K53" s="130"/>
      <c r="L53" s="129"/>
      <c r="M53" s="129"/>
      <c r="N53" s="129">
        <v>0</v>
      </c>
      <c r="O53" s="129">
        <v>0</v>
      </c>
      <c r="P53" s="131"/>
      <c r="R53" s="172">
        <v>0</v>
      </c>
      <c r="S53" s="172">
        <v>0</v>
      </c>
      <c r="T53" s="173"/>
      <c r="U53" s="173"/>
      <c r="V53" s="173"/>
      <c r="W53" s="172">
        <v>0</v>
      </c>
      <c r="X53" s="172">
        <v>0</v>
      </c>
      <c r="Y53" s="174"/>
      <c r="AA53" s="179">
        <v>0</v>
      </c>
      <c r="AB53" s="179">
        <v>0</v>
      </c>
      <c r="AC53" s="182"/>
      <c r="AD53" s="182"/>
      <c r="AE53" s="182"/>
      <c r="AF53" s="179">
        <v>0</v>
      </c>
      <c r="AG53" s="179">
        <v>0</v>
      </c>
      <c r="AH53" s="181"/>
      <c r="AJ53" s="185">
        <f>IFERROR(VLOOKUP(A53,[3]rptBudgetaryBudgetCrossOrganiza!$A$2:$M$554,4,FALSE),"0")</f>
        <v>0</v>
      </c>
      <c r="AK53" s="185">
        <f>IFERROR(VLOOKUP(A53,[3]rptBudgetaryBudgetCrossOrganiza!$A$2:$M$554,6,FALSE),"0")</f>
        <v>0</v>
      </c>
      <c r="AL53" s="149">
        <v>0</v>
      </c>
      <c r="AM53" s="150">
        <f>IFERROR(VLOOKUP(A53,[4]rptBudgetaryBudgetCrossOrganiza!$A$1212:$O$2283,13,FALSE),"0")</f>
        <v>0</v>
      </c>
      <c r="AN53" s="151"/>
      <c r="AO53" s="151"/>
      <c r="AP53" s="152"/>
      <c r="AQ53" s="149"/>
      <c r="AR53" s="153"/>
      <c r="AS53" s="132"/>
      <c r="AT53" s="133"/>
      <c r="AU53" s="134"/>
      <c r="AV53" s="134"/>
      <c r="AW53" s="134"/>
      <c r="AX53" s="134"/>
      <c r="AY53" s="134"/>
      <c r="AZ53" s="134"/>
      <c r="BA53" s="135"/>
    </row>
    <row r="54" spans="1:53" x14ac:dyDescent="0.25">
      <c r="A54" s="128" t="s">
        <v>1449</v>
      </c>
      <c r="B54" s="128" t="s">
        <v>1969</v>
      </c>
      <c r="C54" s="128" t="str">
        <f t="shared" si="17"/>
        <v>100.40</v>
      </c>
      <c r="D54" s="128" t="str">
        <f t="shared" si="6"/>
        <v>50</v>
      </c>
      <c r="E54" s="128" t="str">
        <f t="shared" si="18"/>
        <v>7000.03</v>
      </c>
      <c r="F54" s="128">
        <f>VLOOKUP(E54,'Projections Cheat Sheet'!$A$3:$B$536,2,FALSE)</f>
        <v>6</v>
      </c>
      <c r="G54" s="128" t="str">
        <f>VLOOKUP(F54,'Projections Cheat Sheet'!$B$8:$C$196,2,FALSE)</f>
        <v>Zero</v>
      </c>
      <c r="H54" s="128" t="s">
        <v>2013</v>
      </c>
      <c r="I54" s="129">
        <v>0</v>
      </c>
      <c r="J54" s="129">
        <v>240</v>
      </c>
      <c r="K54" s="130"/>
      <c r="L54" s="129"/>
      <c r="M54" s="129"/>
      <c r="N54" s="129">
        <v>0</v>
      </c>
      <c r="O54" s="129">
        <v>0</v>
      </c>
      <c r="P54" s="131"/>
      <c r="R54" s="172">
        <v>0</v>
      </c>
      <c r="S54" s="172">
        <v>240</v>
      </c>
      <c r="T54" s="173"/>
      <c r="U54" s="173"/>
      <c r="V54" s="173"/>
      <c r="W54" s="172">
        <v>0</v>
      </c>
      <c r="X54" s="172">
        <v>0</v>
      </c>
      <c r="Y54" s="174"/>
      <c r="AA54" s="179">
        <v>0</v>
      </c>
      <c r="AB54" s="179">
        <v>0</v>
      </c>
      <c r="AC54" s="182"/>
      <c r="AD54" s="182"/>
      <c r="AE54" s="182"/>
      <c r="AF54" s="179">
        <v>0</v>
      </c>
      <c r="AG54" s="179">
        <v>0</v>
      </c>
      <c r="AH54" s="181"/>
      <c r="AJ54" s="185">
        <f>IFERROR(VLOOKUP(A54,[3]rptBudgetaryBudgetCrossOrganiza!$A$2:$M$554,4,FALSE),"0")</f>
        <v>0</v>
      </c>
      <c r="AK54" s="185">
        <f>IFERROR(VLOOKUP(A54,[3]rptBudgetaryBudgetCrossOrganiza!$A$2:$M$554,6,FALSE),"0")</f>
        <v>0</v>
      </c>
      <c r="AL54" s="149">
        <v>0</v>
      </c>
      <c r="AM54" s="150">
        <f>IFERROR(VLOOKUP(A54,[4]rptBudgetaryBudgetCrossOrganiza!$A$1212:$O$2283,13,FALSE),"0")</f>
        <v>0</v>
      </c>
      <c r="AN54" s="151"/>
      <c r="AO54" s="151"/>
      <c r="AP54" s="152"/>
      <c r="AQ54" s="149"/>
      <c r="AR54" s="153"/>
      <c r="AS54" s="132"/>
      <c r="AT54" s="133"/>
      <c r="AU54" s="134"/>
      <c r="AV54" s="134"/>
      <c r="AW54" s="134"/>
      <c r="AX54" s="134"/>
      <c r="AY54" s="134"/>
      <c r="AZ54" s="134"/>
      <c r="BA54" s="135"/>
    </row>
    <row r="55" spans="1:53" x14ac:dyDescent="0.25">
      <c r="A55" s="128" t="s">
        <v>1450</v>
      </c>
      <c r="B55" s="128" t="s">
        <v>1970</v>
      </c>
      <c r="C55" s="128" t="str">
        <f t="shared" si="17"/>
        <v>100.40</v>
      </c>
      <c r="D55" s="128" t="str">
        <f t="shared" si="6"/>
        <v>50</v>
      </c>
      <c r="E55" s="128" t="str">
        <f t="shared" si="18"/>
        <v>7000.99</v>
      </c>
      <c r="F55" s="128">
        <f>VLOOKUP(E55,'Projections Cheat Sheet'!$A$3:$B$536,2,FALSE)</f>
        <v>6</v>
      </c>
      <c r="G55" s="128" t="str">
        <f>VLOOKUP(F55,'Projections Cheat Sheet'!$B$8:$C$196,2,FALSE)</f>
        <v>Zero</v>
      </c>
      <c r="H55" s="128" t="s">
        <v>2013</v>
      </c>
      <c r="I55" s="129">
        <v>240</v>
      </c>
      <c r="J55" s="129">
        <v>0</v>
      </c>
      <c r="K55" s="130"/>
      <c r="L55" s="129"/>
      <c r="M55" s="129"/>
      <c r="N55" s="129">
        <v>0</v>
      </c>
      <c r="O55" s="129">
        <v>0</v>
      </c>
      <c r="P55" s="131"/>
      <c r="R55" s="172">
        <v>0</v>
      </c>
      <c r="S55" s="172">
        <v>0</v>
      </c>
      <c r="T55" s="173"/>
      <c r="U55" s="173"/>
      <c r="V55" s="173"/>
      <c r="W55" s="172">
        <v>0</v>
      </c>
      <c r="X55" s="172">
        <v>0</v>
      </c>
      <c r="Y55" s="174"/>
      <c r="AA55" s="179">
        <v>33980</v>
      </c>
      <c r="AB55" s="179">
        <v>0</v>
      </c>
      <c r="AC55" s="182"/>
      <c r="AD55" s="182"/>
      <c r="AE55" s="182"/>
      <c r="AF55" s="179">
        <v>0</v>
      </c>
      <c r="AG55" s="179">
        <v>0</v>
      </c>
      <c r="AH55" s="181"/>
      <c r="AJ55" s="185">
        <f>IFERROR(VLOOKUP(A55,[3]rptBudgetaryBudgetCrossOrganiza!$A$2:$M$554,4,FALSE),"0")</f>
        <v>33980</v>
      </c>
      <c r="AK55" s="185">
        <f>IFERROR(VLOOKUP(A55,[3]rptBudgetaryBudgetCrossOrganiza!$A$2:$M$554,6,FALSE),"0")</f>
        <v>33980</v>
      </c>
      <c r="AL55" s="149">
        <v>33980</v>
      </c>
      <c r="AM55" s="150">
        <f>IFERROR(VLOOKUP(A55,[4]rptBudgetaryBudgetCrossOrganiza!$A$1212:$O$2283,13,FALSE),"0")</f>
        <v>0</v>
      </c>
      <c r="AN55" s="151"/>
      <c r="AO55" s="151"/>
      <c r="AP55" s="152"/>
      <c r="AQ55" s="149"/>
      <c r="AR55" s="153"/>
      <c r="AS55" s="132"/>
      <c r="AT55" s="133"/>
      <c r="AU55" s="134"/>
      <c r="AV55" s="134"/>
      <c r="AW55" s="134"/>
      <c r="AX55" s="134"/>
      <c r="AY55" s="134"/>
      <c r="AZ55" s="134"/>
      <c r="BA55" s="135"/>
    </row>
    <row r="56" spans="1:53" x14ac:dyDescent="0.25">
      <c r="A56" s="128" t="s">
        <v>1451</v>
      </c>
      <c r="B56" s="128" t="s">
        <v>282</v>
      </c>
      <c r="C56" s="128" t="str">
        <f t="shared" si="17"/>
        <v>100.40</v>
      </c>
      <c r="D56" s="128" t="str">
        <f t="shared" si="6"/>
        <v>50</v>
      </c>
      <c r="E56" s="128" t="str">
        <f t="shared" si="18"/>
        <v>5000.01</v>
      </c>
      <c r="F56" s="128">
        <f>VLOOKUP(E56,'Projections Cheat Sheet'!$A$3:$B$536,2,FALSE)</f>
        <v>1</v>
      </c>
      <c r="G56" s="128" t="str">
        <f>VLOOKUP(F56,'Projections Cheat Sheet'!$B$8:$C$196,2,FALSE)</f>
        <v>salary</v>
      </c>
      <c r="H56" s="128" t="s">
        <v>2010</v>
      </c>
      <c r="I56" s="129">
        <v>0</v>
      </c>
      <c r="J56" s="129">
        <v>0</v>
      </c>
      <c r="K56" s="130"/>
      <c r="L56" s="129"/>
      <c r="M56" s="129"/>
      <c r="N56" s="129">
        <v>0</v>
      </c>
      <c r="O56" s="129">
        <v>0</v>
      </c>
      <c r="P56" s="131"/>
      <c r="R56" s="172">
        <v>0</v>
      </c>
      <c r="S56" s="172">
        <v>0</v>
      </c>
      <c r="T56" s="173"/>
      <c r="U56" s="173"/>
      <c r="V56" s="173"/>
      <c r="W56" s="172">
        <v>0</v>
      </c>
      <c r="X56" s="172">
        <v>0</v>
      </c>
      <c r="Y56" s="174"/>
      <c r="AA56" s="179">
        <v>0</v>
      </c>
      <c r="AB56" s="179">
        <v>0</v>
      </c>
      <c r="AC56" s="182"/>
      <c r="AD56" s="182"/>
      <c r="AE56" s="182"/>
      <c r="AF56" s="179">
        <v>0</v>
      </c>
      <c r="AG56" s="179">
        <v>0</v>
      </c>
      <c r="AH56" s="181"/>
      <c r="AJ56" s="185">
        <f>IFERROR(VLOOKUP(A56,[3]rptBudgetaryBudgetCrossOrganiza!$A$2:$M$554,4,FALSE),"0")</f>
        <v>0</v>
      </c>
      <c r="AK56" s="185">
        <f>IFERROR(VLOOKUP(A56,[3]rptBudgetaryBudgetCrossOrganiza!$A$2:$M$554,6,FALSE),"0")</f>
        <v>0</v>
      </c>
      <c r="AL56" s="149"/>
      <c r="AM56" s="150">
        <f>IFERROR(VLOOKUP(A56,[4]rptBudgetaryBudgetCrossOrganiza!$A$1212:$O$2283,13,FALSE),"0")</f>
        <v>0</v>
      </c>
      <c r="AN56" s="151"/>
      <c r="AO56" s="151"/>
      <c r="AP56" s="152"/>
      <c r="AQ56" s="149"/>
      <c r="AR56" s="153"/>
      <c r="AS56" s="132"/>
      <c r="AT56" s="133"/>
      <c r="AU56" s="134"/>
      <c r="AV56" s="134"/>
      <c r="AW56" s="134"/>
      <c r="AX56" s="134"/>
      <c r="AY56" s="134"/>
      <c r="AZ56" s="134"/>
      <c r="BA56" s="135"/>
    </row>
    <row r="57" spans="1:53" x14ac:dyDescent="0.25">
      <c r="A57" s="128" t="s">
        <v>1452</v>
      </c>
      <c r="B57" s="128" t="s">
        <v>1923</v>
      </c>
      <c r="C57" s="128" t="str">
        <f t="shared" si="17"/>
        <v>100.40</v>
      </c>
      <c r="D57" s="128" t="str">
        <f t="shared" si="6"/>
        <v>50</v>
      </c>
      <c r="E57" s="128" t="str">
        <f t="shared" si="18"/>
        <v>5000.03</v>
      </c>
      <c r="F57" s="128">
        <f>VLOOKUP(E57,'Projections Cheat Sheet'!$A$3:$B$536,2,FALSE)</f>
        <v>1</v>
      </c>
      <c r="G57" s="128" t="str">
        <f>VLOOKUP(F57,'Projections Cheat Sheet'!$B$8:$C$196,2,FALSE)</f>
        <v>salary</v>
      </c>
      <c r="H57" s="128" t="s">
        <v>2010</v>
      </c>
      <c r="I57" s="129">
        <v>0</v>
      </c>
      <c r="J57" s="129">
        <v>0</v>
      </c>
      <c r="K57" s="130"/>
      <c r="L57" s="129"/>
      <c r="M57" s="129"/>
      <c r="N57" s="129">
        <v>0</v>
      </c>
      <c r="O57" s="129">
        <v>0</v>
      </c>
      <c r="P57" s="131"/>
      <c r="R57" s="172">
        <v>0</v>
      </c>
      <c r="S57" s="172">
        <v>0</v>
      </c>
      <c r="T57" s="173"/>
      <c r="U57" s="173"/>
      <c r="V57" s="173"/>
      <c r="W57" s="172">
        <v>0</v>
      </c>
      <c r="X57" s="172">
        <v>0</v>
      </c>
      <c r="Y57" s="174"/>
      <c r="AA57" s="179">
        <v>0</v>
      </c>
      <c r="AB57" s="179">
        <v>0</v>
      </c>
      <c r="AC57" s="182"/>
      <c r="AD57" s="182"/>
      <c r="AE57" s="182"/>
      <c r="AF57" s="179">
        <v>0</v>
      </c>
      <c r="AG57" s="179">
        <v>0</v>
      </c>
      <c r="AH57" s="181"/>
      <c r="AJ57" s="185">
        <f>IFERROR(VLOOKUP(A57,[3]rptBudgetaryBudgetCrossOrganiza!$A$2:$M$554,4,FALSE),"0")</f>
        <v>0</v>
      </c>
      <c r="AK57" s="185">
        <f>IFERROR(VLOOKUP(A57,[3]rptBudgetaryBudgetCrossOrganiza!$A$2:$M$554,6,FALSE),"0")</f>
        <v>0</v>
      </c>
      <c r="AL57" s="149"/>
      <c r="AM57" s="150">
        <f>IFERROR(VLOOKUP(A57,[4]rptBudgetaryBudgetCrossOrganiza!$A$1212:$O$2283,13,FALSE),"0")</f>
        <v>0</v>
      </c>
      <c r="AN57" s="151"/>
      <c r="AO57" s="151"/>
      <c r="AP57" s="152"/>
      <c r="AQ57" s="149"/>
      <c r="AR57" s="153"/>
      <c r="AS57" s="132"/>
      <c r="AT57" s="133"/>
      <c r="AU57" s="134"/>
      <c r="AV57" s="134"/>
      <c r="AW57" s="134"/>
      <c r="AX57" s="134"/>
      <c r="AY57" s="134"/>
      <c r="AZ57" s="134"/>
      <c r="BA57" s="135"/>
    </row>
    <row r="58" spans="1:53" x14ac:dyDescent="0.25">
      <c r="A58" s="128" t="s">
        <v>1453</v>
      </c>
      <c r="B58" s="128" t="s">
        <v>1925</v>
      </c>
      <c r="C58" s="128" t="str">
        <f t="shared" si="17"/>
        <v>100.40</v>
      </c>
      <c r="D58" s="128" t="str">
        <f t="shared" si="6"/>
        <v>50</v>
      </c>
      <c r="E58" s="128" t="str">
        <f t="shared" si="18"/>
        <v>5000.06</v>
      </c>
      <c r="F58" s="128">
        <f>VLOOKUP(E58,'Projections Cheat Sheet'!$A$3:$B$536,2,FALSE)</f>
        <v>1</v>
      </c>
      <c r="G58" s="128" t="str">
        <f>VLOOKUP(F58,'Projections Cheat Sheet'!$B$8:$C$196,2,FALSE)</f>
        <v>salary</v>
      </c>
      <c r="H58" s="128" t="s">
        <v>2010</v>
      </c>
      <c r="I58" s="129">
        <v>0</v>
      </c>
      <c r="J58" s="129">
        <v>0</v>
      </c>
      <c r="K58" s="130"/>
      <c r="L58" s="129"/>
      <c r="M58" s="129"/>
      <c r="N58" s="129">
        <v>0</v>
      </c>
      <c r="O58" s="129">
        <v>0</v>
      </c>
      <c r="P58" s="131"/>
      <c r="R58" s="172">
        <v>0</v>
      </c>
      <c r="S58" s="172">
        <v>0</v>
      </c>
      <c r="T58" s="173"/>
      <c r="U58" s="173"/>
      <c r="V58" s="173"/>
      <c r="W58" s="172">
        <v>0</v>
      </c>
      <c r="X58" s="172">
        <v>0</v>
      </c>
      <c r="Y58" s="174"/>
      <c r="AA58" s="179">
        <v>0</v>
      </c>
      <c r="AB58" s="179">
        <v>0</v>
      </c>
      <c r="AC58" s="182"/>
      <c r="AD58" s="182"/>
      <c r="AE58" s="182"/>
      <c r="AF58" s="179">
        <v>0</v>
      </c>
      <c r="AG58" s="179">
        <v>0</v>
      </c>
      <c r="AH58" s="181"/>
      <c r="AJ58" s="185">
        <f>IFERROR(VLOOKUP(A58,[3]rptBudgetaryBudgetCrossOrganiza!$A$2:$M$554,4,FALSE),"0")</f>
        <v>0</v>
      </c>
      <c r="AK58" s="185">
        <f>IFERROR(VLOOKUP(A58,[3]rptBudgetaryBudgetCrossOrganiza!$A$2:$M$554,6,FALSE),"0")</f>
        <v>0</v>
      </c>
      <c r="AL58" s="149"/>
      <c r="AM58" s="150">
        <f>IFERROR(VLOOKUP(A58,[4]rptBudgetaryBudgetCrossOrganiza!$A$1212:$O$2283,13,FALSE),"0")</f>
        <v>0</v>
      </c>
      <c r="AN58" s="151"/>
      <c r="AO58" s="151"/>
      <c r="AP58" s="152"/>
      <c r="AQ58" s="149"/>
      <c r="AR58" s="153"/>
      <c r="AS58" s="132"/>
      <c r="AT58" s="133"/>
      <c r="AU58" s="134"/>
      <c r="AV58" s="134"/>
      <c r="AW58" s="134"/>
      <c r="AX58" s="134"/>
      <c r="AY58" s="134"/>
      <c r="AZ58" s="134"/>
      <c r="BA58" s="135"/>
    </row>
    <row r="59" spans="1:53" x14ac:dyDescent="0.25">
      <c r="A59" s="128" t="s">
        <v>1454</v>
      </c>
      <c r="B59" s="128" t="s">
        <v>1393</v>
      </c>
      <c r="C59" s="128" t="str">
        <f t="shared" si="17"/>
        <v>100.40</v>
      </c>
      <c r="D59" s="128" t="str">
        <f t="shared" si="6"/>
        <v>50</v>
      </c>
      <c r="E59" s="128" t="str">
        <f t="shared" si="18"/>
        <v>5000.08</v>
      </c>
      <c r="F59" s="128">
        <f>VLOOKUP(E59,'Projections Cheat Sheet'!$A$3:$B$536,2,FALSE)</f>
        <v>1</v>
      </c>
      <c r="G59" s="128" t="str">
        <f>VLOOKUP(F59,'Projections Cheat Sheet'!$B$8:$C$196,2,FALSE)</f>
        <v>salary</v>
      </c>
      <c r="H59" s="128" t="s">
        <v>2010</v>
      </c>
      <c r="I59" s="129">
        <v>0</v>
      </c>
      <c r="J59" s="129">
        <v>0</v>
      </c>
      <c r="K59" s="130"/>
      <c r="L59" s="129"/>
      <c r="M59" s="129"/>
      <c r="N59" s="129">
        <v>0</v>
      </c>
      <c r="O59" s="129">
        <v>0</v>
      </c>
      <c r="P59" s="131"/>
      <c r="R59" s="172">
        <v>0</v>
      </c>
      <c r="S59" s="172">
        <v>0</v>
      </c>
      <c r="T59" s="173"/>
      <c r="U59" s="173"/>
      <c r="V59" s="173"/>
      <c r="W59" s="172">
        <v>0</v>
      </c>
      <c r="X59" s="172">
        <v>0</v>
      </c>
      <c r="Y59" s="174"/>
      <c r="AA59" s="179">
        <v>0</v>
      </c>
      <c r="AB59" s="179">
        <v>0</v>
      </c>
      <c r="AC59" s="182"/>
      <c r="AD59" s="182"/>
      <c r="AE59" s="182"/>
      <c r="AF59" s="179">
        <v>0</v>
      </c>
      <c r="AG59" s="179">
        <v>0</v>
      </c>
      <c r="AH59" s="181"/>
      <c r="AJ59" s="185">
        <f>IFERROR(VLOOKUP(A59,[3]rptBudgetaryBudgetCrossOrganiza!$A$2:$M$554,4,FALSE),"0")</f>
        <v>0</v>
      </c>
      <c r="AK59" s="185">
        <f>IFERROR(VLOOKUP(A59,[3]rptBudgetaryBudgetCrossOrganiza!$A$2:$M$554,6,FALSE),"0")</f>
        <v>0</v>
      </c>
      <c r="AL59" s="149"/>
      <c r="AM59" s="150">
        <f>IFERROR(VLOOKUP(A59,[4]rptBudgetaryBudgetCrossOrganiza!$A$1212:$O$2283,13,FALSE),"0")</f>
        <v>0</v>
      </c>
      <c r="AN59" s="151"/>
      <c r="AO59" s="151"/>
      <c r="AP59" s="152"/>
      <c r="AQ59" s="149"/>
      <c r="AR59" s="153"/>
      <c r="AS59" s="132"/>
      <c r="AT59" s="133"/>
      <c r="AU59" s="134"/>
      <c r="AV59" s="134"/>
      <c r="AW59" s="134"/>
      <c r="AX59" s="134"/>
      <c r="AY59" s="134"/>
      <c r="AZ59" s="134"/>
      <c r="BA59" s="135"/>
    </row>
    <row r="60" spans="1:53" x14ac:dyDescent="0.25">
      <c r="A60" s="128" t="s">
        <v>1455</v>
      </c>
      <c r="B60" s="128" t="s">
        <v>1927</v>
      </c>
      <c r="C60" s="128" t="str">
        <f t="shared" si="17"/>
        <v>100.40</v>
      </c>
      <c r="D60" s="128" t="str">
        <f t="shared" si="6"/>
        <v>50</v>
      </c>
      <c r="E60" s="128" t="str">
        <f t="shared" si="18"/>
        <v>5000.10</v>
      </c>
      <c r="F60" s="128">
        <f>VLOOKUP(E60,'Projections Cheat Sheet'!$A$3:$B$536,2,FALSE)</f>
        <v>1</v>
      </c>
      <c r="G60" s="128" t="str">
        <f>VLOOKUP(F60,'Projections Cheat Sheet'!$B$8:$C$196,2,FALSE)</f>
        <v>salary</v>
      </c>
      <c r="H60" s="128" t="s">
        <v>2010</v>
      </c>
      <c r="I60" s="129">
        <v>0</v>
      </c>
      <c r="J60" s="129">
        <v>0</v>
      </c>
      <c r="K60" s="130"/>
      <c r="L60" s="129"/>
      <c r="M60" s="129"/>
      <c r="N60" s="129">
        <v>0</v>
      </c>
      <c r="O60" s="129">
        <v>0</v>
      </c>
      <c r="P60" s="131"/>
      <c r="R60" s="172">
        <v>0</v>
      </c>
      <c r="S60" s="172">
        <v>0</v>
      </c>
      <c r="T60" s="173"/>
      <c r="U60" s="173"/>
      <c r="V60" s="173"/>
      <c r="W60" s="172">
        <v>0</v>
      </c>
      <c r="X60" s="172">
        <v>0</v>
      </c>
      <c r="Y60" s="174"/>
      <c r="AA60" s="179">
        <v>0</v>
      </c>
      <c r="AB60" s="179">
        <v>0</v>
      </c>
      <c r="AC60" s="182"/>
      <c r="AD60" s="182"/>
      <c r="AE60" s="182"/>
      <c r="AF60" s="179">
        <v>0</v>
      </c>
      <c r="AG60" s="179">
        <v>0</v>
      </c>
      <c r="AH60" s="181"/>
      <c r="AJ60" s="185">
        <f>IFERROR(VLOOKUP(A60,[3]rptBudgetaryBudgetCrossOrganiza!$A$2:$M$554,4,FALSE),"0")</f>
        <v>0</v>
      </c>
      <c r="AK60" s="185">
        <f>IFERROR(VLOOKUP(A60,[3]rptBudgetaryBudgetCrossOrganiza!$A$2:$M$554,6,FALSE),"0")</f>
        <v>0</v>
      </c>
      <c r="AL60" s="149"/>
      <c r="AM60" s="150">
        <f>IFERROR(VLOOKUP(A60,[4]rptBudgetaryBudgetCrossOrganiza!$A$1212:$O$2283,13,FALSE),"0")</f>
        <v>0</v>
      </c>
      <c r="AN60" s="151"/>
      <c r="AO60" s="151"/>
      <c r="AP60" s="152"/>
      <c r="AQ60" s="149"/>
      <c r="AR60" s="153"/>
      <c r="AS60" s="132"/>
      <c r="AT60" s="133"/>
      <c r="AU60" s="134"/>
      <c r="AV60" s="134"/>
      <c r="AW60" s="134"/>
      <c r="AX60" s="134"/>
      <c r="AY60" s="134"/>
      <c r="AZ60" s="134"/>
      <c r="BA60" s="135"/>
    </row>
    <row r="61" spans="1:53" x14ac:dyDescent="0.25">
      <c r="A61" s="128" t="s">
        <v>1456</v>
      </c>
      <c r="B61" s="128" t="s">
        <v>1928</v>
      </c>
      <c r="C61" s="128" t="str">
        <f t="shared" si="17"/>
        <v>100.40</v>
      </c>
      <c r="D61" s="128" t="str">
        <f t="shared" si="6"/>
        <v>50</v>
      </c>
      <c r="E61" s="128" t="str">
        <f t="shared" si="18"/>
        <v>5000.11</v>
      </c>
      <c r="F61" s="128">
        <f>VLOOKUP(E61,'Projections Cheat Sheet'!$A$3:$B$536,2,FALSE)</f>
        <v>1</v>
      </c>
      <c r="G61" s="128" t="str">
        <f>VLOOKUP(F61,'Projections Cheat Sheet'!$B$8:$C$196,2,FALSE)</f>
        <v>salary</v>
      </c>
      <c r="H61" s="128" t="s">
        <v>2010</v>
      </c>
      <c r="I61" s="129">
        <v>0</v>
      </c>
      <c r="J61" s="129">
        <v>0</v>
      </c>
      <c r="K61" s="130"/>
      <c r="L61" s="129"/>
      <c r="M61" s="129"/>
      <c r="N61" s="129">
        <v>0</v>
      </c>
      <c r="O61" s="129">
        <v>0</v>
      </c>
      <c r="P61" s="131"/>
      <c r="R61" s="172">
        <v>0</v>
      </c>
      <c r="S61" s="172">
        <v>0</v>
      </c>
      <c r="T61" s="173"/>
      <c r="U61" s="173"/>
      <c r="V61" s="173"/>
      <c r="W61" s="172">
        <v>0</v>
      </c>
      <c r="X61" s="172">
        <v>0</v>
      </c>
      <c r="Y61" s="174"/>
      <c r="AA61" s="179">
        <v>0</v>
      </c>
      <c r="AB61" s="179">
        <v>0</v>
      </c>
      <c r="AC61" s="182"/>
      <c r="AD61" s="182"/>
      <c r="AE61" s="182"/>
      <c r="AF61" s="179">
        <v>0</v>
      </c>
      <c r="AG61" s="179">
        <v>0</v>
      </c>
      <c r="AH61" s="181"/>
      <c r="AJ61" s="185">
        <f>IFERROR(VLOOKUP(A61,[3]rptBudgetaryBudgetCrossOrganiza!$A$2:$M$554,4,FALSE),"0")</f>
        <v>0</v>
      </c>
      <c r="AK61" s="185">
        <f>IFERROR(VLOOKUP(A61,[3]rptBudgetaryBudgetCrossOrganiza!$A$2:$M$554,6,FALSE),"0")</f>
        <v>0</v>
      </c>
      <c r="AL61" s="149"/>
      <c r="AM61" s="150">
        <f>IFERROR(VLOOKUP(A61,[4]rptBudgetaryBudgetCrossOrganiza!$A$1212:$O$2283,13,FALSE),"0")</f>
        <v>0</v>
      </c>
      <c r="AN61" s="151"/>
      <c r="AO61" s="151"/>
      <c r="AP61" s="152"/>
      <c r="AQ61" s="149"/>
      <c r="AR61" s="153"/>
      <c r="AS61" s="132"/>
      <c r="AT61" s="133"/>
      <c r="AU61" s="134"/>
      <c r="AV61" s="134"/>
      <c r="AW61" s="134"/>
      <c r="AX61" s="134"/>
      <c r="AY61" s="134"/>
      <c r="AZ61" s="134"/>
      <c r="BA61" s="135"/>
    </row>
    <row r="62" spans="1:53" x14ac:dyDescent="0.25">
      <c r="A62" s="128" t="s">
        <v>1457</v>
      </c>
      <c r="B62" s="128" t="s">
        <v>1929</v>
      </c>
      <c r="C62" s="128" t="str">
        <f t="shared" si="17"/>
        <v>100.40</v>
      </c>
      <c r="D62" s="128" t="str">
        <f t="shared" si="6"/>
        <v>50</v>
      </c>
      <c r="E62" s="128" t="str">
        <f t="shared" si="18"/>
        <v>5000.12</v>
      </c>
      <c r="F62" s="128">
        <f>VLOOKUP(E62,'Projections Cheat Sheet'!$A$3:$B$536,2,FALSE)</f>
        <v>1</v>
      </c>
      <c r="G62" s="128" t="str">
        <f>VLOOKUP(F62,'Projections Cheat Sheet'!$B$8:$C$196,2,FALSE)</f>
        <v>salary</v>
      </c>
      <c r="H62" s="128" t="s">
        <v>2010</v>
      </c>
      <c r="I62" s="129">
        <v>0</v>
      </c>
      <c r="J62" s="129">
        <v>0</v>
      </c>
      <c r="K62" s="130"/>
      <c r="L62" s="129"/>
      <c r="M62" s="129"/>
      <c r="N62" s="129">
        <v>0</v>
      </c>
      <c r="O62" s="129">
        <v>0</v>
      </c>
      <c r="P62" s="131"/>
      <c r="R62" s="172">
        <v>0</v>
      </c>
      <c r="S62" s="172">
        <v>0</v>
      </c>
      <c r="T62" s="173"/>
      <c r="U62" s="173"/>
      <c r="V62" s="173"/>
      <c r="W62" s="172">
        <v>0</v>
      </c>
      <c r="X62" s="172">
        <v>0</v>
      </c>
      <c r="Y62" s="174"/>
      <c r="AA62" s="179">
        <v>0</v>
      </c>
      <c r="AB62" s="179">
        <v>0</v>
      </c>
      <c r="AC62" s="182"/>
      <c r="AD62" s="182"/>
      <c r="AE62" s="182"/>
      <c r="AF62" s="179">
        <v>0</v>
      </c>
      <c r="AG62" s="179">
        <v>0</v>
      </c>
      <c r="AH62" s="181"/>
      <c r="AJ62" s="185">
        <f>IFERROR(VLOOKUP(A62,[3]rptBudgetaryBudgetCrossOrganiza!$A$2:$M$554,4,FALSE),"0")</f>
        <v>0</v>
      </c>
      <c r="AK62" s="185">
        <f>IFERROR(VLOOKUP(A62,[3]rptBudgetaryBudgetCrossOrganiza!$A$2:$M$554,6,FALSE),"0")</f>
        <v>0</v>
      </c>
      <c r="AL62" s="149"/>
      <c r="AM62" s="150">
        <f>IFERROR(VLOOKUP(A62,[4]rptBudgetaryBudgetCrossOrganiza!$A$1212:$O$2283,13,FALSE),"0")</f>
        <v>0</v>
      </c>
      <c r="AN62" s="151"/>
      <c r="AO62" s="151"/>
      <c r="AP62" s="152"/>
      <c r="AQ62" s="149"/>
      <c r="AR62" s="153"/>
      <c r="AS62" s="132"/>
      <c r="AT62" s="133"/>
      <c r="AU62" s="134"/>
      <c r="AV62" s="134"/>
      <c r="AW62" s="134"/>
      <c r="AX62" s="134"/>
      <c r="AY62" s="134"/>
      <c r="AZ62" s="134"/>
      <c r="BA62" s="135"/>
    </row>
    <row r="63" spans="1:53" x14ac:dyDescent="0.25">
      <c r="A63" s="128" t="s">
        <v>1458</v>
      </c>
      <c r="B63" s="128" t="s">
        <v>1930</v>
      </c>
      <c r="C63" s="128" t="str">
        <f t="shared" si="17"/>
        <v>100.40</v>
      </c>
      <c r="D63" s="128" t="str">
        <f t="shared" si="6"/>
        <v>50</v>
      </c>
      <c r="E63" s="128" t="str">
        <f t="shared" si="18"/>
        <v>5000.99</v>
      </c>
      <c r="F63" s="128">
        <f>VLOOKUP(E63,'Projections Cheat Sheet'!$A$3:$B$536,2,FALSE)</f>
        <v>1</v>
      </c>
      <c r="G63" s="128" t="str">
        <f>VLOOKUP(F63,'Projections Cheat Sheet'!$B$8:$C$196,2,FALSE)</f>
        <v>salary</v>
      </c>
      <c r="H63" s="128" t="s">
        <v>2010</v>
      </c>
      <c r="I63" s="129">
        <v>0</v>
      </c>
      <c r="J63" s="129">
        <v>0</v>
      </c>
      <c r="K63" s="130"/>
      <c r="L63" s="129"/>
      <c r="M63" s="129"/>
      <c r="N63" s="129">
        <v>0</v>
      </c>
      <c r="O63" s="129">
        <v>0</v>
      </c>
      <c r="P63" s="131"/>
      <c r="R63" s="172">
        <v>0</v>
      </c>
      <c r="S63" s="172">
        <v>0</v>
      </c>
      <c r="T63" s="173"/>
      <c r="U63" s="173"/>
      <c r="V63" s="173"/>
      <c r="W63" s="172">
        <v>0</v>
      </c>
      <c r="X63" s="172">
        <v>0</v>
      </c>
      <c r="Y63" s="174"/>
      <c r="AA63" s="179">
        <v>0</v>
      </c>
      <c r="AB63" s="179">
        <v>0</v>
      </c>
      <c r="AC63" s="182"/>
      <c r="AD63" s="182"/>
      <c r="AE63" s="182"/>
      <c r="AF63" s="179">
        <v>0</v>
      </c>
      <c r="AG63" s="179">
        <v>0</v>
      </c>
      <c r="AH63" s="181"/>
      <c r="AJ63" s="185">
        <f>IFERROR(VLOOKUP(A63,[3]rptBudgetaryBudgetCrossOrganiza!$A$2:$M$554,4,FALSE),"0")</f>
        <v>0</v>
      </c>
      <c r="AK63" s="185">
        <f>IFERROR(VLOOKUP(A63,[3]rptBudgetaryBudgetCrossOrganiza!$A$2:$M$554,6,FALSE),"0")</f>
        <v>0</v>
      </c>
      <c r="AL63" s="149"/>
      <c r="AM63" s="150">
        <f>IFERROR(VLOOKUP(A63,[4]rptBudgetaryBudgetCrossOrganiza!$A$1212:$O$2283,13,FALSE),"0")</f>
        <v>0</v>
      </c>
      <c r="AN63" s="151"/>
      <c r="AO63" s="151"/>
      <c r="AP63" s="152"/>
      <c r="AQ63" s="149"/>
      <c r="AR63" s="153"/>
      <c r="AS63" s="132"/>
      <c r="AT63" s="133"/>
      <c r="AU63" s="134"/>
      <c r="AV63" s="134"/>
      <c r="AW63" s="134"/>
      <c r="AX63" s="134"/>
      <c r="AY63" s="134"/>
      <c r="AZ63" s="134"/>
      <c r="BA63" s="135"/>
    </row>
    <row r="64" spans="1:53" x14ac:dyDescent="0.25">
      <c r="A64" s="128" t="s">
        <v>1459</v>
      </c>
      <c r="B64" s="128" t="s">
        <v>1931</v>
      </c>
      <c r="C64" s="128" t="str">
        <f t="shared" si="17"/>
        <v>100.40</v>
      </c>
      <c r="D64" s="128" t="str">
        <f t="shared" si="6"/>
        <v>50</v>
      </c>
      <c r="E64" s="128" t="str">
        <f t="shared" si="18"/>
        <v>5100.00</v>
      </c>
      <c r="F64" s="128">
        <f>VLOOKUP(E64,'Projections Cheat Sheet'!$A$3:$B$536,2,FALSE)</f>
        <v>1</v>
      </c>
      <c r="G64" s="128" t="str">
        <f>VLOOKUP(F64,'Projections Cheat Sheet'!$B$8:$C$196,2,FALSE)</f>
        <v>salary</v>
      </c>
      <c r="H64" s="128" t="s">
        <v>2010</v>
      </c>
      <c r="I64" s="129">
        <v>0</v>
      </c>
      <c r="J64" s="129">
        <v>0</v>
      </c>
      <c r="K64" s="130"/>
      <c r="L64" s="129"/>
      <c r="M64" s="129"/>
      <c r="N64" s="129">
        <v>0</v>
      </c>
      <c r="O64" s="129">
        <v>0</v>
      </c>
      <c r="P64" s="131"/>
      <c r="R64" s="172">
        <v>0</v>
      </c>
      <c r="S64" s="172">
        <v>0</v>
      </c>
      <c r="T64" s="173"/>
      <c r="U64" s="173"/>
      <c r="V64" s="173"/>
      <c r="W64" s="172">
        <v>0</v>
      </c>
      <c r="X64" s="172">
        <v>0</v>
      </c>
      <c r="Y64" s="174"/>
      <c r="AA64" s="179">
        <v>0</v>
      </c>
      <c r="AB64" s="179">
        <v>0</v>
      </c>
      <c r="AC64" s="182"/>
      <c r="AD64" s="182"/>
      <c r="AE64" s="182"/>
      <c r="AF64" s="179">
        <v>0</v>
      </c>
      <c r="AG64" s="179">
        <v>0</v>
      </c>
      <c r="AH64" s="181"/>
      <c r="AJ64" s="185">
        <f>IFERROR(VLOOKUP(A64,[3]rptBudgetaryBudgetCrossOrganiza!$A$2:$M$554,4,FALSE),"0")</f>
        <v>0</v>
      </c>
      <c r="AK64" s="185">
        <f>IFERROR(VLOOKUP(A64,[3]rptBudgetaryBudgetCrossOrganiza!$A$2:$M$554,6,FALSE),"0")</f>
        <v>0</v>
      </c>
      <c r="AL64" s="149"/>
      <c r="AM64" s="150">
        <f>IFERROR(VLOOKUP(A64,[4]rptBudgetaryBudgetCrossOrganiza!$A$1212:$O$2283,13,FALSE),"0")</f>
        <v>0</v>
      </c>
      <c r="AN64" s="151"/>
      <c r="AO64" s="151"/>
      <c r="AP64" s="152"/>
      <c r="AQ64" s="149"/>
      <c r="AR64" s="153"/>
      <c r="AS64" s="132"/>
      <c r="AT64" s="133"/>
      <c r="AU64" s="134"/>
      <c r="AV64" s="134"/>
      <c r="AW64" s="134"/>
      <c r="AX64" s="134"/>
      <c r="AY64" s="134"/>
      <c r="AZ64" s="134"/>
      <c r="BA64" s="135"/>
    </row>
    <row r="65" spans="1:53" x14ac:dyDescent="0.25">
      <c r="A65" s="128" t="s">
        <v>1460</v>
      </c>
      <c r="B65" s="128" t="s">
        <v>1932</v>
      </c>
      <c r="C65" s="128" t="str">
        <f t="shared" si="17"/>
        <v>100.40</v>
      </c>
      <c r="D65" s="128" t="str">
        <f t="shared" si="6"/>
        <v>50</v>
      </c>
      <c r="E65" s="128" t="str">
        <f t="shared" si="18"/>
        <v>5100.01</v>
      </c>
      <c r="F65" s="128">
        <f>VLOOKUP(E65,'Projections Cheat Sheet'!$A$3:$B$536,2,FALSE)</f>
        <v>1</v>
      </c>
      <c r="G65" s="128" t="str">
        <f>VLOOKUP(F65,'Projections Cheat Sheet'!$B$8:$C$196,2,FALSE)</f>
        <v>salary</v>
      </c>
      <c r="H65" s="128" t="s">
        <v>2010</v>
      </c>
      <c r="I65" s="129">
        <v>0</v>
      </c>
      <c r="J65" s="129">
        <v>0</v>
      </c>
      <c r="K65" s="130"/>
      <c r="L65" s="129"/>
      <c r="M65" s="129"/>
      <c r="N65" s="129">
        <v>0</v>
      </c>
      <c r="O65" s="129">
        <v>0</v>
      </c>
      <c r="P65" s="131"/>
      <c r="R65" s="172">
        <v>0</v>
      </c>
      <c r="S65" s="172">
        <v>0</v>
      </c>
      <c r="T65" s="173"/>
      <c r="U65" s="173"/>
      <c r="V65" s="173"/>
      <c r="W65" s="172">
        <v>0</v>
      </c>
      <c r="X65" s="172">
        <v>0</v>
      </c>
      <c r="Y65" s="174"/>
      <c r="AA65" s="179">
        <v>0</v>
      </c>
      <c r="AB65" s="179">
        <v>0</v>
      </c>
      <c r="AC65" s="182"/>
      <c r="AD65" s="182"/>
      <c r="AE65" s="182"/>
      <c r="AF65" s="179">
        <v>0</v>
      </c>
      <c r="AG65" s="179">
        <v>0</v>
      </c>
      <c r="AH65" s="181"/>
      <c r="AJ65" s="185">
        <f>IFERROR(VLOOKUP(A65,[3]rptBudgetaryBudgetCrossOrganiza!$A$2:$M$554,4,FALSE),"0")</f>
        <v>0</v>
      </c>
      <c r="AK65" s="185">
        <f>IFERROR(VLOOKUP(A65,[3]rptBudgetaryBudgetCrossOrganiza!$A$2:$M$554,6,FALSE),"0")</f>
        <v>0</v>
      </c>
      <c r="AL65" s="149"/>
      <c r="AM65" s="150">
        <f>IFERROR(VLOOKUP(A65,[4]rptBudgetaryBudgetCrossOrganiza!$A$1212:$O$2283,13,FALSE),"0")</f>
        <v>0</v>
      </c>
      <c r="AN65" s="151"/>
      <c r="AO65" s="151"/>
      <c r="AP65" s="152"/>
      <c r="AQ65" s="149"/>
      <c r="AR65" s="153"/>
      <c r="AS65" s="132"/>
      <c r="AT65" s="133"/>
      <c r="AU65" s="134"/>
      <c r="AV65" s="134"/>
      <c r="AW65" s="134"/>
      <c r="AX65" s="134"/>
      <c r="AY65" s="134"/>
      <c r="AZ65" s="134"/>
      <c r="BA65" s="135"/>
    </row>
    <row r="66" spans="1:53" x14ac:dyDescent="0.25">
      <c r="A66" s="128" t="s">
        <v>1461</v>
      </c>
      <c r="B66" s="128" t="s">
        <v>1933</v>
      </c>
      <c r="C66" s="128" t="str">
        <f t="shared" si="17"/>
        <v>100.40</v>
      </c>
      <c r="D66" s="128" t="str">
        <f t="shared" si="6"/>
        <v>50</v>
      </c>
      <c r="E66" s="128" t="str">
        <f t="shared" si="18"/>
        <v>5100.02</v>
      </c>
      <c r="F66" s="128">
        <f>VLOOKUP(E66,'Projections Cheat Sheet'!$A$3:$B$536,2,FALSE)</f>
        <v>1</v>
      </c>
      <c r="G66" s="128" t="str">
        <f>VLOOKUP(F66,'Projections Cheat Sheet'!$B$8:$C$196,2,FALSE)</f>
        <v>salary</v>
      </c>
      <c r="H66" s="128" t="s">
        <v>2010</v>
      </c>
      <c r="I66" s="129">
        <v>0</v>
      </c>
      <c r="J66" s="129">
        <v>0</v>
      </c>
      <c r="K66" s="130"/>
      <c r="L66" s="129"/>
      <c r="M66" s="129"/>
      <c r="N66" s="129">
        <v>0</v>
      </c>
      <c r="O66" s="129">
        <v>0</v>
      </c>
      <c r="P66" s="131"/>
      <c r="R66" s="172">
        <v>0</v>
      </c>
      <c r="S66" s="172">
        <v>0</v>
      </c>
      <c r="T66" s="173"/>
      <c r="U66" s="173"/>
      <c r="V66" s="173"/>
      <c r="W66" s="172">
        <v>0</v>
      </c>
      <c r="X66" s="172">
        <v>0</v>
      </c>
      <c r="Y66" s="174"/>
      <c r="AA66" s="179">
        <v>0</v>
      </c>
      <c r="AB66" s="179">
        <v>0</v>
      </c>
      <c r="AC66" s="182"/>
      <c r="AD66" s="182"/>
      <c r="AE66" s="182"/>
      <c r="AF66" s="179">
        <v>0</v>
      </c>
      <c r="AG66" s="179">
        <v>0</v>
      </c>
      <c r="AH66" s="181"/>
      <c r="AJ66" s="185">
        <f>IFERROR(VLOOKUP(A66,[3]rptBudgetaryBudgetCrossOrganiza!$A$2:$M$554,4,FALSE),"0")</f>
        <v>0</v>
      </c>
      <c r="AK66" s="185">
        <f>IFERROR(VLOOKUP(A66,[3]rptBudgetaryBudgetCrossOrganiza!$A$2:$M$554,6,FALSE),"0")</f>
        <v>0</v>
      </c>
      <c r="AL66" s="149"/>
      <c r="AM66" s="150">
        <f>IFERROR(VLOOKUP(A66,[4]rptBudgetaryBudgetCrossOrganiza!$A$1212:$O$2283,13,FALSE),"0")</f>
        <v>0</v>
      </c>
      <c r="AN66" s="151"/>
      <c r="AO66" s="151"/>
      <c r="AP66" s="152"/>
      <c r="AQ66" s="149"/>
      <c r="AR66" s="153"/>
      <c r="AS66" s="132"/>
      <c r="AT66" s="133"/>
      <c r="AU66" s="134"/>
      <c r="AV66" s="134"/>
      <c r="AW66" s="134"/>
      <c r="AX66" s="134"/>
      <c r="AY66" s="134"/>
      <c r="AZ66" s="134"/>
      <c r="BA66" s="135"/>
    </row>
    <row r="67" spans="1:53" x14ac:dyDescent="0.25">
      <c r="A67" s="128" t="s">
        <v>1462</v>
      </c>
      <c r="B67" s="128" t="s">
        <v>1934</v>
      </c>
      <c r="C67" s="128" t="str">
        <f t="shared" si="17"/>
        <v>100.40</v>
      </c>
      <c r="D67" s="128" t="str">
        <f t="shared" si="6"/>
        <v>50</v>
      </c>
      <c r="E67" s="128" t="str">
        <f t="shared" si="18"/>
        <v>5100.03</v>
      </c>
      <c r="F67" s="128">
        <f>VLOOKUP(E67,'Projections Cheat Sheet'!$A$3:$B$536,2,FALSE)</f>
        <v>1</v>
      </c>
      <c r="G67" s="128" t="str">
        <f>VLOOKUP(F67,'Projections Cheat Sheet'!$B$8:$C$196,2,FALSE)</f>
        <v>salary</v>
      </c>
      <c r="H67" s="128" t="s">
        <v>2010</v>
      </c>
      <c r="I67" s="129">
        <v>0</v>
      </c>
      <c r="J67" s="129">
        <v>0</v>
      </c>
      <c r="K67" s="130"/>
      <c r="L67" s="129"/>
      <c r="M67" s="129"/>
      <c r="N67" s="129">
        <v>0</v>
      </c>
      <c r="O67" s="129">
        <v>0</v>
      </c>
      <c r="P67" s="131"/>
      <c r="R67" s="172">
        <v>0</v>
      </c>
      <c r="S67" s="172">
        <v>0</v>
      </c>
      <c r="T67" s="173"/>
      <c r="U67" s="173"/>
      <c r="V67" s="173"/>
      <c r="W67" s="172">
        <v>0</v>
      </c>
      <c r="X67" s="172">
        <v>0</v>
      </c>
      <c r="Y67" s="174"/>
      <c r="AA67" s="179">
        <v>0</v>
      </c>
      <c r="AB67" s="179">
        <v>0</v>
      </c>
      <c r="AC67" s="182"/>
      <c r="AD67" s="182"/>
      <c r="AE67" s="182"/>
      <c r="AF67" s="179">
        <v>0</v>
      </c>
      <c r="AG67" s="179">
        <v>0</v>
      </c>
      <c r="AH67" s="181"/>
      <c r="AJ67" s="185">
        <f>IFERROR(VLOOKUP(A67,[3]rptBudgetaryBudgetCrossOrganiza!$A$2:$M$554,4,FALSE),"0")</f>
        <v>0</v>
      </c>
      <c r="AK67" s="185">
        <f>IFERROR(VLOOKUP(A67,[3]rptBudgetaryBudgetCrossOrganiza!$A$2:$M$554,6,FALSE),"0")</f>
        <v>0</v>
      </c>
      <c r="AL67" s="149"/>
      <c r="AM67" s="150">
        <f>IFERROR(VLOOKUP(A67,[4]rptBudgetaryBudgetCrossOrganiza!$A$1212:$O$2283,13,FALSE),"0")</f>
        <v>0</v>
      </c>
      <c r="AN67" s="151"/>
      <c r="AO67" s="151"/>
      <c r="AP67" s="152"/>
      <c r="AQ67" s="149"/>
      <c r="AR67" s="153"/>
      <c r="AS67" s="132"/>
      <c r="AT67" s="133"/>
      <c r="AU67" s="134"/>
      <c r="AV67" s="134"/>
      <c r="AW67" s="134"/>
      <c r="AX67" s="134"/>
      <c r="AY67" s="134"/>
      <c r="AZ67" s="134"/>
      <c r="BA67" s="135"/>
    </row>
    <row r="68" spans="1:53" x14ac:dyDescent="0.25">
      <c r="A68" s="128" t="s">
        <v>1463</v>
      </c>
      <c r="B68" s="128" t="s">
        <v>1935</v>
      </c>
      <c r="C68" s="128" t="str">
        <f t="shared" si="17"/>
        <v>100.40</v>
      </c>
      <c r="D68" s="128" t="str">
        <f t="shared" si="6"/>
        <v>50</v>
      </c>
      <c r="E68" s="128" t="str">
        <f t="shared" si="18"/>
        <v>5100.04</v>
      </c>
      <c r="F68" s="128">
        <f>VLOOKUP(E68,'Projections Cheat Sheet'!$A$3:$B$536,2,FALSE)</f>
        <v>1</v>
      </c>
      <c r="G68" s="128" t="str">
        <f>VLOOKUP(F68,'Projections Cheat Sheet'!$B$8:$C$196,2,FALSE)</f>
        <v>salary</v>
      </c>
      <c r="H68" s="128" t="s">
        <v>2010</v>
      </c>
      <c r="I68" s="129">
        <v>0</v>
      </c>
      <c r="J68" s="129">
        <v>0</v>
      </c>
      <c r="K68" s="130"/>
      <c r="L68" s="129"/>
      <c r="M68" s="129"/>
      <c r="N68" s="129">
        <v>0</v>
      </c>
      <c r="O68" s="129">
        <v>0</v>
      </c>
      <c r="P68" s="131"/>
      <c r="R68" s="172">
        <v>0</v>
      </c>
      <c r="S68" s="172">
        <v>0</v>
      </c>
      <c r="T68" s="173"/>
      <c r="U68" s="173"/>
      <c r="V68" s="173"/>
      <c r="W68" s="172">
        <v>0</v>
      </c>
      <c r="X68" s="172">
        <v>0</v>
      </c>
      <c r="Y68" s="174"/>
      <c r="AA68" s="179">
        <v>0</v>
      </c>
      <c r="AB68" s="179">
        <v>0</v>
      </c>
      <c r="AC68" s="182"/>
      <c r="AD68" s="182"/>
      <c r="AE68" s="182"/>
      <c r="AF68" s="179">
        <v>0</v>
      </c>
      <c r="AG68" s="179">
        <v>0</v>
      </c>
      <c r="AH68" s="181"/>
      <c r="AJ68" s="185">
        <f>IFERROR(VLOOKUP(A68,[3]rptBudgetaryBudgetCrossOrganiza!$A$2:$M$554,4,FALSE),"0")</f>
        <v>0</v>
      </c>
      <c r="AK68" s="185">
        <f>IFERROR(VLOOKUP(A68,[3]rptBudgetaryBudgetCrossOrganiza!$A$2:$M$554,6,FALSE),"0")</f>
        <v>0</v>
      </c>
      <c r="AL68" s="149"/>
      <c r="AM68" s="150">
        <f>IFERROR(VLOOKUP(A68,[4]rptBudgetaryBudgetCrossOrganiza!$A$1212:$O$2283,13,FALSE),"0")</f>
        <v>0</v>
      </c>
      <c r="AN68" s="151"/>
      <c r="AO68" s="151"/>
      <c r="AP68" s="152"/>
      <c r="AQ68" s="149"/>
      <c r="AR68" s="153"/>
      <c r="AS68" s="132"/>
      <c r="AT68" s="133"/>
      <c r="AU68" s="134"/>
      <c r="AV68" s="134"/>
      <c r="AW68" s="134"/>
      <c r="AX68" s="134"/>
      <c r="AY68" s="134"/>
      <c r="AZ68" s="134"/>
      <c r="BA68" s="135"/>
    </row>
    <row r="69" spans="1:53" x14ac:dyDescent="0.25">
      <c r="A69" s="128" t="s">
        <v>1464</v>
      </c>
      <c r="B69" s="128" t="s">
        <v>1936</v>
      </c>
      <c r="C69" s="128" t="str">
        <f t="shared" si="17"/>
        <v>100.40</v>
      </c>
      <c r="D69" s="128" t="str">
        <f t="shared" ref="D69:D132" si="19">MID(A69,8,2)</f>
        <v>50</v>
      </c>
      <c r="E69" s="128" t="str">
        <f t="shared" si="18"/>
        <v>5100.05</v>
      </c>
      <c r="F69" s="128">
        <f>VLOOKUP(E69,'Projections Cheat Sheet'!$A$3:$B$536,2,FALSE)</f>
        <v>1</v>
      </c>
      <c r="G69" s="128" t="str">
        <f>VLOOKUP(F69,'Projections Cheat Sheet'!$B$8:$C$196,2,FALSE)</f>
        <v>salary</v>
      </c>
      <c r="H69" s="128" t="s">
        <v>2010</v>
      </c>
      <c r="I69" s="129">
        <v>0</v>
      </c>
      <c r="J69" s="129">
        <v>0</v>
      </c>
      <c r="K69" s="130"/>
      <c r="L69" s="129"/>
      <c r="M69" s="129"/>
      <c r="N69" s="129">
        <v>0</v>
      </c>
      <c r="O69" s="129">
        <v>0</v>
      </c>
      <c r="P69" s="131"/>
      <c r="R69" s="172">
        <v>0</v>
      </c>
      <c r="S69" s="172">
        <v>0</v>
      </c>
      <c r="T69" s="173"/>
      <c r="U69" s="173"/>
      <c r="V69" s="173"/>
      <c r="W69" s="172">
        <v>0</v>
      </c>
      <c r="X69" s="172">
        <v>0</v>
      </c>
      <c r="Y69" s="174"/>
      <c r="AA69" s="179">
        <v>0</v>
      </c>
      <c r="AB69" s="179">
        <v>0</v>
      </c>
      <c r="AC69" s="182"/>
      <c r="AD69" s="182"/>
      <c r="AE69" s="182"/>
      <c r="AF69" s="179">
        <v>0</v>
      </c>
      <c r="AG69" s="179">
        <v>0</v>
      </c>
      <c r="AH69" s="181"/>
      <c r="AJ69" s="185">
        <f>IFERROR(VLOOKUP(A69,[3]rptBudgetaryBudgetCrossOrganiza!$A$2:$M$554,4,FALSE),"0")</f>
        <v>0</v>
      </c>
      <c r="AK69" s="185">
        <f>IFERROR(VLOOKUP(A69,[3]rptBudgetaryBudgetCrossOrganiza!$A$2:$M$554,6,FALSE),"0")</f>
        <v>0</v>
      </c>
      <c r="AL69" s="149"/>
      <c r="AM69" s="150">
        <f>IFERROR(VLOOKUP(A69,[4]rptBudgetaryBudgetCrossOrganiza!$A$1212:$O$2283,13,FALSE),"0")</f>
        <v>0</v>
      </c>
      <c r="AN69" s="151"/>
      <c r="AO69" s="151"/>
      <c r="AP69" s="152"/>
      <c r="AQ69" s="149"/>
      <c r="AR69" s="153"/>
      <c r="AS69" s="132"/>
      <c r="AT69" s="133"/>
      <c r="AU69" s="134"/>
      <c r="AV69" s="134"/>
      <c r="AW69" s="134"/>
      <c r="AX69" s="134"/>
      <c r="AY69" s="134"/>
      <c r="AZ69" s="134"/>
      <c r="BA69" s="135"/>
    </row>
    <row r="70" spans="1:53" x14ac:dyDescent="0.25">
      <c r="A70" s="128" t="s">
        <v>1465</v>
      </c>
      <c r="B70" s="128" t="s">
        <v>1937</v>
      </c>
      <c r="C70" s="128" t="str">
        <f t="shared" si="17"/>
        <v>100.40</v>
      </c>
      <c r="D70" s="128" t="str">
        <f t="shared" si="19"/>
        <v>50</v>
      </c>
      <c r="E70" s="128" t="str">
        <f t="shared" si="18"/>
        <v>5100.06</v>
      </c>
      <c r="F70" s="128">
        <f>VLOOKUP(E70,'Projections Cheat Sheet'!$A$3:$B$536,2,FALSE)</f>
        <v>1</v>
      </c>
      <c r="G70" s="128" t="str">
        <f>VLOOKUP(F70,'Projections Cheat Sheet'!$B$8:$C$196,2,FALSE)</f>
        <v>salary</v>
      </c>
      <c r="H70" s="128" t="s">
        <v>2010</v>
      </c>
      <c r="I70" s="129">
        <v>0</v>
      </c>
      <c r="J70" s="129">
        <v>0</v>
      </c>
      <c r="K70" s="130"/>
      <c r="L70" s="129"/>
      <c r="M70" s="129"/>
      <c r="N70" s="129">
        <v>0</v>
      </c>
      <c r="O70" s="129">
        <v>0</v>
      </c>
      <c r="P70" s="131"/>
      <c r="R70" s="172">
        <v>0</v>
      </c>
      <c r="S70" s="172">
        <v>0</v>
      </c>
      <c r="T70" s="173"/>
      <c r="U70" s="173"/>
      <c r="V70" s="173"/>
      <c r="W70" s="172">
        <v>0</v>
      </c>
      <c r="X70" s="172">
        <v>0</v>
      </c>
      <c r="Y70" s="174"/>
      <c r="AA70" s="179">
        <v>0</v>
      </c>
      <c r="AB70" s="179">
        <v>0</v>
      </c>
      <c r="AC70" s="182"/>
      <c r="AD70" s="182"/>
      <c r="AE70" s="182"/>
      <c r="AF70" s="179">
        <v>0</v>
      </c>
      <c r="AG70" s="179">
        <v>0</v>
      </c>
      <c r="AH70" s="181"/>
      <c r="AJ70" s="185">
        <f>IFERROR(VLOOKUP(A70,[3]rptBudgetaryBudgetCrossOrganiza!$A$2:$M$554,4,FALSE),"0")</f>
        <v>0</v>
      </c>
      <c r="AK70" s="185">
        <f>IFERROR(VLOOKUP(A70,[3]rptBudgetaryBudgetCrossOrganiza!$A$2:$M$554,6,FALSE),"0")</f>
        <v>0</v>
      </c>
      <c r="AL70" s="149"/>
      <c r="AM70" s="150">
        <f>IFERROR(VLOOKUP(A70,[4]rptBudgetaryBudgetCrossOrganiza!$A$1212:$O$2283,13,FALSE),"0")</f>
        <v>0</v>
      </c>
      <c r="AN70" s="151"/>
      <c r="AO70" s="151"/>
      <c r="AP70" s="152"/>
      <c r="AQ70" s="149"/>
      <c r="AR70" s="153"/>
      <c r="AS70" s="132"/>
      <c r="AT70" s="133"/>
      <c r="AU70" s="134"/>
      <c r="AV70" s="134"/>
      <c r="AW70" s="134"/>
      <c r="AX70" s="134"/>
      <c r="AY70" s="134"/>
      <c r="AZ70" s="134"/>
      <c r="BA70" s="135"/>
    </row>
    <row r="71" spans="1:53" x14ac:dyDescent="0.25">
      <c r="A71" s="128" t="s">
        <v>1466</v>
      </c>
      <c r="B71" s="128" t="s">
        <v>1938</v>
      </c>
      <c r="C71" s="128" t="str">
        <f t="shared" si="17"/>
        <v>100.40</v>
      </c>
      <c r="D71" s="128" t="str">
        <f t="shared" si="19"/>
        <v>50</v>
      </c>
      <c r="E71" s="128" t="str">
        <f t="shared" si="18"/>
        <v>5100.07</v>
      </c>
      <c r="F71" s="128">
        <f>VLOOKUP(E71,'Projections Cheat Sheet'!$A$3:$B$536,2,FALSE)</f>
        <v>1</v>
      </c>
      <c r="G71" s="128" t="str">
        <f>VLOOKUP(F71,'Projections Cheat Sheet'!$B$8:$C$196,2,FALSE)</f>
        <v>salary</v>
      </c>
      <c r="H71" s="128" t="s">
        <v>2010</v>
      </c>
      <c r="I71" s="129">
        <v>0</v>
      </c>
      <c r="J71" s="129">
        <v>0</v>
      </c>
      <c r="K71" s="130"/>
      <c r="L71" s="129"/>
      <c r="M71" s="129"/>
      <c r="N71" s="129">
        <v>0</v>
      </c>
      <c r="O71" s="129">
        <v>0</v>
      </c>
      <c r="P71" s="131"/>
      <c r="R71" s="172">
        <v>0</v>
      </c>
      <c r="S71" s="172">
        <v>0</v>
      </c>
      <c r="T71" s="173"/>
      <c r="U71" s="173"/>
      <c r="V71" s="173"/>
      <c r="W71" s="172">
        <v>0</v>
      </c>
      <c r="X71" s="172">
        <v>0</v>
      </c>
      <c r="Y71" s="174"/>
      <c r="AA71" s="179">
        <v>0</v>
      </c>
      <c r="AB71" s="179">
        <v>0</v>
      </c>
      <c r="AC71" s="182"/>
      <c r="AD71" s="182"/>
      <c r="AE71" s="182"/>
      <c r="AF71" s="179">
        <v>0</v>
      </c>
      <c r="AG71" s="179">
        <v>0</v>
      </c>
      <c r="AH71" s="181"/>
      <c r="AJ71" s="185">
        <f>IFERROR(VLOOKUP(A71,[3]rptBudgetaryBudgetCrossOrganiza!$A$2:$M$554,4,FALSE),"0")</f>
        <v>0</v>
      </c>
      <c r="AK71" s="185">
        <f>IFERROR(VLOOKUP(A71,[3]rptBudgetaryBudgetCrossOrganiza!$A$2:$M$554,6,FALSE),"0")</f>
        <v>0</v>
      </c>
      <c r="AL71" s="149"/>
      <c r="AM71" s="150">
        <f>IFERROR(VLOOKUP(A71,[4]rptBudgetaryBudgetCrossOrganiza!$A$1212:$O$2283,13,FALSE),"0")</f>
        <v>0</v>
      </c>
      <c r="AN71" s="151"/>
      <c r="AO71" s="151"/>
      <c r="AP71" s="152"/>
      <c r="AQ71" s="149"/>
      <c r="AR71" s="153"/>
      <c r="AS71" s="132"/>
      <c r="AT71" s="133"/>
      <c r="AU71" s="134"/>
      <c r="AV71" s="134"/>
      <c r="AW71" s="134"/>
      <c r="AX71" s="134"/>
      <c r="AY71" s="134"/>
      <c r="AZ71" s="134"/>
      <c r="BA71" s="135"/>
    </row>
    <row r="72" spans="1:53" x14ac:dyDescent="0.25">
      <c r="A72" s="128" t="s">
        <v>1467</v>
      </c>
      <c r="B72" s="128" t="s">
        <v>1939</v>
      </c>
      <c r="C72" s="128" t="str">
        <f t="shared" si="17"/>
        <v>100.40</v>
      </c>
      <c r="D72" s="128" t="str">
        <f t="shared" si="19"/>
        <v>50</v>
      </c>
      <c r="E72" s="128" t="str">
        <f t="shared" si="18"/>
        <v>5100.08</v>
      </c>
      <c r="F72" s="128">
        <f>VLOOKUP(E72,'Projections Cheat Sheet'!$A$3:$B$536,2,FALSE)</f>
        <v>1</v>
      </c>
      <c r="G72" s="128" t="str">
        <f>VLOOKUP(F72,'Projections Cheat Sheet'!$B$8:$C$196,2,FALSE)</f>
        <v>salary</v>
      </c>
      <c r="H72" s="128" t="s">
        <v>2010</v>
      </c>
      <c r="I72" s="129">
        <v>0</v>
      </c>
      <c r="J72" s="129">
        <v>0</v>
      </c>
      <c r="K72" s="130"/>
      <c r="L72" s="129"/>
      <c r="M72" s="129"/>
      <c r="N72" s="129">
        <v>0</v>
      </c>
      <c r="O72" s="129">
        <v>0</v>
      </c>
      <c r="P72" s="131"/>
      <c r="R72" s="172">
        <v>0</v>
      </c>
      <c r="S72" s="172">
        <v>0</v>
      </c>
      <c r="T72" s="173"/>
      <c r="U72" s="173"/>
      <c r="V72" s="173"/>
      <c r="W72" s="172">
        <v>0</v>
      </c>
      <c r="X72" s="172">
        <v>0</v>
      </c>
      <c r="Y72" s="174"/>
      <c r="AA72" s="179">
        <v>0</v>
      </c>
      <c r="AB72" s="179">
        <v>0</v>
      </c>
      <c r="AC72" s="182"/>
      <c r="AD72" s="182"/>
      <c r="AE72" s="182"/>
      <c r="AF72" s="179">
        <v>0</v>
      </c>
      <c r="AG72" s="179">
        <v>0</v>
      </c>
      <c r="AH72" s="181"/>
      <c r="AJ72" s="185">
        <f>IFERROR(VLOOKUP(A72,[3]rptBudgetaryBudgetCrossOrganiza!$A$2:$M$554,4,FALSE),"0")</f>
        <v>0</v>
      </c>
      <c r="AK72" s="185">
        <f>IFERROR(VLOOKUP(A72,[3]rptBudgetaryBudgetCrossOrganiza!$A$2:$M$554,6,FALSE),"0")</f>
        <v>0</v>
      </c>
      <c r="AL72" s="149"/>
      <c r="AM72" s="150">
        <f>IFERROR(VLOOKUP(A72,[4]rptBudgetaryBudgetCrossOrganiza!$A$1212:$O$2283,13,FALSE),"0")</f>
        <v>0</v>
      </c>
      <c r="AN72" s="151"/>
      <c r="AO72" s="151"/>
      <c r="AP72" s="152"/>
      <c r="AQ72" s="149"/>
      <c r="AR72" s="153"/>
      <c r="AS72" s="132"/>
      <c r="AT72" s="133"/>
      <c r="AU72" s="134"/>
      <c r="AV72" s="134"/>
      <c r="AW72" s="134"/>
      <c r="AX72" s="134"/>
      <c r="AY72" s="134"/>
      <c r="AZ72" s="134"/>
      <c r="BA72" s="135"/>
    </row>
    <row r="73" spans="1:53" x14ac:dyDescent="0.25">
      <c r="A73" s="128" t="s">
        <v>1468</v>
      </c>
      <c r="B73" s="128" t="s">
        <v>1942</v>
      </c>
      <c r="C73" s="128" t="str">
        <f t="shared" si="17"/>
        <v>100.40</v>
      </c>
      <c r="D73" s="128" t="str">
        <f t="shared" si="19"/>
        <v>50</v>
      </c>
      <c r="E73" s="128" t="str">
        <f t="shared" si="18"/>
        <v>5100.11</v>
      </c>
      <c r="F73" s="128">
        <f>VLOOKUP(E73,'Projections Cheat Sheet'!$A$3:$B$536,2,FALSE)</f>
        <v>1</v>
      </c>
      <c r="G73" s="128" t="str">
        <f>VLOOKUP(F73,'Projections Cheat Sheet'!$B$8:$C$196,2,FALSE)</f>
        <v>salary</v>
      </c>
      <c r="H73" s="128" t="s">
        <v>2010</v>
      </c>
      <c r="I73" s="129">
        <v>0</v>
      </c>
      <c r="J73" s="129">
        <v>0</v>
      </c>
      <c r="K73" s="130"/>
      <c r="L73" s="129"/>
      <c r="M73" s="129"/>
      <c r="N73" s="129">
        <v>0</v>
      </c>
      <c r="O73" s="129">
        <v>0</v>
      </c>
      <c r="P73" s="131"/>
      <c r="R73" s="172">
        <v>0</v>
      </c>
      <c r="S73" s="172">
        <v>0</v>
      </c>
      <c r="T73" s="173"/>
      <c r="U73" s="173"/>
      <c r="V73" s="173"/>
      <c r="W73" s="172">
        <v>0</v>
      </c>
      <c r="X73" s="172">
        <v>0</v>
      </c>
      <c r="Y73" s="174"/>
      <c r="AA73" s="179">
        <v>0</v>
      </c>
      <c r="AB73" s="179">
        <v>0</v>
      </c>
      <c r="AC73" s="182"/>
      <c r="AD73" s="182"/>
      <c r="AE73" s="182"/>
      <c r="AF73" s="179">
        <v>0</v>
      </c>
      <c r="AG73" s="179">
        <v>0</v>
      </c>
      <c r="AH73" s="181"/>
      <c r="AJ73" s="185">
        <f>IFERROR(VLOOKUP(A73,[3]rptBudgetaryBudgetCrossOrganiza!$A$2:$M$554,4,FALSE),"0")</f>
        <v>0</v>
      </c>
      <c r="AK73" s="185">
        <f>IFERROR(VLOOKUP(A73,[3]rptBudgetaryBudgetCrossOrganiza!$A$2:$M$554,6,FALSE),"0")</f>
        <v>0</v>
      </c>
      <c r="AL73" s="149"/>
      <c r="AM73" s="150">
        <f>IFERROR(VLOOKUP(A73,[4]rptBudgetaryBudgetCrossOrganiza!$A$1212:$O$2283,13,FALSE),"0")</f>
        <v>0</v>
      </c>
      <c r="AN73" s="151"/>
      <c r="AO73" s="151"/>
      <c r="AP73" s="152"/>
      <c r="AQ73" s="149"/>
      <c r="AR73" s="153"/>
      <c r="AS73" s="132"/>
      <c r="AT73" s="133"/>
      <c r="AU73" s="134"/>
      <c r="AV73" s="134"/>
      <c r="AW73" s="134"/>
      <c r="AX73" s="134"/>
      <c r="AY73" s="134"/>
      <c r="AZ73" s="134"/>
      <c r="BA73" s="135"/>
    </row>
    <row r="74" spans="1:53" x14ac:dyDescent="0.25">
      <c r="A74" s="128" t="s">
        <v>1469</v>
      </c>
      <c r="B74" s="128" t="s">
        <v>1945</v>
      </c>
      <c r="C74" s="128" t="str">
        <f t="shared" si="17"/>
        <v>100.40</v>
      </c>
      <c r="D74" s="128" t="str">
        <f t="shared" si="19"/>
        <v>50</v>
      </c>
      <c r="E74" s="128" t="str">
        <f t="shared" si="18"/>
        <v>5100.17</v>
      </c>
      <c r="F74" s="128">
        <f>VLOOKUP(E74,'Projections Cheat Sheet'!$A$3:$B$536,2,FALSE)</f>
        <v>1</v>
      </c>
      <c r="G74" s="128" t="str">
        <f>VLOOKUP(F74,'Projections Cheat Sheet'!$B$8:$C$196,2,FALSE)</f>
        <v>salary</v>
      </c>
      <c r="H74" s="128" t="s">
        <v>2010</v>
      </c>
      <c r="I74" s="129">
        <v>0</v>
      </c>
      <c r="J74" s="129">
        <v>0</v>
      </c>
      <c r="K74" s="130"/>
      <c r="L74" s="129"/>
      <c r="M74" s="129"/>
      <c r="N74" s="129">
        <v>0</v>
      </c>
      <c r="O74" s="129">
        <v>0</v>
      </c>
      <c r="P74" s="131"/>
      <c r="R74" s="172">
        <v>0</v>
      </c>
      <c r="S74" s="172">
        <v>0</v>
      </c>
      <c r="T74" s="173"/>
      <c r="U74" s="173"/>
      <c r="V74" s="173"/>
      <c r="W74" s="172">
        <v>0</v>
      </c>
      <c r="X74" s="172">
        <v>0</v>
      </c>
      <c r="Y74" s="174"/>
      <c r="AA74" s="179">
        <v>0</v>
      </c>
      <c r="AB74" s="179">
        <v>0</v>
      </c>
      <c r="AC74" s="182"/>
      <c r="AD74" s="182"/>
      <c r="AE74" s="182"/>
      <c r="AF74" s="179">
        <v>0</v>
      </c>
      <c r="AG74" s="179">
        <v>0</v>
      </c>
      <c r="AH74" s="181"/>
      <c r="AJ74" s="185">
        <f>IFERROR(VLOOKUP(A74,[3]rptBudgetaryBudgetCrossOrganiza!$A$2:$M$554,4,FALSE),"0")</f>
        <v>0</v>
      </c>
      <c r="AK74" s="185">
        <f>IFERROR(VLOOKUP(A74,[3]rptBudgetaryBudgetCrossOrganiza!$A$2:$M$554,6,FALSE),"0")</f>
        <v>0</v>
      </c>
      <c r="AL74" s="149"/>
      <c r="AM74" s="150">
        <f>IFERROR(VLOOKUP(A74,[4]rptBudgetaryBudgetCrossOrganiza!$A$1212:$O$2283,13,FALSE),"0")</f>
        <v>0</v>
      </c>
      <c r="AN74" s="151"/>
      <c r="AO74" s="151"/>
      <c r="AP74" s="152"/>
      <c r="AQ74" s="149"/>
      <c r="AR74" s="153"/>
      <c r="AS74" s="132"/>
      <c r="AT74" s="133"/>
      <c r="AU74" s="134"/>
      <c r="AV74" s="134"/>
      <c r="AW74" s="134"/>
      <c r="AX74" s="134"/>
      <c r="AY74" s="134"/>
      <c r="AZ74" s="134"/>
      <c r="BA74" s="135"/>
    </row>
    <row r="75" spans="1:53" x14ac:dyDescent="0.25">
      <c r="A75" s="128" t="s">
        <v>1470</v>
      </c>
      <c r="B75" s="128" t="s">
        <v>348</v>
      </c>
      <c r="C75" s="128" t="str">
        <f t="shared" si="17"/>
        <v>100.40</v>
      </c>
      <c r="D75" s="128" t="str">
        <f t="shared" si="19"/>
        <v>50</v>
      </c>
      <c r="E75" s="128" t="str">
        <f t="shared" si="18"/>
        <v>6000.01</v>
      </c>
      <c r="F75" s="128">
        <f>VLOOKUP(E75,'Projections Cheat Sheet'!$A$3:$B$536,2,FALSE)</f>
        <v>6</v>
      </c>
      <c r="G75" s="128" t="str">
        <f>VLOOKUP(F75,'Projections Cheat Sheet'!$B$8:$C$196,2,FALSE)</f>
        <v>Zero</v>
      </c>
      <c r="H75" s="128" t="s">
        <v>2011</v>
      </c>
      <c r="I75" s="129">
        <v>0</v>
      </c>
      <c r="J75" s="129">
        <v>0</v>
      </c>
      <c r="K75" s="130"/>
      <c r="L75" s="129"/>
      <c r="M75" s="129"/>
      <c r="N75" s="129">
        <v>0</v>
      </c>
      <c r="O75" s="129">
        <v>0</v>
      </c>
      <c r="P75" s="131"/>
      <c r="R75" s="172">
        <v>0</v>
      </c>
      <c r="S75" s="172">
        <v>0</v>
      </c>
      <c r="T75" s="173"/>
      <c r="U75" s="173"/>
      <c r="V75" s="173"/>
      <c r="W75" s="172">
        <v>0</v>
      </c>
      <c r="X75" s="172">
        <v>0</v>
      </c>
      <c r="Y75" s="174"/>
      <c r="AA75" s="179">
        <v>0</v>
      </c>
      <c r="AB75" s="179">
        <v>0</v>
      </c>
      <c r="AC75" s="182"/>
      <c r="AD75" s="182"/>
      <c r="AE75" s="182"/>
      <c r="AF75" s="179">
        <v>0</v>
      </c>
      <c r="AG75" s="179">
        <v>0</v>
      </c>
      <c r="AH75" s="181"/>
      <c r="AJ75" s="185">
        <f>IFERROR(VLOOKUP(A75,[3]rptBudgetaryBudgetCrossOrganiza!$A$2:$M$554,4,FALSE),"0")</f>
        <v>0</v>
      </c>
      <c r="AK75" s="185">
        <f>IFERROR(VLOOKUP(A75,[3]rptBudgetaryBudgetCrossOrganiza!$A$2:$M$554,6,FALSE),"0")</f>
        <v>0</v>
      </c>
      <c r="AL75" s="149"/>
      <c r="AM75" s="150">
        <f>IFERROR(VLOOKUP(A75,[4]rptBudgetaryBudgetCrossOrganiza!$A$1212:$O$2283,13,FALSE),"0")</f>
        <v>0</v>
      </c>
      <c r="AN75" s="151"/>
      <c r="AO75" s="151"/>
      <c r="AP75" s="152"/>
      <c r="AQ75" s="149"/>
      <c r="AR75" s="153"/>
      <c r="AS75" s="132"/>
      <c r="AT75" s="133"/>
      <c r="AU75" s="134"/>
      <c r="AV75" s="134"/>
      <c r="AW75" s="134"/>
      <c r="AX75" s="134"/>
      <c r="AY75" s="134"/>
      <c r="AZ75" s="134"/>
      <c r="BA75" s="135"/>
    </row>
    <row r="76" spans="1:53" x14ac:dyDescent="0.25">
      <c r="A76" s="128" t="s">
        <v>1471</v>
      </c>
      <c r="B76" s="128" t="s">
        <v>1963</v>
      </c>
      <c r="C76" s="128" t="str">
        <f t="shared" si="17"/>
        <v>100.40</v>
      </c>
      <c r="D76" s="128" t="str">
        <f t="shared" si="19"/>
        <v>50</v>
      </c>
      <c r="E76" s="128" t="str">
        <f t="shared" si="18"/>
        <v>6500.04</v>
      </c>
      <c r="F76" s="128">
        <f>VLOOKUP(E76,'Projections Cheat Sheet'!$A$3:$B$536,2,FALSE)</f>
        <v>1</v>
      </c>
      <c r="G76" s="128" t="str">
        <f>VLOOKUP(F76,'Projections Cheat Sheet'!$B$8:$C$196,2,FALSE)</f>
        <v>salary</v>
      </c>
      <c r="H76" s="128" t="s">
        <v>2010</v>
      </c>
      <c r="I76" s="129">
        <v>0</v>
      </c>
      <c r="J76" s="129">
        <v>0</v>
      </c>
      <c r="K76" s="130"/>
      <c r="L76" s="129"/>
      <c r="M76" s="129"/>
      <c r="N76" s="129">
        <v>0</v>
      </c>
      <c r="O76" s="129">
        <v>0</v>
      </c>
      <c r="P76" s="131"/>
      <c r="R76" s="172">
        <v>0</v>
      </c>
      <c r="S76" s="172">
        <v>0</v>
      </c>
      <c r="T76" s="173"/>
      <c r="U76" s="173"/>
      <c r="V76" s="173"/>
      <c r="W76" s="172">
        <v>0</v>
      </c>
      <c r="X76" s="172">
        <v>0</v>
      </c>
      <c r="Y76" s="174"/>
      <c r="AA76" s="179">
        <v>0</v>
      </c>
      <c r="AB76" s="179">
        <v>0</v>
      </c>
      <c r="AC76" s="182"/>
      <c r="AD76" s="182"/>
      <c r="AE76" s="182"/>
      <c r="AF76" s="179">
        <v>0</v>
      </c>
      <c r="AG76" s="179">
        <v>0</v>
      </c>
      <c r="AH76" s="181"/>
      <c r="AJ76" s="185">
        <f>IFERROR(VLOOKUP(A76,[3]rptBudgetaryBudgetCrossOrganiza!$A$2:$M$554,4,FALSE),"0")</f>
        <v>0</v>
      </c>
      <c r="AK76" s="185">
        <f>IFERROR(VLOOKUP(A76,[3]rptBudgetaryBudgetCrossOrganiza!$A$2:$M$554,6,FALSE),"0")</f>
        <v>0</v>
      </c>
      <c r="AL76" s="149"/>
      <c r="AM76" s="150">
        <f>IFERROR(VLOOKUP(A76,[4]rptBudgetaryBudgetCrossOrganiza!$A$1212:$O$2283,13,FALSE),"0")</f>
        <v>0</v>
      </c>
      <c r="AN76" s="151"/>
      <c r="AO76" s="151"/>
      <c r="AP76" s="152"/>
      <c r="AQ76" s="149"/>
      <c r="AR76" s="153"/>
      <c r="AS76" s="132"/>
      <c r="AT76" s="133"/>
      <c r="AU76" s="134"/>
      <c r="AV76" s="134"/>
      <c r="AW76" s="134"/>
      <c r="AX76" s="134"/>
      <c r="AY76" s="134"/>
      <c r="AZ76" s="134"/>
      <c r="BA76" s="135"/>
    </row>
    <row r="77" spans="1:53" x14ac:dyDescent="0.25">
      <c r="A77" s="128" t="s">
        <v>1472</v>
      </c>
      <c r="B77" s="128" t="s">
        <v>282</v>
      </c>
      <c r="C77" s="128" t="str">
        <f t="shared" si="17"/>
        <v>100.40</v>
      </c>
      <c r="D77" s="128" t="str">
        <f t="shared" si="19"/>
        <v>55</v>
      </c>
      <c r="E77" s="128" t="str">
        <f t="shared" si="18"/>
        <v>5000.01</v>
      </c>
      <c r="F77" s="128">
        <f>VLOOKUP(E77,'Projections Cheat Sheet'!$A$3:$B$536,2,FALSE)</f>
        <v>1</v>
      </c>
      <c r="G77" s="128" t="str">
        <f>VLOOKUP(F77,'Projections Cheat Sheet'!$B$8:$C$196,2,FALSE)</f>
        <v>salary</v>
      </c>
      <c r="H77" s="128" t="s">
        <v>2014</v>
      </c>
      <c r="I77" s="129">
        <v>0</v>
      </c>
      <c r="J77" s="129">
        <v>0</v>
      </c>
      <c r="K77" s="130"/>
      <c r="L77" s="129"/>
      <c r="M77" s="129"/>
      <c r="N77" s="129">
        <v>0</v>
      </c>
      <c r="O77" s="129">
        <v>0</v>
      </c>
      <c r="P77" s="131"/>
      <c r="R77" s="172">
        <v>0</v>
      </c>
      <c r="S77" s="172">
        <v>0</v>
      </c>
      <c r="T77" s="173"/>
      <c r="U77" s="173"/>
      <c r="V77" s="173"/>
      <c r="W77" s="172">
        <v>0</v>
      </c>
      <c r="X77" s="172">
        <v>0</v>
      </c>
      <c r="Y77" s="174"/>
      <c r="AA77" s="179">
        <v>0</v>
      </c>
      <c r="AB77" s="179">
        <v>0</v>
      </c>
      <c r="AC77" s="182"/>
      <c r="AD77" s="182"/>
      <c r="AE77" s="182"/>
      <c r="AF77" s="179">
        <v>0</v>
      </c>
      <c r="AG77" s="179">
        <v>0</v>
      </c>
      <c r="AH77" s="181"/>
      <c r="AJ77" s="185">
        <f>IFERROR(VLOOKUP(A77,[3]rptBudgetaryBudgetCrossOrganiza!$A$2:$M$554,4,FALSE),"0")</f>
        <v>0</v>
      </c>
      <c r="AK77" s="185">
        <f>IFERROR(VLOOKUP(A77,[3]rptBudgetaryBudgetCrossOrganiza!$A$2:$M$554,6,FALSE),"0")</f>
        <v>0</v>
      </c>
      <c r="AL77" s="149"/>
      <c r="AM77" s="150">
        <f>IFERROR(VLOOKUP(A77,[4]rptBudgetaryBudgetCrossOrganiza!$A$1212:$O$2283,13,FALSE),"0")</f>
        <v>0</v>
      </c>
      <c r="AN77" s="151"/>
      <c r="AO77" s="151"/>
      <c r="AP77" s="152"/>
      <c r="AQ77" s="149"/>
      <c r="AR77" s="153"/>
      <c r="AS77" s="132"/>
      <c r="AT77" s="133"/>
      <c r="AU77" s="134"/>
      <c r="AV77" s="134"/>
      <c r="AW77" s="134"/>
      <c r="AX77" s="134"/>
      <c r="AY77" s="134"/>
      <c r="AZ77" s="134"/>
      <c r="BA77" s="135"/>
    </row>
    <row r="78" spans="1:53" x14ac:dyDescent="0.25">
      <c r="A78" s="128" t="s">
        <v>1473</v>
      </c>
      <c r="B78" s="128" t="s">
        <v>1925</v>
      </c>
      <c r="C78" s="128" t="str">
        <f t="shared" si="17"/>
        <v>100.40</v>
      </c>
      <c r="D78" s="128" t="str">
        <f t="shared" si="19"/>
        <v>55</v>
      </c>
      <c r="E78" s="128" t="str">
        <f t="shared" si="18"/>
        <v>5000.06</v>
      </c>
      <c r="F78" s="128">
        <f>VLOOKUP(E78,'Projections Cheat Sheet'!$A$3:$B$536,2,FALSE)</f>
        <v>1</v>
      </c>
      <c r="G78" s="128" t="str">
        <f>VLOOKUP(F78,'Projections Cheat Sheet'!$B$8:$C$196,2,FALSE)</f>
        <v>salary</v>
      </c>
      <c r="H78" s="128" t="s">
        <v>2014</v>
      </c>
      <c r="I78" s="129">
        <v>0</v>
      </c>
      <c r="J78" s="129">
        <v>0</v>
      </c>
      <c r="K78" s="130"/>
      <c r="L78" s="129"/>
      <c r="M78" s="129"/>
      <c r="N78" s="129">
        <v>0</v>
      </c>
      <c r="O78" s="129">
        <v>0</v>
      </c>
      <c r="P78" s="131"/>
      <c r="R78" s="172">
        <v>0</v>
      </c>
      <c r="S78" s="172">
        <v>0</v>
      </c>
      <c r="T78" s="173"/>
      <c r="U78" s="173"/>
      <c r="V78" s="173"/>
      <c r="W78" s="172">
        <v>0</v>
      </c>
      <c r="X78" s="172">
        <v>0</v>
      </c>
      <c r="Y78" s="174"/>
      <c r="AA78" s="179">
        <v>0</v>
      </c>
      <c r="AB78" s="179">
        <v>0</v>
      </c>
      <c r="AC78" s="182"/>
      <c r="AD78" s="182"/>
      <c r="AE78" s="182"/>
      <c r="AF78" s="179">
        <v>0</v>
      </c>
      <c r="AG78" s="179">
        <v>0</v>
      </c>
      <c r="AH78" s="181"/>
      <c r="AJ78" s="185">
        <f>IFERROR(VLOOKUP(A78,[3]rptBudgetaryBudgetCrossOrganiza!$A$2:$M$554,4,FALSE),"0")</f>
        <v>0</v>
      </c>
      <c r="AK78" s="185">
        <f>IFERROR(VLOOKUP(A78,[3]rptBudgetaryBudgetCrossOrganiza!$A$2:$M$554,6,FALSE),"0")</f>
        <v>0</v>
      </c>
      <c r="AL78" s="149"/>
      <c r="AM78" s="150">
        <f>IFERROR(VLOOKUP(A78,[4]rptBudgetaryBudgetCrossOrganiza!$A$1212:$O$2283,13,FALSE),"0")</f>
        <v>0</v>
      </c>
      <c r="AN78" s="151"/>
      <c r="AO78" s="151"/>
      <c r="AP78" s="152"/>
      <c r="AQ78" s="149"/>
      <c r="AR78" s="153"/>
      <c r="AS78" s="132"/>
      <c r="AT78" s="133"/>
      <c r="AU78" s="134"/>
      <c r="AV78" s="134"/>
      <c r="AW78" s="134"/>
      <c r="AX78" s="134"/>
      <c r="AY78" s="134"/>
      <c r="AZ78" s="134"/>
      <c r="BA78" s="135"/>
    </row>
    <row r="79" spans="1:53" x14ac:dyDescent="0.25">
      <c r="A79" s="128" t="s">
        <v>1474</v>
      </c>
      <c r="B79" s="128" t="s">
        <v>1926</v>
      </c>
      <c r="C79" s="128" t="str">
        <f t="shared" si="17"/>
        <v>100.40</v>
      </c>
      <c r="D79" s="128" t="str">
        <f t="shared" si="19"/>
        <v>55</v>
      </c>
      <c r="E79" s="128" t="str">
        <f t="shared" si="18"/>
        <v>5000.07</v>
      </c>
      <c r="F79" s="128">
        <f>VLOOKUP(E79,'Projections Cheat Sheet'!$A$3:$B$536,2,FALSE)</f>
        <v>1</v>
      </c>
      <c r="G79" s="128" t="str">
        <f>VLOOKUP(F79,'Projections Cheat Sheet'!$B$8:$C$196,2,FALSE)</f>
        <v>salary</v>
      </c>
      <c r="H79" s="128" t="s">
        <v>2014</v>
      </c>
      <c r="I79" s="129">
        <v>0</v>
      </c>
      <c r="J79" s="129">
        <v>0</v>
      </c>
      <c r="K79" s="130"/>
      <c r="L79" s="129"/>
      <c r="M79" s="129"/>
      <c r="N79" s="129">
        <v>0</v>
      </c>
      <c r="O79" s="129">
        <v>0</v>
      </c>
      <c r="P79" s="131"/>
      <c r="R79" s="172">
        <v>0</v>
      </c>
      <c r="S79" s="172">
        <v>0</v>
      </c>
      <c r="T79" s="173"/>
      <c r="U79" s="173"/>
      <c r="V79" s="173"/>
      <c r="W79" s="172">
        <v>0</v>
      </c>
      <c r="X79" s="172">
        <v>0</v>
      </c>
      <c r="Y79" s="174"/>
      <c r="AA79" s="179">
        <v>0</v>
      </c>
      <c r="AB79" s="179">
        <v>0</v>
      </c>
      <c r="AC79" s="182"/>
      <c r="AD79" s="182"/>
      <c r="AE79" s="182"/>
      <c r="AF79" s="179">
        <v>0</v>
      </c>
      <c r="AG79" s="179">
        <v>0</v>
      </c>
      <c r="AH79" s="181"/>
      <c r="AJ79" s="185">
        <f>IFERROR(VLOOKUP(A79,[3]rptBudgetaryBudgetCrossOrganiza!$A$2:$M$554,4,FALSE),"0")</f>
        <v>0</v>
      </c>
      <c r="AK79" s="185">
        <f>IFERROR(VLOOKUP(A79,[3]rptBudgetaryBudgetCrossOrganiza!$A$2:$M$554,6,FALSE),"0")</f>
        <v>0</v>
      </c>
      <c r="AL79" s="149"/>
      <c r="AM79" s="150">
        <f>IFERROR(VLOOKUP(A79,[4]rptBudgetaryBudgetCrossOrganiza!$A$1212:$O$2283,13,FALSE),"0")</f>
        <v>0</v>
      </c>
      <c r="AN79" s="151"/>
      <c r="AO79" s="151"/>
      <c r="AP79" s="152"/>
      <c r="AQ79" s="149"/>
      <c r="AR79" s="153"/>
      <c r="AS79" s="132"/>
      <c r="AT79" s="133"/>
      <c r="AU79" s="134"/>
      <c r="AV79" s="134"/>
      <c r="AW79" s="134"/>
      <c r="AX79" s="134"/>
      <c r="AY79" s="134"/>
      <c r="AZ79" s="134"/>
      <c r="BA79" s="135"/>
    </row>
    <row r="80" spans="1:53" x14ac:dyDescent="0.25">
      <c r="A80" s="128" t="s">
        <v>1475</v>
      </c>
      <c r="B80" s="128" t="s">
        <v>1393</v>
      </c>
      <c r="C80" s="128" t="str">
        <f t="shared" si="17"/>
        <v>100.40</v>
      </c>
      <c r="D80" s="128" t="str">
        <f t="shared" si="19"/>
        <v>55</v>
      </c>
      <c r="E80" s="128" t="str">
        <f t="shared" si="18"/>
        <v>5000.08</v>
      </c>
      <c r="F80" s="128">
        <f>VLOOKUP(E80,'Projections Cheat Sheet'!$A$3:$B$536,2,FALSE)</f>
        <v>1</v>
      </c>
      <c r="G80" s="128" t="str">
        <f>VLOOKUP(F80,'Projections Cheat Sheet'!$B$8:$C$196,2,FALSE)</f>
        <v>salary</v>
      </c>
      <c r="H80" s="128" t="s">
        <v>2014</v>
      </c>
      <c r="I80" s="129">
        <v>0</v>
      </c>
      <c r="J80" s="129">
        <v>0</v>
      </c>
      <c r="K80" s="130"/>
      <c r="L80" s="129"/>
      <c r="M80" s="129"/>
      <c r="N80" s="129">
        <v>0</v>
      </c>
      <c r="O80" s="129">
        <v>0</v>
      </c>
      <c r="P80" s="131"/>
      <c r="R80" s="172">
        <v>0</v>
      </c>
      <c r="S80" s="172">
        <v>0</v>
      </c>
      <c r="T80" s="173"/>
      <c r="U80" s="173"/>
      <c r="V80" s="173"/>
      <c r="W80" s="172">
        <v>0</v>
      </c>
      <c r="X80" s="172">
        <v>0</v>
      </c>
      <c r="Y80" s="174"/>
      <c r="AA80" s="179">
        <v>0</v>
      </c>
      <c r="AB80" s="179">
        <v>0</v>
      </c>
      <c r="AC80" s="182"/>
      <c r="AD80" s="182"/>
      <c r="AE80" s="182"/>
      <c r="AF80" s="179">
        <v>0</v>
      </c>
      <c r="AG80" s="179">
        <v>0</v>
      </c>
      <c r="AH80" s="181"/>
      <c r="AJ80" s="185">
        <f>IFERROR(VLOOKUP(A80,[3]rptBudgetaryBudgetCrossOrganiza!$A$2:$M$554,4,FALSE),"0")</f>
        <v>0</v>
      </c>
      <c r="AK80" s="185">
        <f>IFERROR(VLOOKUP(A80,[3]rptBudgetaryBudgetCrossOrganiza!$A$2:$M$554,6,FALSE),"0")</f>
        <v>0</v>
      </c>
      <c r="AL80" s="149"/>
      <c r="AM80" s="150">
        <f>IFERROR(VLOOKUP(A80,[4]rptBudgetaryBudgetCrossOrganiza!$A$1212:$O$2283,13,FALSE),"0")</f>
        <v>0</v>
      </c>
      <c r="AN80" s="151"/>
      <c r="AO80" s="151"/>
      <c r="AP80" s="152"/>
      <c r="AQ80" s="149"/>
      <c r="AR80" s="153"/>
      <c r="AS80" s="132"/>
      <c r="AT80" s="133"/>
      <c r="AU80" s="134"/>
      <c r="AV80" s="134"/>
      <c r="AW80" s="134"/>
      <c r="AX80" s="134"/>
      <c r="AY80" s="134"/>
      <c r="AZ80" s="134"/>
      <c r="BA80" s="135"/>
    </row>
    <row r="81" spans="1:53" x14ac:dyDescent="0.25">
      <c r="A81" s="128" t="s">
        <v>1476</v>
      </c>
      <c r="B81" s="128" t="s">
        <v>1927</v>
      </c>
      <c r="C81" s="128" t="str">
        <f t="shared" si="17"/>
        <v>100.40</v>
      </c>
      <c r="D81" s="128" t="str">
        <f t="shared" si="19"/>
        <v>55</v>
      </c>
      <c r="E81" s="128" t="str">
        <f t="shared" si="18"/>
        <v>5000.10</v>
      </c>
      <c r="F81" s="128">
        <f>VLOOKUP(E81,'Projections Cheat Sheet'!$A$3:$B$536,2,FALSE)</f>
        <v>1</v>
      </c>
      <c r="G81" s="128" t="str">
        <f>VLOOKUP(F81,'Projections Cheat Sheet'!$B$8:$C$196,2,FALSE)</f>
        <v>salary</v>
      </c>
      <c r="H81" s="128" t="s">
        <v>2014</v>
      </c>
      <c r="I81" s="129">
        <v>0</v>
      </c>
      <c r="J81" s="129">
        <v>0</v>
      </c>
      <c r="K81" s="130"/>
      <c r="L81" s="129"/>
      <c r="M81" s="129"/>
      <c r="N81" s="129">
        <v>0</v>
      </c>
      <c r="O81" s="129">
        <v>0</v>
      </c>
      <c r="P81" s="131"/>
      <c r="R81" s="172">
        <v>0</v>
      </c>
      <c r="S81" s="172">
        <v>0</v>
      </c>
      <c r="T81" s="173"/>
      <c r="U81" s="173"/>
      <c r="V81" s="173"/>
      <c r="W81" s="172">
        <v>0</v>
      </c>
      <c r="X81" s="172">
        <v>0</v>
      </c>
      <c r="Y81" s="174"/>
      <c r="AA81" s="179">
        <v>0</v>
      </c>
      <c r="AB81" s="179">
        <v>0</v>
      </c>
      <c r="AC81" s="182"/>
      <c r="AD81" s="182"/>
      <c r="AE81" s="182"/>
      <c r="AF81" s="179">
        <v>0</v>
      </c>
      <c r="AG81" s="179">
        <v>0</v>
      </c>
      <c r="AH81" s="181"/>
      <c r="AJ81" s="185">
        <f>IFERROR(VLOOKUP(A81,[3]rptBudgetaryBudgetCrossOrganiza!$A$2:$M$554,4,FALSE),"0")</f>
        <v>0</v>
      </c>
      <c r="AK81" s="185">
        <f>IFERROR(VLOOKUP(A81,[3]rptBudgetaryBudgetCrossOrganiza!$A$2:$M$554,6,FALSE),"0")</f>
        <v>0</v>
      </c>
      <c r="AL81" s="149"/>
      <c r="AM81" s="150">
        <f>IFERROR(VLOOKUP(A81,[4]rptBudgetaryBudgetCrossOrganiza!$A$1212:$O$2283,13,FALSE),"0")</f>
        <v>0</v>
      </c>
      <c r="AN81" s="151"/>
      <c r="AO81" s="151"/>
      <c r="AP81" s="152"/>
      <c r="AQ81" s="149"/>
      <c r="AR81" s="153"/>
      <c r="AS81" s="132"/>
      <c r="AT81" s="133"/>
      <c r="AU81" s="134"/>
      <c r="AV81" s="134"/>
      <c r="AW81" s="134"/>
      <c r="AX81" s="134"/>
      <c r="AY81" s="134"/>
      <c r="AZ81" s="134"/>
      <c r="BA81" s="135"/>
    </row>
    <row r="82" spans="1:53" x14ac:dyDescent="0.25">
      <c r="A82" s="128" t="s">
        <v>1477</v>
      </c>
      <c r="B82" s="128" t="s">
        <v>1928</v>
      </c>
      <c r="C82" s="128" t="str">
        <f t="shared" si="17"/>
        <v>100.40</v>
      </c>
      <c r="D82" s="128" t="str">
        <f t="shared" si="19"/>
        <v>55</v>
      </c>
      <c r="E82" s="128" t="str">
        <f t="shared" si="18"/>
        <v>5000.11</v>
      </c>
      <c r="F82" s="128">
        <f>VLOOKUP(E82,'Projections Cheat Sheet'!$A$3:$B$536,2,FALSE)</f>
        <v>1</v>
      </c>
      <c r="G82" s="128" t="str">
        <f>VLOOKUP(F82,'Projections Cheat Sheet'!$B$8:$C$196,2,FALSE)</f>
        <v>salary</v>
      </c>
      <c r="H82" s="128" t="s">
        <v>2014</v>
      </c>
      <c r="I82" s="129">
        <v>0</v>
      </c>
      <c r="J82" s="129">
        <v>0</v>
      </c>
      <c r="K82" s="130"/>
      <c r="L82" s="129"/>
      <c r="M82" s="129"/>
      <c r="N82" s="129">
        <v>0</v>
      </c>
      <c r="O82" s="129">
        <v>0</v>
      </c>
      <c r="P82" s="131"/>
      <c r="R82" s="172">
        <v>0</v>
      </c>
      <c r="S82" s="172">
        <v>0</v>
      </c>
      <c r="T82" s="173"/>
      <c r="U82" s="173"/>
      <c r="V82" s="173"/>
      <c r="W82" s="172">
        <v>0</v>
      </c>
      <c r="X82" s="172">
        <v>0</v>
      </c>
      <c r="Y82" s="174"/>
      <c r="AA82" s="179">
        <v>0</v>
      </c>
      <c r="AB82" s="179">
        <v>0</v>
      </c>
      <c r="AC82" s="182"/>
      <c r="AD82" s="182"/>
      <c r="AE82" s="182"/>
      <c r="AF82" s="179">
        <v>0</v>
      </c>
      <c r="AG82" s="179">
        <v>0</v>
      </c>
      <c r="AH82" s="181"/>
      <c r="AJ82" s="185">
        <f>IFERROR(VLOOKUP(A82,[3]rptBudgetaryBudgetCrossOrganiza!$A$2:$M$554,4,FALSE),"0")</f>
        <v>0</v>
      </c>
      <c r="AK82" s="185">
        <f>IFERROR(VLOOKUP(A82,[3]rptBudgetaryBudgetCrossOrganiza!$A$2:$M$554,6,FALSE),"0")</f>
        <v>0</v>
      </c>
      <c r="AL82" s="149"/>
      <c r="AM82" s="150">
        <f>IFERROR(VLOOKUP(A82,[4]rptBudgetaryBudgetCrossOrganiza!$A$1212:$O$2283,13,FALSE),"0")</f>
        <v>0</v>
      </c>
      <c r="AN82" s="151"/>
      <c r="AO82" s="151"/>
      <c r="AP82" s="152"/>
      <c r="AQ82" s="149"/>
      <c r="AR82" s="153"/>
      <c r="AS82" s="132"/>
      <c r="AT82" s="133"/>
      <c r="AU82" s="134"/>
      <c r="AV82" s="134"/>
      <c r="AW82" s="134"/>
      <c r="AX82" s="134"/>
      <c r="AY82" s="134"/>
      <c r="AZ82" s="134"/>
      <c r="BA82" s="135"/>
    </row>
    <row r="83" spans="1:53" x14ac:dyDescent="0.25">
      <c r="A83" s="128" t="s">
        <v>1478</v>
      </c>
      <c r="B83" s="128" t="s">
        <v>1929</v>
      </c>
      <c r="C83" s="128" t="str">
        <f t="shared" si="17"/>
        <v>100.40</v>
      </c>
      <c r="D83" s="128" t="str">
        <f t="shared" si="19"/>
        <v>55</v>
      </c>
      <c r="E83" s="128" t="str">
        <f t="shared" si="18"/>
        <v>5000.12</v>
      </c>
      <c r="F83" s="128">
        <f>VLOOKUP(E83,'Projections Cheat Sheet'!$A$3:$B$536,2,FALSE)</f>
        <v>1</v>
      </c>
      <c r="G83" s="128" t="str">
        <f>VLOOKUP(F83,'Projections Cheat Sheet'!$B$8:$C$196,2,FALSE)</f>
        <v>salary</v>
      </c>
      <c r="H83" s="128" t="s">
        <v>2014</v>
      </c>
      <c r="I83" s="129">
        <v>0</v>
      </c>
      <c r="J83" s="129">
        <v>0</v>
      </c>
      <c r="K83" s="130"/>
      <c r="L83" s="129"/>
      <c r="M83" s="129"/>
      <c r="N83" s="129">
        <v>0</v>
      </c>
      <c r="O83" s="129">
        <v>0</v>
      </c>
      <c r="P83" s="131"/>
      <c r="R83" s="172">
        <v>0</v>
      </c>
      <c r="S83" s="172">
        <v>0</v>
      </c>
      <c r="T83" s="173"/>
      <c r="U83" s="173"/>
      <c r="V83" s="173"/>
      <c r="W83" s="172">
        <v>0</v>
      </c>
      <c r="X83" s="172">
        <v>0</v>
      </c>
      <c r="Y83" s="174"/>
      <c r="AA83" s="179">
        <v>0</v>
      </c>
      <c r="AB83" s="179">
        <v>0</v>
      </c>
      <c r="AC83" s="182"/>
      <c r="AD83" s="182"/>
      <c r="AE83" s="182"/>
      <c r="AF83" s="179">
        <v>0</v>
      </c>
      <c r="AG83" s="179">
        <v>0</v>
      </c>
      <c r="AH83" s="181"/>
      <c r="AJ83" s="185">
        <f>IFERROR(VLOOKUP(A83,[3]rptBudgetaryBudgetCrossOrganiza!$A$2:$M$554,4,FALSE),"0")</f>
        <v>0</v>
      </c>
      <c r="AK83" s="185">
        <f>IFERROR(VLOOKUP(A83,[3]rptBudgetaryBudgetCrossOrganiza!$A$2:$M$554,6,FALSE),"0")</f>
        <v>0</v>
      </c>
      <c r="AL83" s="149"/>
      <c r="AM83" s="150">
        <f>IFERROR(VLOOKUP(A83,[4]rptBudgetaryBudgetCrossOrganiza!$A$1212:$O$2283,13,FALSE),"0")</f>
        <v>0</v>
      </c>
      <c r="AN83" s="151"/>
      <c r="AO83" s="151"/>
      <c r="AP83" s="152"/>
      <c r="AQ83" s="149"/>
      <c r="AR83" s="153"/>
      <c r="AS83" s="132"/>
      <c r="AT83" s="133"/>
      <c r="AU83" s="134"/>
      <c r="AV83" s="134"/>
      <c r="AW83" s="134"/>
      <c r="AX83" s="134"/>
      <c r="AY83" s="134"/>
      <c r="AZ83" s="134"/>
      <c r="BA83" s="135"/>
    </row>
    <row r="84" spans="1:53" x14ac:dyDescent="0.25">
      <c r="A84" s="128" t="s">
        <v>1479</v>
      </c>
      <c r="B84" s="128" t="s">
        <v>1931</v>
      </c>
      <c r="C84" s="128" t="str">
        <f t="shared" si="17"/>
        <v>100.40</v>
      </c>
      <c r="D84" s="128" t="str">
        <f t="shared" si="19"/>
        <v>55</v>
      </c>
      <c r="E84" s="128" t="str">
        <f t="shared" si="18"/>
        <v>5100.00</v>
      </c>
      <c r="F84" s="128">
        <f>VLOOKUP(E84,'Projections Cheat Sheet'!$A$3:$B$536,2,FALSE)</f>
        <v>1</v>
      </c>
      <c r="G84" s="128" t="str">
        <f>VLOOKUP(F84,'Projections Cheat Sheet'!$B$8:$C$196,2,FALSE)</f>
        <v>salary</v>
      </c>
      <c r="H84" s="128" t="s">
        <v>2014</v>
      </c>
      <c r="I84" s="129">
        <v>0</v>
      </c>
      <c r="J84" s="129">
        <v>0</v>
      </c>
      <c r="K84" s="130"/>
      <c r="L84" s="129"/>
      <c r="M84" s="129"/>
      <c r="N84" s="129">
        <v>0</v>
      </c>
      <c r="O84" s="129">
        <v>0</v>
      </c>
      <c r="P84" s="131"/>
      <c r="R84" s="172">
        <v>0</v>
      </c>
      <c r="S84" s="172">
        <v>0</v>
      </c>
      <c r="T84" s="173"/>
      <c r="U84" s="173"/>
      <c r="V84" s="173"/>
      <c r="W84" s="172">
        <v>0</v>
      </c>
      <c r="X84" s="172">
        <v>0</v>
      </c>
      <c r="Y84" s="174"/>
      <c r="AA84" s="179">
        <v>0</v>
      </c>
      <c r="AB84" s="179">
        <v>0</v>
      </c>
      <c r="AC84" s="182"/>
      <c r="AD84" s="182"/>
      <c r="AE84" s="182"/>
      <c r="AF84" s="179">
        <v>0</v>
      </c>
      <c r="AG84" s="179">
        <v>0</v>
      </c>
      <c r="AH84" s="181"/>
      <c r="AJ84" s="185">
        <f>IFERROR(VLOOKUP(A84,[3]rptBudgetaryBudgetCrossOrganiza!$A$2:$M$554,4,FALSE),"0")</f>
        <v>0</v>
      </c>
      <c r="AK84" s="185">
        <f>IFERROR(VLOOKUP(A84,[3]rptBudgetaryBudgetCrossOrganiza!$A$2:$M$554,6,FALSE),"0")</f>
        <v>0</v>
      </c>
      <c r="AL84" s="149"/>
      <c r="AM84" s="150">
        <f>IFERROR(VLOOKUP(A84,[4]rptBudgetaryBudgetCrossOrganiza!$A$1212:$O$2283,13,FALSE),"0")</f>
        <v>0</v>
      </c>
      <c r="AN84" s="151"/>
      <c r="AO84" s="151"/>
      <c r="AP84" s="152"/>
      <c r="AQ84" s="149"/>
      <c r="AR84" s="153"/>
      <c r="AS84" s="132"/>
      <c r="AT84" s="133"/>
      <c r="AU84" s="134"/>
      <c r="AV84" s="134"/>
      <c r="AW84" s="134"/>
      <c r="AX84" s="134"/>
      <c r="AY84" s="134"/>
      <c r="AZ84" s="134"/>
      <c r="BA84" s="135"/>
    </row>
    <row r="85" spans="1:53" x14ac:dyDescent="0.25">
      <c r="A85" s="128" t="s">
        <v>1480</v>
      </c>
      <c r="B85" s="128" t="s">
        <v>1932</v>
      </c>
      <c r="C85" s="128" t="str">
        <f t="shared" si="17"/>
        <v>100.40</v>
      </c>
      <c r="D85" s="128" t="str">
        <f t="shared" si="19"/>
        <v>55</v>
      </c>
      <c r="E85" s="128" t="str">
        <f t="shared" si="18"/>
        <v>5100.01</v>
      </c>
      <c r="F85" s="128">
        <f>VLOOKUP(E85,'Projections Cheat Sheet'!$A$3:$B$536,2,FALSE)</f>
        <v>1</v>
      </c>
      <c r="G85" s="128" t="str">
        <f>VLOOKUP(F85,'Projections Cheat Sheet'!$B$8:$C$196,2,FALSE)</f>
        <v>salary</v>
      </c>
      <c r="H85" s="128" t="s">
        <v>2014</v>
      </c>
      <c r="I85" s="129">
        <v>0</v>
      </c>
      <c r="J85" s="129">
        <v>0</v>
      </c>
      <c r="K85" s="130"/>
      <c r="L85" s="129"/>
      <c r="M85" s="129"/>
      <c r="N85" s="129">
        <v>0</v>
      </c>
      <c r="O85" s="129">
        <v>0</v>
      </c>
      <c r="P85" s="131"/>
      <c r="R85" s="172">
        <v>0</v>
      </c>
      <c r="S85" s="172">
        <v>0</v>
      </c>
      <c r="T85" s="173"/>
      <c r="U85" s="173"/>
      <c r="V85" s="173"/>
      <c r="W85" s="172">
        <v>0</v>
      </c>
      <c r="X85" s="172">
        <v>0</v>
      </c>
      <c r="Y85" s="174"/>
      <c r="AA85" s="179">
        <v>0</v>
      </c>
      <c r="AB85" s="179">
        <v>0</v>
      </c>
      <c r="AC85" s="182"/>
      <c r="AD85" s="182"/>
      <c r="AE85" s="182"/>
      <c r="AF85" s="179">
        <v>0</v>
      </c>
      <c r="AG85" s="179">
        <v>0</v>
      </c>
      <c r="AH85" s="181"/>
      <c r="AJ85" s="185">
        <f>IFERROR(VLOOKUP(A85,[3]rptBudgetaryBudgetCrossOrganiza!$A$2:$M$554,4,FALSE),"0")</f>
        <v>0</v>
      </c>
      <c r="AK85" s="185">
        <f>IFERROR(VLOOKUP(A85,[3]rptBudgetaryBudgetCrossOrganiza!$A$2:$M$554,6,FALSE),"0")</f>
        <v>0</v>
      </c>
      <c r="AL85" s="149"/>
      <c r="AM85" s="150">
        <f>IFERROR(VLOOKUP(A85,[4]rptBudgetaryBudgetCrossOrganiza!$A$1212:$O$2283,13,FALSE),"0")</f>
        <v>0</v>
      </c>
      <c r="AN85" s="151"/>
      <c r="AO85" s="151"/>
      <c r="AP85" s="152"/>
      <c r="AQ85" s="149"/>
      <c r="AR85" s="153"/>
      <c r="AS85" s="132"/>
      <c r="AT85" s="133"/>
      <c r="AU85" s="134"/>
      <c r="AV85" s="134"/>
      <c r="AW85" s="134"/>
      <c r="AX85" s="134"/>
      <c r="AY85" s="134"/>
      <c r="AZ85" s="134"/>
      <c r="BA85" s="135"/>
    </row>
    <row r="86" spans="1:53" x14ac:dyDescent="0.25">
      <c r="A86" s="128" t="s">
        <v>1481</v>
      </c>
      <c r="B86" s="128" t="s">
        <v>1933</v>
      </c>
      <c r="C86" s="128" t="str">
        <f t="shared" si="17"/>
        <v>100.40</v>
      </c>
      <c r="D86" s="128" t="str">
        <f t="shared" si="19"/>
        <v>55</v>
      </c>
      <c r="E86" s="128" t="str">
        <f t="shared" si="18"/>
        <v>5100.02</v>
      </c>
      <c r="F86" s="128">
        <f>VLOOKUP(E86,'Projections Cheat Sheet'!$A$3:$B$536,2,FALSE)</f>
        <v>1</v>
      </c>
      <c r="G86" s="128" t="str">
        <f>VLOOKUP(F86,'Projections Cheat Sheet'!$B$8:$C$196,2,FALSE)</f>
        <v>salary</v>
      </c>
      <c r="H86" s="128" t="s">
        <v>2014</v>
      </c>
      <c r="I86" s="129">
        <v>0</v>
      </c>
      <c r="J86" s="129">
        <v>0</v>
      </c>
      <c r="K86" s="130"/>
      <c r="L86" s="129"/>
      <c r="M86" s="129"/>
      <c r="N86" s="129">
        <v>0</v>
      </c>
      <c r="O86" s="129">
        <v>0</v>
      </c>
      <c r="P86" s="131"/>
      <c r="R86" s="172">
        <v>0</v>
      </c>
      <c r="S86" s="172">
        <v>0</v>
      </c>
      <c r="T86" s="173"/>
      <c r="U86" s="173"/>
      <c r="V86" s="173"/>
      <c r="W86" s="172">
        <v>0</v>
      </c>
      <c r="X86" s="172">
        <v>0</v>
      </c>
      <c r="Y86" s="174"/>
      <c r="AA86" s="179">
        <v>0</v>
      </c>
      <c r="AB86" s="179">
        <v>0</v>
      </c>
      <c r="AC86" s="182"/>
      <c r="AD86" s="182"/>
      <c r="AE86" s="182"/>
      <c r="AF86" s="179">
        <v>0</v>
      </c>
      <c r="AG86" s="179">
        <v>0</v>
      </c>
      <c r="AH86" s="181"/>
      <c r="AJ86" s="185">
        <f>IFERROR(VLOOKUP(A86,[3]rptBudgetaryBudgetCrossOrganiza!$A$2:$M$554,4,FALSE),"0")</f>
        <v>0</v>
      </c>
      <c r="AK86" s="185">
        <f>IFERROR(VLOOKUP(A86,[3]rptBudgetaryBudgetCrossOrganiza!$A$2:$M$554,6,FALSE),"0")</f>
        <v>0</v>
      </c>
      <c r="AL86" s="149"/>
      <c r="AM86" s="150">
        <f>IFERROR(VLOOKUP(A86,[4]rptBudgetaryBudgetCrossOrganiza!$A$1212:$O$2283,13,FALSE),"0")</f>
        <v>0</v>
      </c>
      <c r="AN86" s="151"/>
      <c r="AO86" s="151"/>
      <c r="AP86" s="152"/>
      <c r="AQ86" s="149"/>
      <c r="AR86" s="153"/>
      <c r="AS86" s="132"/>
      <c r="AT86" s="133"/>
      <c r="AU86" s="134"/>
      <c r="AV86" s="134"/>
      <c r="AW86" s="134"/>
      <c r="AX86" s="134"/>
      <c r="AY86" s="134"/>
      <c r="AZ86" s="134"/>
      <c r="BA86" s="135"/>
    </row>
    <row r="87" spans="1:53" x14ac:dyDescent="0.25">
      <c r="A87" s="128" t="s">
        <v>1482</v>
      </c>
      <c r="B87" s="128" t="s">
        <v>1934</v>
      </c>
      <c r="C87" s="128" t="str">
        <f t="shared" si="17"/>
        <v>100.40</v>
      </c>
      <c r="D87" s="128" t="str">
        <f t="shared" si="19"/>
        <v>55</v>
      </c>
      <c r="E87" s="128" t="str">
        <f t="shared" si="18"/>
        <v>5100.03</v>
      </c>
      <c r="F87" s="128">
        <f>VLOOKUP(E87,'Projections Cheat Sheet'!$A$3:$B$536,2,FALSE)</f>
        <v>1</v>
      </c>
      <c r="G87" s="128" t="str">
        <f>VLOOKUP(F87,'Projections Cheat Sheet'!$B$8:$C$196,2,FALSE)</f>
        <v>salary</v>
      </c>
      <c r="H87" s="128" t="s">
        <v>2014</v>
      </c>
      <c r="I87" s="129">
        <v>0</v>
      </c>
      <c r="J87" s="129">
        <v>0</v>
      </c>
      <c r="K87" s="130"/>
      <c r="L87" s="129"/>
      <c r="M87" s="129"/>
      <c r="N87" s="129">
        <v>0</v>
      </c>
      <c r="O87" s="129">
        <v>0</v>
      </c>
      <c r="P87" s="131"/>
      <c r="R87" s="172">
        <v>0</v>
      </c>
      <c r="S87" s="172">
        <v>0</v>
      </c>
      <c r="T87" s="173"/>
      <c r="U87" s="173"/>
      <c r="V87" s="173"/>
      <c r="W87" s="172">
        <v>0</v>
      </c>
      <c r="X87" s="172">
        <v>0</v>
      </c>
      <c r="Y87" s="174"/>
      <c r="AA87" s="179">
        <v>0</v>
      </c>
      <c r="AB87" s="179">
        <v>0</v>
      </c>
      <c r="AC87" s="182"/>
      <c r="AD87" s="182"/>
      <c r="AE87" s="182"/>
      <c r="AF87" s="179">
        <v>0</v>
      </c>
      <c r="AG87" s="179">
        <v>0</v>
      </c>
      <c r="AH87" s="181"/>
      <c r="AJ87" s="185">
        <f>IFERROR(VLOOKUP(A87,[3]rptBudgetaryBudgetCrossOrganiza!$A$2:$M$554,4,FALSE),"0")</f>
        <v>0</v>
      </c>
      <c r="AK87" s="185">
        <f>IFERROR(VLOOKUP(A87,[3]rptBudgetaryBudgetCrossOrganiza!$A$2:$M$554,6,FALSE),"0")</f>
        <v>0</v>
      </c>
      <c r="AL87" s="149"/>
      <c r="AM87" s="150">
        <f>IFERROR(VLOOKUP(A87,[4]rptBudgetaryBudgetCrossOrganiza!$A$1212:$O$2283,13,FALSE),"0")</f>
        <v>0</v>
      </c>
      <c r="AN87" s="151"/>
      <c r="AO87" s="151"/>
      <c r="AP87" s="152"/>
      <c r="AQ87" s="149"/>
      <c r="AR87" s="153"/>
      <c r="AS87" s="132"/>
      <c r="AT87" s="133"/>
      <c r="AU87" s="134"/>
      <c r="AV87" s="134"/>
      <c r="AW87" s="134"/>
      <c r="AX87" s="134"/>
      <c r="AY87" s="134"/>
      <c r="AZ87" s="134"/>
      <c r="BA87" s="135"/>
    </row>
    <row r="88" spans="1:53" x14ac:dyDescent="0.25">
      <c r="A88" s="128" t="s">
        <v>1483</v>
      </c>
      <c r="B88" s="128" t="s">
        <v>1935</v>
      </c>
      <c r="C88" s="128" t="str">
        <f t="shared" si="17"/>
        <v>100.40</v>
      </c>
      <c r="D88" s="128" t="str">
        <f t="shared" si="19"/>
        <v>55</v>
      </c>
      <c r="E88" s="128" t="str">
        <f t="shared" si="18"/>
        <v>5100.04</v>
      </c>
      <c r="F88" s="128">
        <f>VLOOKUP(E88,'Projections Cheat Sheet'!$A$3:$B$536,2,FALSE)</f>
        <v>1</v>
      </c>
      <c r="G88" s="128" t="str">
        <f>VLOOKUP(F88,'Projections Cheat Sheet'!$B$8:$C$196,2,FALSE)</f>
        <v>salary</v>
      </c>
      <c r="H88" s="128" t="s">
        <v>2014</v>
      </c>
      <c r="I88" s="129">
        <v>0</v>
      </c>
      <c r="J88" s="129">
        <v>0</v>
      </c>
      <c r="K88" s="130"/>
      <c r="L88" s="129"/>
      <c r="M88" s="129"/>
      <c r="N88" s="129">
        <v>0</v>
      </c>
      <c r="O88" s="129">
        <v>0</v>
      </c>
      <c r="P88" s="131"/>
      <c r="R88" s="172">
        <v>0</v>
      </c>
      <c r="S88" s="172">
        <v>0</v>
      </c>
      <c r="T88" s="173"/>
      <c r="U88" s="173"/>
      <c r="V88" s="173"/>
      <c r="W88" s="172">
        <v>0</v>
      </c>
      <c r="X88" s="172">
        <v>0</v>
      </c>
      <c r="Y88" s="174"/>
      <c r="AA88" s="179">
        <v>0</v>
      </c>
      <c r="AB88" s="179">
        <v>0</v>
      </c>
      <c r="AC88" s="182"/>
      <c r="AD88" s="182"/>
      <c r="AE88" s="182"/>
      <c r="AF88" s="179">
        <v>0</v>
      </c>
      <c r="AG88" s="179">
        <v>0</v>
      </c>
      <c r="AH88" s="181"/>
      <c r="AJ88" s="185">
        <f>IFERROR(VLOOKUP(A88,[3]rptBudgetaryBudgetCrossOrganiza!$A$2:$M$554,4,FALSE),"0")</f>
        <v>0</v>
      </c>
      <c r="AK88" s="185">
        <f>IFERROR(VLOOKUP(A88,[3]rptBudgetaryBudgetCrossOrganiza!$A$2:$M$554,6,FALSE),"0")</f>
        <v>0</v>
      </c>
      <c r="AL88" s="149"/>
      <c r="AM88" s="150">
        <f>IFERROR(VLOOKUP(A88,[4]rptBudgetaryBudgetCrossOrganiza!$A$1212:$O$2283,13,FALSE),"0")</f>
        <v>0</v>
      </c>
      <c r="AN88" s="151"/>
      <c r="AO88" s="151"/>
      <c r="AP88" s="152"/>
      <c r="AQ88" s="149"/>
      <c r="AR88" s="153"/>
      <c r="AS88" s="132"/>
      <c r="AT88" s="133"/>
      <c r="AU88" s="134"/>
      <c r="AV88" s="134"/>
      <c r="AW88" s="134"/>
      <c r="AX88" s="134"/>
      <c r="AY88" s="134"/>
      <c r="AZ88" s="134"/>
      <c r="BA88" s="135"/>
    </row>
    <row r="89" spans="1:53" x14ac:dyDescent="0.25">
      <c r="A89" s="128" t="s">
        <v>1484</v>
      </c>
      <c r="B89" s="128" t="s">
        <v>1936</v>
      </c>
      <c r="C89" s="128" t="str">
        <f t="shared" si="17"/>
        <v>100.40</v>
      </c>
      <c r="D89" s="128" t="str">
        <f t="shared" si="19"/>
        <v>55</v>
      </c>
      <c r="E89" s="128" t="str">
        <f t="shared" si="18"/>
        <v>5100.05</v>
      </c>
      <c r="F89" s="128">
        <f>VLOOKUP(E89,'Projections Cheat Sheet'!$A$3:$B$536,2,FALSE)</f>
        <v>1</v>
      </c>
      <c r="G89" s="128" t="str">
        <f>VLOOKUP(F89,'Projections Cheat Sheet'!$B$8:$C$196,2,FALSE)</f>
        <v>salary</v>
      </c>
      <c r="H89" s="128" t="s">
        <v>2014</v>
      </c>
      <c r="I89" s="129">
        <v>0</v>
      </c>
      <c r="J89" s="129">
        <v>0</v>
      </c>
      <c r="K89" s="130"/>
      <c r="L89" s="129"/>
      <c r="M89" s="129"/>
      <c r="N89" s="129">
        <v>0</v>
      </c>
      <c r="O89" s="129">
        <v>0</v>
      </c>
      <c r="P89" s="131"/>
      <c r="R89" s="172">
        <v>0</v>
      </c>
      <c r="S89" s="172">
        <v>0</v>
      </c>
      <c r="T89" s="173"/>
      <c r="U89" s="173"/>
      <c r="V89" s="173"/>
      <c r="W89" s="172">
        <v>0</v>
      </c>
      <c r="X89" s="172">
        <v>0</v>
      </c>
      <c r="Y89" s="174"/>
      <c r="AA89" s="179">
        <v>0</v>
      </c>
      <c r="AB89" s="179">
        <v>0</v>
      </c>
      <c r="AC89" s="182"/>
      <c r="AD89" s="182"/>
      <c r="AE89" s="182"/>
      <c r="AF89" s="179">
        <v>0</v>
      </c>
      <c r="AG89" s="179">
        <v>0</v>
      </c>
      <c r="AH89" s="181"/>
      <c r="AJ89" s="185">
        <f>IFERROR(VLOOKUP(A89,[3]rptBudgetaryBudgetCrossOrganiza!$A$2:$M$554,4,FALSE),"0")</f>
        <v>0</v>
      </c>
      <c r="AK89" s="185">
        <f>IFERROR(VLOOKUP(A89,[3]rptBudgetaryBudgetCrossOrganiza!$A$2:$M$554,6,FALSE),"0")</f>
        <v>0</v>
      </c>
      <c r="AL89" s="149"/>
      <c r="AM89" s="150">
        <f>IFERROR(VLOOKUP(A89,[4]rptBudgetaryBudgetCrossOrganiza!$A$1212:$O$2283,13,FALSE),"0")</f>
        <v>0</v>
      </c>
      <c r="AN89" s="151"/>
      <c r="AO89" s="151"/>
      <c r="AP89" s="152"/>
      <c r="AQ89" s="149"/>
      <c r="AR89" s="153"/>
      <c r="AS89" s="132"/>
      <c r="AT89" s="133"/>
      <c r="AU89" s="134"/>
      <c r="AV89" s="134"/>
      <c r="AW89" s="134"/>
      <c r="AX89" s="134"/>
      <c r="AY89" s="134"/>
      <c r="AZ89" s="134"/>
      <c r="BA89" s="135"/>
    </row>
    <row r="90" spans="1:53" x14ac:dyDescent="0.25">
      <c r="A90" s="128" t="s">
        <v>1485</v>
      </c>
      <c r="B90" s="128" t="s">
        <v>1937</v>
      </c>
      <c r="C90" s="128" t="str">
        <f t="shared" si="17"/>
        <v>100.40</v>
      </c>
      <c r="D90" s="128" t="str">
        <f t="shared" si="19"/>
        <v>55</v>
      </c>
      <c r="E90" s="128" t="str">
        <f t="shared" si="18"/>
        <v>5100.06</v>
      </c>
      <c r="F90" s="128">
        <f>VLOOKUP(E90,'Projections Cheat Sheet'!$A$3:$B$536,2,FALSE)</f>
        <v>1</v>
      </c>
      <c r="G90" s="128" t="str">
        <f>VLOOKUP(F90,'Projections Cheat Sheet'!$B$8:$C$196,2,FALSE)</f>
        <v>salary</v>
      </c>
      <c r="H90" s="128" t="s">
        <v>2014</v>
      </c>
      <c r="I90" s="129">
        <v>0</v>
      </c>
      <c r="J90" s="129">
        <v>0</v>
      </c>
      <c r="K90" s="130"/>
      <c r="L90" s="129"/>
      <c r="M90" s="129"/>
      <c r="N90" s="129">
        <v>0</v>
      </c>
      <c r="O90" s="129">
        <v>0</v>
      </c>
      <c r="P90" s="131"/>
      <c r="R90" s="172">
        <v>0</v>
      </c>
      <c r="S90" s="172">
        <v>0</v>
      </c>
      <c r="T90" s="173"/>
      <c r="U90" s="173"/>
      <c r="V90" s="173"/>
      <c r="W90" s="172">
        <v>0</v>
      </c>
      <c r="X90" s="172">
        <v>0</v>
      </c>
      <c r="Y90" s="174"/>
      <c r="AA90" s="179">
        <v>0</v>
      </c>
      <c r="AB90" s="179">
        <v>0</v>
      </c>
      <c r="AC90" s="182"/>
      <c r="AD90" s="182"/>
      <c r="AE90" s="182"/>
      <c r="AF90" s="179">
        <v>0</v>
      </c>
      <c r="AG90" s="179">
        <v>0</v>
      </c>
      <c r="AH90" s="181"/>
      <c r="AJ90" s="185">
        <f>IFERROR(VLOOKUP(A90,[3]rptBudgetaryBudgetCrossOrganiza!$A$2:$M$554,4,FALSE),"0")</f>
        <v>0</v>
      </c>
      <c r="AK90" s="185">
        <f>IFERROR(VLOOKUP(A90,[3]rptBudgetaryBudgetCrossOrganiza!$A$2:$M$554,6,FALSE),"0")</f>
        <v>0</v>
      </c>
      <c r="AL90" s="149"/>
      <c r="AM90" s="150">
        <f>IFERROR(VLOOKUP(A90,[4]rptBudgetaryBudgetCrossOrganiza!$A$1212:$O$2283,13,FALSE),"0")</f>
        <v>0</v>
      </c>
      <c r="AN90" s="151"/>
      <c r="AO90" s="151"/>
      <c r="AP90" s="152"/>
      <c r="AQ90" s="149"/>
      <c r="AR90" s="153"/>
      <c r="AS90" s="132"/>
      <c r="AT90" s="133"/>
      <c r="AU90" s="134"/>
      <c r="AV90" s="134"/>
      <c r="AW90" s="134"/>
      <c r="AX90" s="134"/>
      <c r="AY90" s="134"/>
      <c r="AZ90" s="134"/>
      <c r="BA90" s="135"/>
    </row>
    <row r="91" spans="1:53" x14ac:dyDescent="0.25">
      <c r="A91" s="128" t="s">
        <v>1486</v>
      </c>
      <c r="B91" s="128" t="s">
        <v>1938</v>
      </c>
      <c r="C91" s="128" t="str">
        <f t="shared" si="17"/>
        <v>100.40</v>
      </c>
      <c r="D91" s="128" t="str">
        <f t="shared" si="19"/>
        <v>55</v>
      </c>
      <c r="E91" s="128" t="str">
        <f t="shared" si="18"/>
        <v>5100.07</v>
      </c>
      <c r="F91" s="128">
        <f>VLOOKUP(E91,'Projections Cheat Sheet'!$A$3:$B$536,2,FALSE)</f>
        <v>1</v>
      </c>
      <c r="G91" s="128" t="str">
        <f>VLOOKUP(F91,'Projections Cheat Sheet'!$B$8:$C$196,2,FALSE)</f>
        <v>salary</v>
      </c>
      <c r="H91" s="128" t="s">
        <v>2014</v>
      </c>
      <c r="I91" s="129">
        <v>0</v>
      </c>
      <c r="J91" s="129">
        <v>0</v>
      </c>
      <c r="K91" s="130"/>
      <c r="L91" s="129"/>
      <c r="M91" s="129"/>
      <c r="N91" s="129">
        <v>0</v>
      </c>
      <c r="O91" s="129">
        <v>0</v>
      </c>
      <c r="P91" s="131"/>
      <c r="R91" s="172">
        <v>0</v>
      </c>
      <c r="S91" s="172">
        <v>0</v>
      </c>
      <c r="T91" s="173"/>
      <c r="U91" s="173"/>
      <c r="V91" s="173"/>
      <c r="W91" s="172">
        <v>0</v>
      </c>
      <c r="X91" s="172">
        <v>0</v>
      </c>
      <c r="Y91" s="174"/>
      <c r="AA91" s="179">
        <v>0</v>
      </c>
      <c r="AB91" s="179">
        <v>0</v>
      </c>
      <c r="AC91" s="182"/>
      <c r="AD91" s="182"/>
      <c r="AE91" s="182"/>
      <c r="AF91" s="179">
        <v>0</v>
      </c>
      <c r="AG91" s="179">
        <v>0</v>
      </c>
      <c r="AH91" s="181"/>
      <c r="AJ91" s="185">
        <f>IFERROR(VLOOKUP(A91,[3]rptBudgetaryBudgetCrossOrganiza!$A$2:$M$554,4,FALSE),"0")</f>
        <v>0</v>
      </c>
      <c r="AK91" s="185">
        <f>IFERROR(VLOOKUP(A91,[3]rptBudgetaryBudgetCrossOrganiza!$A$2:$M$554,6,FALSE),"0")</f>
        <v>0</v>
      </c>
      <c r="AL91" s="149"/>
      <c r="AM91" s="150">
        <f>IFERROR(VLOOKUP(A91,[4]rptBudgetaryBudgetCrossOrganiza!$A$1212:$O$2283,13,FALSE),"0")</f>
        <v>0</v>
      </c>
      <c r="AN91" s="151"/>
      <c r="AO91" s="151"/>
      <c r="AP91" s="152"/>
      <c r="AQ91" s="149"/>
      <c r="AR91" s="153"/>
      <c r="AS91" s="132"/>
      <c r="AT91" s="133"/>
      <c r="AU91" s="134"/>
      <c r="AV91" s="134"/>
      <c r="AW91" s="134"/>
      <c r="AX91" s="134"/>
      <c r="AY91" s="134"/>
      <c r="AZ91" s="134"/>
      <c r="BA91" s="135"/>
    </row>
    <row r="92" spans="1:53" x14ac:dyDescent="0.25">
      <c r="A92" s="128" t="s">
        <v>1487</v>
      </c>
      <c r="B92" s="128" t="s">
        <v>1939</v>
      </c>
      <c r="C92" s="128" t="str">
        <f t="shared" si="17"/>
        <v>100.40</v>
      </c>
      <c r="D92" s="128" t="str">
        <f t="shared" si="19"/>
        <v>55</v>
      </c>
      <c r="E92" s="128" t="str">
        <f t="shared" si="18"/>
        <v>5100.08</v>
      </c>
      <c r="F92" s="128">
        <f>VLOOKUP(E92,'Projections Cheat Sheet'!$A$3:$B$536,2,FALSE)</f>
        <v>1</v>
      </c>
      <c r="G92" s="128" t="str">
        <f>VLOOKUP(F92,'Projections Cheat Sheet'!$B$8:$C$196,2,FALSE)</f>
        <v>salary</v>
      </c>
      <c r="H92" s="128" t="s">
        <v>2014</v>
      </c>
      <c r="I92" s="129">
        <v>0</v>
      </c>
      <c r="J92" s="129">
        <v>0</v>
      </c>
      <c r="K92" s="130"/>
      <c r="L92" s="129"/>
      <c r="M92" s="129"/>
      <c r="N92" s="129">
        <v>0</v>
      </c>
      <c r="O92" s="129">
        <v>0</v>
      </c>
      <c r="P92" s="131"/>
      <c r="R92" s="172">
        <v>0</v>
      </c>
      <c r="S92" s="172">
        <v>0</v>
      </c>
      <c r="T92" s="173"/>
      <c r="U92" s="173"/>
      <c r="V92" s="173"/>
      <c r="W92" s="172">
        <v>0</v>
      </c>
      <c r="X92" s="172">
        <v>0</v>
      </c>
      <c r="Y92" s="174"/>
      <c r="AA92" s="179">
        <v>0</v>
      </c>
      <c r="AB92" s="179">
        <v>0</v>
      </c>
      <c r="AC92" s="182"/>
      <c r="AD92" s="182"/>
      <c r="AE92" s="182"/>
      <c r="AF92" s="179">
        <v>0</v>
      </c>
      <c r="AG92" s="179">
        <v>0</v>
      </c>
      <c r="AH92" s="181"/>
      <c r="AJ92" s="185">
        <f>IFERROR(VLOOKUP(A92,[3]rptBudgetaryBudgetCrossOrganiza!$A$2:$M$554,4,FALSE),"0")</f>
        <v>0</v>
      </c>
      <c r="AK92" s="185">
        <f>IFERROR(VLOOKUP(A92,[3]rptBudgetaryBudgetCrossOrganiza!$A$2:$M$554,6,FALSE),"0")</f>
        <v>0</v>
      </c>
      <c r="AL92" s="149"/>
      <c r="AM92" s="150">
        <f>IFERROR(VLOOKUP(A92,[4]rptBudgetaryBudgetCrossOrganiza!$A$1212:$O$2283,13,FALSE),"0")</f>
        <v>0</v>
      </c>
      <c r="AN92" s="151"/>
      <c r="AO92" s="151"/>
      <c r="AP92" s="152"/>
      <c r="AQ92" s="149"/>
      <c r="AR92" s="153"/>
      <c r="AS92" s="132"/>
      <c r="AT92" s="133"/>
      <c r="AU92" s="134"/>
      <c r="AV92" s="134"/>
      <c r="AW92" s="134"/>
      <c r="AX92" s="134"/>
      <c r="AY92" s="134"/>
      <c r="AZ92" s="134"/>
      <c r="BA92" s="135"/>
    </row>
    <row r="93" spans="1:53" x14ac:dyDescent="0.25">
      <c r="A93" s="128" t="s">
        <v>1488</v>
      </c>
      <c r="B93" s="128" t="s">
        <v>1940</v>
      </c>
      <c r="C93" s="128" t="str">
        <f t="shared" si="17"/>
        <v>100.40</v>
      </c>
      <c r="D93" s="128" t="str">
        <f t="shared" si="19"/>
        <v>55</v>
      </c>
      <c r="E93" s="128" t="str">
        <f t="shared" si="18"/>
        <v>5100.09</v>
      </c>
      <c r="F93" s="128">
        <f>VLOOKUP(E93,'Projections Cheat Sheet'!$A$3:$B$536,2,FALSE)</f>
        <v>1</v>
      </c>
      <c r="G93" s="128" t="str">
        <f>VLOOKUP(F93,'Projections Cheat Sheet'!$B$8:$C$196,2,FALSE)</f>
        <v>salary</v>
      </c>
      <c r="H93" s="128" t="s">
        <v>2014</v>
      </c>
      <c r="I93" s="129">
        <v>0</v>
      </c>
      <c r="J93" s="129">
        <v>0</v>
      </c>
      <c r="K93" s="130"/>
      <c r="L93" s="129"/>
      <c r="M93" s="129"/>
      <c r="N93" s="129">
        <v>0</v>
      </c>
      <c r="O93" s="129">
        <v>0</v>
      </c>
      <c r="P93" s="131"/>
      <c r="R93" s="172">
        <v>0</v>
      </c>
      <c r="S93" s="172">
        <v>0</v>
      </c>
      <c r="T93" s="173"/>
      <c r="U93" s="173"/>
      <c r="V93" s="173"/>
      <c r="W93" s="172">
        <v>0</v>
      </c>
      <c r="X93" s="172">
        <v>0</v>
      </c>
      <c r="Y93" s="174"/>
      <c r="AA93" s="179">
        <v>0</v>
      </c>
      <c r="AB93" s="179">
        <v>0</v>
      </c>
      <c r="AC93" s="182"/>
      <c r="AD93" s="182"/>
      <c r="AE93" s="182"/>
      <c r="AF93" s="179">
        <v>0</v>
      </c>
      <c r="AG93" s="179">
        <v>0</v>
      </c>
      <c r="AH93" s="181"/>
      <c r="AJ93" s="185">
        <f>IFERROR(VLOOKUP(A93,[3]rptBudgetaryBudgetCrossOrganiza!$A$2:$M$554,4,FALSE),"0")</f>
        <v>0</v>
      </c>
      <c r="AK93" s="185">
        <f>IFERROR(VLOOKUP(A93,[3]rptBudgetaryBudgetCrossOrganiza!$A$2:$M$554,6,FALSE),"0")</f>
        <v>0</v>
      </c>
      <c r="AL93" s="149"/>
      <c r="AM93" s="150">
        <f>IFERROR(VLOOKUP(A93,[4]rptBudgetaryBudgetCrossOrganiza!$A$1212:$O$2283,13,FALSE),"0")</f>
        <v>0</v>
      </c>
      <c r="AN93" s="151"/>
      <c r="AO93" s="151"/>
      <c r="AP93" s="152"/>
      <c r="AQ93" s="149"/>
      <c r="AR93" s="153"/>
      <c r="AS93" s="132"/>
      <c r="AT93" s="133"/>
      <c r="AU93" s="134"/>
      <c r="AV93" s="134"/>
      <c r="AW93" s="134"/>
      <c r="AX93" s="134"/>
      <c r="AY93" s="134"/>
      <c r="AZ93" s="134"/>
      <c r="BA93" s="135"/>
    </row>
    <row r="94" spans="1:53" x14ac:dyDescent="0.25">
      <c r="A94" s="128" t="s">
        <v>1489</v>
      </c>
      <c r="B94" s="128" t="s">
        <v>1942</v>
      </c>
      <c r="C94" s="128" t="str">
        <f t="shared" si="17"/>
        <v>100.40</v>
      </c>
      <c r="D94" s="128" t="str">
        <f t="shared" si="19"/>
        <v>55</v>
      </c>
      <c r="E94" s="128" t="str">
        <f t="shared" si="18"/>
        <v>5100.11</v>
      </c>
      <c r="F94" s="128">
        <f>VLOOKUP(E94,'Projections Cheat Sheet'!$A$3:$B$536,2,FALSE)</f>
        <v>1</v>
      </c>
      <c r="G94" s="128" t="str">
        <f>VLOOKUP(F94,'Projections Cheat Sheet'!$B$8:$C$196,2,FALSE)</f>
        <v>salary</v>
      </c>
      <c r="H94" s="128" t="s">
        <v>2014</v>
      </c>
      <c r="I94" s="129">
        <v>0</v>
      </c>
      <c r="J94" s="129">
        <v>0</v>
      </c>
      <c r="K94" s="130"/>
      <c r="L94" s="129"/>
      <c r="M94" s="129"/>
      <c r="N94" s="129">
        <v>0</v>
      </c>
      <c r="O94" s="129">
        <v>0</v>
      </c>
      <c r="P94" s="131"/>
      <c r="R94" s="172">
        <v>0</v>
      </c>
      <c r="S94" s="172">
        <v>0</v>
      </c>
      <c r="T94" s="173"/>
      <c r="U94" s="173"/>
      <c r="V94" s="173"/>
      <c r="W94" s="172">
        <v>0</v>
      </c>
      <c r="X94" s="172">
        <v>0</v>
      </c>
      <c r="Y94" s="174"/>
      <c r="AA94" s="179">
        <v>0</v>
      </c>
      <c r="AB94" s="179">
        <v>0</v>
      </c>
      <c r="AC94" s="182"/>
      <c r="AD94" s="182"/>
      <c r="AE94" s="182"/>
      <c r="AF94" s="179">
        <v>0</v>
      </c>
      <c r="AG94" s="179">
        <v>0</v>
      </c>
      <c r="AH94" s="181"/>
      <c r="AJ94" s="185">
        <f>IFERROR(VLOOKUP(A94,[3]rptBudgetaryBudgetCrossOrganiza!$A$2:$M$554,4,FALSE),"0")</f>
        <v>0</v>
      </c>
      <c r="AK94" s="185">
        <f>IFERROR(VLOOKUP(A94,[3]rptBudgetaryBudgetCrossOrganiza!$A$2:$M$554,6,FALSE),"0")</f>
        <v>0</v>
      </c>
      <c r="AL94" s="149"/>
      <c r="AM94" s="150">
        <f>IFERROR(VLOOKUP(A94,[4]rptBudgetaryBudgetCrossOrganiza!$A$1212:$O$2283,13,FALSE),"0")</f>
        <v>0</v>
      </c>
      <c r="AN94" s="151"/>
      <c r="AO94" s="151"/>
      <c r="AP94" s="152"/>
      <c r="AQ94" s="149"/>
      <c r="AR94" s="153"/>
      <c r="AS94" s="132"/>
      <c r="AT94" s="133"/>
      <c r="AU94" s="134"/>
      <c r="AV94" s="134"/>
      <c r="AW94" s="134"/>
      <c r="AX94" s="134"/>
      <c r="AY94" s="134"/>
      <c r="AZ94" s="134"/>
      <c r="BA94" s="135"/>
    </row>
    <row r="95" spans="1:53" x14ac:dyDescent="0.25">
      <c r="A95" s="128" t="s">
        <v>1490</v>
      </c>
      <c r="B95" s="128" t="s">
        <v>1943</v>
      </c>
      <c r="C95" s="128" t="str">
        <f t="shared" si="17"/>
        <v>100.40</v>
      </c>
      <c r="D95" s="128" t="str">
        <f t="shared" si="19"/>
        <v>55</v>
      </c>
      <c r="E95" s="128" t="str">
        <f t="shared" si="18"/>
        <v>5100.12</v>
      </c>
      <c r="F95" s="128">
        <f>VLOOKUP(E95,'Projections Cheat Sheet'!$A$3:$B$536,2,FALSE)</f>
        <v>1</v>
      </c>
      <c r="G95" s="128" t="str">
        <f>VLOOKUP(F95,'Projections Cheat Sheet'!$B$8:$C$196,2,FALSE)</f>
        <v>salary</v>
      </c>
      <c r="H95" s="128" t="s">
        <v>2014</v>
      </c>
      <c r="I95" s="129">
        <v>0</v>
      </c>
      <c r="J95" s="129">
        <v>0</v>
      </c>
      <c r="K95" s="130"/>
      <c r="L95" s="129"/>
      <c r="M95" s="129"/>
      <c r="N95" s="129">
        <v>0</v>
      </c>
      <c r="O95" s="129">
        <v>0</v>
      </c>
      <c r="P95" s="131"/>
      <c r="R95" s="172">
        <v>0</v>
      </c>
      <c r="S95" s="172">
        <v>0</v>
      </c>
      <c r="T95" s="173"/>
      <c r="U95" s="173"/>
      <c r="V95" s="173"/>
      <c r="W95" s="172">
        <v>0</v>
      </c>
      <c r="X95" s="172">
        <v>0</v>
      </c>
      <c r="Y95" s="174"/>
      <c r="AA95" s="179">
        <v>0</v>
      </c>
      <c r="AB95" s="179">
        <v>0</v>
      </c>
      <c r="AC95" s="182"/>
      <c r="AD95" s="182"/>
      <c r="AE95" s="182"/>
      <c r="AF95" s="179">
        <v>0</v>
      </c>
      <c r="AG95" s="179">
        <v>0</v>
      </c>
      <c r="AH95" s="181"/>
      <c r="AJ95" s="185">
        <f>IFERROR(VLOOKUP(A95,[3]rptBudgetaryBudgetCrossOrganiza!$A$2:$M$554,4,FALSE),"0")</f>
        <v>0</v>
      </c>
      <c r="AK95" s="185">
        <f>IFERROR(VLOOKUP(A95,[3]rptBudgetaryBudgetCrossOrganiza!$A$2:$M$554,6,FALSE),"0")</f>
        <v>0</v>
      </c>
      <c r="AL95" s="149"/>
      <c r="AM95" s="150">
        <f>IFERROR(VLOOKUP(A95,[4]rptBudgetaryBudgetCrossOrganiza!$A$1212:$O$2283,13,FALSE),"0")</f>
        <v>0</v>
      </c>
      <c r="AN95" s="151"/>
      <c r="AO95" s="151"/>
      <c r="AP95" s="152"/>
      <c r="AQ95" s="149"/>
      <c r="AR95" s="153"/>
      <c r="AS95" s="132"/>
      <c r="AT95" s="133"/>
      <c r="AU95" s="134"/>
      <c r="AV95" s="134"/>
      <c r="AW95" s="134"/>
      <c r="AX95" s="134"/>
      <c r="AY95" s="134"/>
      <c r="AZ95" s="134"/>
      <c r="BA95" s="135"/>
    </row>
    <row r="96" spans="1:53" x14ac:dyDescent="0.25">
      <c r="A96" s="128" t="s">
        <v>1491</v>
      </c>
      <c r="B96" s="128" t="s">
        <v>1944</v>
      </c>
      <c r="C96" s="128" t="str">
        <f t="shared" si="17"/>
        <v>100.40</v>
      </c>
      <c r="D96" s="128" t="str">
        <f t="shared" si="19"/>
        <v>55</v>
      </c>
      <c r="E96" s="128" t="str">
        <f t="shared" si="18"/>
        <v>5100.15</v>
      </c>
      <c r="F96" s="128">
        <f>VLOOKUP(E96,'Projections Cheat Sheet'!$A$3:$B$536,2,FALSE)</f>
        <v>1</v>
      </c>
      <c r="G96" s="128" t="str">
        <f>VLOOKUP(F96,'Projections Cheat Sheet'!$B$8:$C$196,2,FALSE)</f>
        <v>salary</v>
      </c>
      <c r="H96" s="128" t="s">
        <v>2014</v>
      </c>
      <c r="I96" s="129">
        <v>0</v>
      </c>
      <c r="J96" s="129">
        <v>0</v>
      </c>
      <c r="K96" s="130"/>
      <c r="L96" s="129"/>
      <c r="M96" s="129"/>
      <c r="N96" s="129">
        <v>0</v>
      </c>
      <c r="O96" s="129">
        <v>0</v>
      </c>
      <c r="P96" s="131"/>
      <c r="R96" s="172">
        <v>0</v>
      </c>
      <c r="S96" s="172">
        <v>0</v>
      </c>
      <c r="T96" s="173"/>
      <c r="U96" s="173"/>
      <c r="V96" s="173"/>
      <c r="W96" s="172">
        <v>0</v>
      </c>
      <c r="X96" s="172">
        <v>0</v>
      </c>
      <c r="Y96" s="174"/>
      <c r="AA96" s="179">
        <v>0</v>
      </c>
      <c r="AB96" s="179">
        <v>0</v>
      </c>
      <c r="AC96" s="182"/>
      <c r="AD96" s="182"/>
      <c r="AE96" s="182"/>
      <c r="AF96" s="179">
        <v>0</v>
      </c>
      <c r="AG96" s="179">
        <v>0</v>
      </c>
      <c r="AH96" s="181"/>
      <c r="AJ96" s="185">
        <f>IFERROR(VLOOKUP(A96,[3]rptBudgetaryBudgetCrossOrganiza!$A$2:$M$554,4,FALSE),"0")</f>
        <v>0</v>
      </c>
      <c r="AK96" s="185">
        <f>IFERROR(VLOOKUP(A96,[3]rptBudgetaryBudgetCrossOrganiza!$A$2:$M$554,6,FALSE),"0")</f>
        <v>0</v>
      </c>
      <c r="AL96" s="149"/>
      <c r="AM96" s="150">
        <f>IFERROR(VLOOKUP(A96,[4]rptBudgetaryBudgetCrossOrganiza!$A$1212:$O$2283,13,FALSE),"0")</f>
        <v>0</v>
      </c>
      <c r="AN96" s="151"/>
      <c r="AO96" s="151"/>
      <c r="AP96" s="152"/>
      <c r="AQ96" s="149"/>
      <c r="AR96" s="153"/>
      <c r="AS96" s="132"/>
      <c r="AT96" s="133"/>
      <c r="AU96" s="134"/>
      <c r="AV96" s="134"/>
      <c r="AW96" s="134"/>
      <c r="AX96" s="134"/>
      <c r="AY96" s="134"/>
      <c r="AZ96" s="134"/>
      <c r="BA96" s="135"/>
    </row>
    <row r="97" spans="1:53" x14ac:dyDescent="0.25">
      <c r="A97" s="128" t="s">
        <v>1492</v>
      </c>
      <c r="B97" s="128" t="s">
        <v>348</v>
      </c>
      <c r="C97" s="128" t="str">
        <f t="shared" si="17"/>
        <v>100.40</v>
      </c>
      <c r="D97" s="128" t="str">
        <f t="shared" si="19"/>
        <v>55</v>
      </c>
      <c r="E97" s="128" t="str">
        <f t="shared" si="18"/>
        <v>6000.01</v>
      </c>
      <c r="F97" s="128">
        <f>VLOOKUP(E97,'Projections Cheat Sheet'!$A$3:$B$536,2,FALSE)</f>
        <v>6</v>
      </c>
      <c r="G97" s="128" t="str">
        <f>VLOOKUP(F97,'Projections Cheat Sheet'!$B$8:$C$196,2,FALSE)</f>
        <v>Zero</v>
      </c>
      <c r="H97" s="128" t="s">
        <v>2015</v>
      </c>
      <c r="I97" s="129">
        <v>0</v>
      </c>
      <c r="J97" s="129">
        <v>0</v>
      </c>
      <c r="K97" s="130"/>
      <c r="L97" s="129"/>
      <c r="M97" s="129"/>
      <c r="N97" s="129">
        <v>0</v>
      </c>
      <c r="O97" s="129">
        <v>0</v>
      </c>
      <c r="P97" s="131"/>
      <c r="R97" s="172">
        <v>0</v>
      </c>
      <c r="S97" s="172">
        <v>0</v>
      </c>
      <c r="T97" s="173"/>
      <c r="U97" s="173"/>
      <c r="V97" s="173"/>
      <c r="W97" s="172">
        <v>0</v>
      </c>
      <c r="X97" s="172">
        <v>0</v>
      </c>
      <c r="Y97" s="174"/>
      <c r="AA97" s="179">
        <v>0</v>
      </c>
      <c r="AB97" s="179">
        <v>0</v>
      </c>
      <c r="AC97" s="182"/>
      <c r="AD97" s="182"/>
      <c r="AE97" s="182"/>
      <c r="AF97" s="179">
        <v>0</v>
      </c>
      <c r="AG97" s="179">
        <v>0</v>
      </c>
      <c r="AH97" s="181"/>
      <c r="AJ97" s="185">
        <f>IFERROR(VLOOKUP(A97,[3]rptBudgetaryBudgetCrossOrganiza!$A$2:$M$554,4,FALSE),"0")</f>
        <v>18800</v>
      </c>
      <c r="AK97" s="185">
        <f>IFERROR(VLOOKUP(A97,[3]rptBudgetaryBudgetCrossOrganiza!$A$2:$M$554,6,FALSE),"0")</f>
        <v>18800</v>
      </c>
      <c r="AL97" s="149">
        <v>18800</v>
      </c>
      <c r="AM97" s="150">
        <f>IFERROR(VLOOKUP(A97,[4]rptBudgetaryBudgetCrossOrganiza!$A$1212:$O$2283,13,FALSE),"0")</f>
        <v>0</v>
      </c>
      <c r="AN97" s="151"/>
      <c r="AO97" s="151"/>
      <c r="AP97" s="152"/>
      <c r="AQ97" s="149"/>
      <c r="AR97" s="153"/>
      <c r="AS97" s="132"/>
      <c r="AT97" s="133"/>
      <c r="AU97" s="134"/>
      <c r="AV97" s="134"/>
      <c r="AW97" s="134"/>
      <c r="AX97" s="134"/>
      <c r="AY97" s="134"/>
      <c r="AZ97" s="134"/>
      <c r="BA97" s="135"/>
    </row>
    <row r="98" spans="1:53" x14ac:dyDescent="0.25">
      <c r="A98" s="128" t="s">
        <v>1493</v>
      </c>
      <c r="B98" s="128" t="s">
        <v>1971</v>
      </c>
      <c r="C98" s="128" t="str">
        <f t="shared" si="17"/>
        <v>100.40</v>
      </c>
      <c r="D98" s="128" t="str">
        <f t="shared" si="19"/>
        <v>55</v>
      </c>
      <c r="E98" s="128" t="str">
        <f t="shared" si="18"/>
        <v>6000.09</v>
      </c>
      <c r="F98" s="128">
        <f>VLOOKUP(E98,'Projections Cheat Sheet'!$A$3:$B$536,2,FALSE)</f>
        <v>6</v>
      </c>
      <c r="G98" s="128" t="str">
        <f>VLOOKUP(F98,'Projections Cheat Sheet'!$B$8:$C$196,2,FALSE)</f>
        <v>Zero</v>
      </c>
      <c r="H98" s="128" t="s">
        <v>2015</v>
      </c>
      <c r="I98" s="129">
        <v>0</v>
      </c>
      <c r="J98" s="129">
        <v>0</v>
      </c>
      <c r="K98" s="130"/>
      <c r="L98" s="129"/>
      <c r="M98" s="129"/>
      <c r="N98" s="129">
        <v>0</v>
      </c>
      <c r="O98" s="129">
        <v>0</v>
      </c>
      <c r="P98" s="131"/>
      <c r="R98" s="172">
        <v>0</v>
      </c>
      <c r="S98" s="172">
        <v>0</v>
      </c>
      <c r="T98" s="173"/>
      <c r="U98" s="173"/>
      <c r="V98" s="173"/>
      <c r="W98" s="172">
        <v>0</v>
      </c>
      <c r="X98" s="172">
        <v>0</v>
      </c>
      <c r="Y98" s="174"/>
      <c r="AA98" s="179">
        <v>0</v>
      </c>
      <c r="AB98" s="179">
        <v>0</v>
      </c>
      <c r="AC98" s="182"/>
      <c r="AD98" s="182"/>
      <c r="AE98" s="182"/>
      <c r="AF98" s="179">
        <v>0</v>
      </c>
      <c r="AG98" s="179">
        <v>0</v>
      </c>
      <c r="AH98" s="181"/>
      <c r="AJ98" s="185">
        <f>IFERROR(VLOOKUP(A98,[3]rptBudgetaryBudgetCrossOrganiza!$A$2:$M$554,4,FALSE),"0")</f>
        <v>0</v>
      </c>
      <c r="AK98" s="185">
        <f>IFERROR(VLOOKUP(A98,[3]rptBudgetaryBudgetCrossOrganiza!$A$2:$M$554,6,FALSE),"0")</f>
        <v>0</v>
      </c>
      <c r="AL98" s="149"/>
      <c r="AM98" s="150">
        <f>IFERROR(VLOOKUP(A98,[4]rptBudgetaryBudgetCrossOrganiza!$A$1212:$O$2283,13,FALSE),"0")</f>
        <v>0</v>
      </c>
      <c r="AN98" s="151"/>
      <c r="AO98" s="151"/>
      <c r="AP98" s="152"/>
      <c r="AQ98" s="149"/>
      <c r="AR98" s="153"/>
      <c r="AS98" s="132"/>
      <c r="AT98" s="133"/>
      <c r="AU98" s="134"/>
      <c r="AV98" s="134"/>
      <c r="AW98" s="134"/>
      <c r="AX98" s="134"/>
      <c r="AY98" s="134"/>
      <c r="AZ98" s="134"/>
      <c r="BA98" s="135"/>
    </row>
    <row r="99" spans="1:53" x14ac:dyDescent="0.25">
      <c r="A99" s="128" t="s">
        <v>1494</v>
      </c>
      <c r="B99" s="128" t="s">
        <v>1948</v>
      </c>
      <c r="C99" s="128" t="str">
        <f t="shared" si="17"/>
        <v>100.40</v>
      </c>
      <c r="D99" s="128" t="str">
        <f t="shared" si="19"/>
        <v>55</v>
      </c>
      <c r="E99" s="128" t="str">
        <f t="shared" si="18"/>
        <v>6100.01</v>
      </c>
      <c r="F99" s="128">
        <f>VLOOKUP(E99,'Projections Cheat Sheet'!$A$3:$B$536,2,FALSE)</f>
        <v>6</v>
      </c>
      <c r="G99" s="128" t="str">
        <f>VLOOKUP(F99,'Projections Cheat Sheet'!$B$8:$C$196,2,FALSE)</f>
        <v>Zero</v>
      </c>
      <c r="H99" s="128" t="s">
        <v>2016</v>
      </c>
      <c r="I99" s="129">
        <v>0</v>
      </c>
      <c r="J99" s="129">
        <v>0</v>
      </c>
      <c r="K99" s="130"/>
      <c r="L99" s="129"/>
      <c r="M99" s="129"/>
      <c r="N99" s="129">
        <v>0</v>
      </c>
      <c r="O99" s="129">
        <v>0</v>
      </c>
      <c r="P99" s="131"/>
      <c r="R99" s="172">
        <v>0</v>
      </c>
      <c r="S99" s="172">
        <v>0</v>
      </c>
      <c r="T99" s="173"/>
      <c r="U99" s="173"/>
      <c r="V99" s="173"/>
      <c r="W99" s="172">
        <v>0</v>
      </c>
      <c r="X99" s="172">
        <v>0</v>
      </c>
      <c r="Y99" s="174"/>
      <c r="AA99" s="179">
        <v>0</v>
      </c>
      <c r="AB99" s="179">
        <v>0</v>
      </c>
      <c r="AC99" s="182"/>
      <c r="AD99" s="182"/>
      <c r="AE99" s="182"/>
      <c r="AF99" s="179">
        <v>0</v>
      </c>
      <c r="AG99" s="179">
        <v>0</v>
      </c>
      <c r="AH99" s="181"/>
      <c r="AJ99" s="185">
        <f>IFERROR(VLOOKUP(A99,[3]rptBudgetaryBudgetCrossOrganiza!$A$2:$M$554,4,FALSE),"0")</f>
        <v>0</v>
      </c>
      <c r="AK99" s="185">
        <f>IFERROR(VLOOKUP(A99,[3]rptBudgetaryBudgetCrossOrganiza!$A$2:$M$554,6,FALSE),"0")</f>
        <v>0</v>
      </c>
      <c r="AL99" s="149"/>
      <c r="AM99" s="150">
        <f>IFERROR(VLOOKUP(A99,[4]rptBudgetaryBudgetCrossOrganiza!$A$1212:$O$2283,13,FALSE),"0")</f>
        <v>0</v>
      </c>
      <c r="AN99" s="151"/>
      <c r="AO99" s="151"/>
      <c r="AP99" s="152"/>
      <c r="AQ99" s="149"/>
      <c r="AR99" s="153"/>
      <c r="AS99" s="132"/>
      <c r="AT99" s="133"/>
      <c r="AU99" s="134"/>
      <c r="AV99" s="134"/>
      <c r="AW99" s="134"/>
      <c r="AX99" s="134"/>
      <c r="AY99" s="134"/>
      <c r="AZ99" s="134"/>
      <c r="BA99" s="135"/>
    </row>
    <row r="100" spans="1:53" x14ac:dyDescent="0.25">
      <c r="A100" s="128" t="s">
        <v>1495</v>
      </c>
      <c r="B100" s="128" t="s">
        <v>1949</v>
      </c>
      <c r="C100" s="128" t="str">
        <f t="shared" si="17"/>
        <v>100.40</v>
      </c>
      <c r="D100" s="128" t="str">
        <f t="shared" si="19"/>
        <v>55</v>
      </c>
      <c r="E100" s="128" t="str">
        <f t="shared" si="18"/>
        <v>6100.02</v>
      </c>
      <c r="F100" s="128">
        <f>VLOOKUP(E100,'Projections Cheat Sheet'!$A$3:$B$536,2,FALSE)</f>
        <v>6</v>
      </c>
      <c r="G100" s="128" t="str">
        <f>VLOOKUP(F100,'Projections Cheat Sheet'!$B$8:$C$196,2,FALSE)</f>
        <v>Zero</v>
      </c>
      <c r="H100" s="128" t="s">
        <v>2016</v>
      </c>
      <c r="I100" s="129">
        <v>0</v>
      </c>
      <c r="J100" s="129">
        <v>0</v>
      </c>
      <c r="K100" s="130"/>
      <c r="L100" s="129"/>
      <c r="M100" s="129"/>
      <c r="N100" s="129">
        <v>0</v>
      </c>
      <c r="O100" s="129">
        <v>0</v>
      </c>
      <c r="P100" s="131"/>
      <c r="R100" s="172">
        <v>0</v>
      </c>
      <c r="S100" s="172">
        <v>0</v>
      </c>
      <c r="T100" s="173"/>
      <c r="U100" s="173"/>
      <c r="V100" s="173"/>
      <c r="W100" s="172">
        <v>0</v>
      </c>
      <c r="X100" s="172">
        <v>0</v>
      </c>
      <c r="Y100" s="174"/>
      <c r="AA100" s="179">
        <v>0</v>
      </c>
      <c r="AB100" s="179">
        <v>0</v>
      </c>
      <c r="AC100" s="182"/>
      <c r="AD100" s="182"/>
      <c r="AE100" s="182"/>
      <c r="AF100" s="179">
        <v>0</v>
      </c>
      <c r="AG100" s="179">
        <v>0</v>
      </c>
      <c r="AH100" s="181"/>
      <c r="AJ100" s="185">
        <f>IFERROR(VLOOKUP(A100,[3]rptBudgetaryBudgetCrossOrganiza!$A$2:$M$554,4,FALSE),"0")</f>
        <v>0</v>
      </c>
      <c r="AK100" s="185">
        <f>IFERROR(VLOOKUP(A100,[3]rptBudgetaryBudgetCrossOrganiza!$A$2:$M$554,6,FALSE),"0")</f>
        <v>0</v>
      </c>
      <c r="AL100" s="149"/>
      <c r="AM100" s="150">
        <f>IFERROR(VLOOKUP(A100,[4]rptBudgetaryBudgetCrossOrganiza!$A$1212:$O$2283,13,FALSE),"0")</f>
        <v>0</v>
      </c>
      <c r="AN100" s="151"/>
      <c r="AO100" s="151"/>
      <c r="AP100" s="152"/>
      <c r="AQ100" s="149"/>
      <c r="AR100" s="153"/>
      <c r="AS100" s="132"/>
      <c r="AT100" s="133"/>
      <c r="AU100" s="134"/>
      <c r="AV100" s="134"/>
      <c r="AW100" s="134"/>
      <c r="AX100" s="134"/>
      <c r="AY100" s="134"/>
      <c r="AZ100" s="134"/>
      <c r="BA100" s="135"/>
    </row>
    <row r="101" spans="1:53" x14ac:dyDescent="0.25">
      <c r="A101" s="128" t="s">
        <v>1496</v>
      </c>
      <c r="B101" s="128" t="s">
        <v>1950</v>
      </c>
      <c r="C101" s="128" t="str">
        <f t="shared" si="17"/>
        <v>100.40</v>
      </c>
      <c r="D101" s="128" t="str">
        <f t="shared" si="19"/>
        <v>55</v>
      </c>
      <c r="E101" s="128" t="str">
        <f t="shared" si="18"/>
        <v>6100.03</v>
      </c>
      <c r="F101" s="128">
        <f>VLOOKUP(E101,'Projections Cheat Sheet'!$A$3:$B$536,2,FALSE)</f>
        <v>6</v>
      </c>
      <c r="G101" s="128" t="str">
        <f>VLOOKUP(F101,'Projections Cheat Sheet'!$B$8:$C$196,2,FALSE)</f>
        <v>Zero</v>
      </c>
      <c r="H101" s="128" t="s">
        <v>2016</v>
      </c>
      <c r="I101" s="129">
        <v>0</v>
      </c>
      <c r="J101" s="129">
        <v>0</v>
      </c>
      <c r="K101" s="130"/>
      <c r="L101" s="129"/>
      <c r="M101" s="129"/>
      <c r="N101" s="129">
        <v>0</v>
      </c>
      <c r="O101" s="129">
        <v>0</v>
      </c>
      <c r="P101" s="131"/>
      <c r="R101" s="172">
        <v>0</v>
      </c>
      <c r="S101" s="172">
        <v>0</v>
      </c>
      <c r="T101" s="173"/>
      <c r="U101" s="173"/>
      <c r="V101" s="173"/>
      <c r="W101" s="172">
        <v>0</v>
      </c>
      <c r="X101" s="172">
        <v>0</v>
      </c>
      <c r="Y101" s="174"/>
      <c r="AA101" s="179">
        <v>0</v>
      </c>
      <c r="AB101" s="179">
        <v>0</v>
      </c>
      <c r="AC101" s="182"/>
      <c r="AD101" s="182"/>
      <c r="AE101" s="182"/>
      <c r="AF101" s="179">
        <v>0</v>
      </c>
      <c r="AG101" s="179">
        <v>0</v>
      </c>
      <c r="AH101" s="181"/>
      <c r="AJ101" s="185">
        <f>IFERROR(VLOOKUP(A101,[3]rptBudgetaryBudgetCrossOrganiza!$A$2:$M$554,4,FALSE),"0")</f>
        <v>0</v>
      </c>
      <c r="AK101" s="185">
        <f>IFERROR(VLOOKUP(A101,[3]rptBudgetaryBudgetCrossOrganiza!$A$2:$M$554,6,FALSE),"0")</f>
        <v>0</v>
      </c>
      <c r="AL101" s="149"/>
      <c r="AM101" s="150">
        <f>IFERROR(VLOOKUP(A101,[4]rptBudgetaryBudgetCrossOrganiza!$A$1212:$O$2283,13,FALSE),"0")</f>
        <v>0</v>
      </c>
      <c r="AN101" s="151"/>
      <c r="AO101" s="151"/>
      <c r="AP101" s="152"/>
      <c r="AQ101" s="149"/>
      <c r="AR101" s="153"/>
      <c r="AS101" s="132"/>
      <c r="AT101" s="133"/>
      <c r="AU101" s="134"/>
      <c r="AV101" s="134"/>
      <c r="AW101" s="134"/>
      <c r="AX101" s="134"/>
      <c r="AY101" s="134"/>
      <c r="AZ101" s="134"/>
      <c r="BA101" s="135"/>
    </row>
    <row r="102" spans="1:53" x14ac:dyDescent="0.25">
      <c r="A102" s="128" t="s">
        <v>1497</v>
      </c>
      <c r="B102" s="128" t="s">
        <v>1951</v>
      </c>
      <c r="C102" s="128" t="str">
        <f t="shared" si="17"/>
        <v>100.40</v>
      </c>
      <c r="D102" s="128" t="str">
        <f t="shared" si="19"/>
        <v>55</v>
      </c>
      <c r="E102" s="128" t="str">
        <f t="shared" si="18"/>
        <v>6200.01</v>
      </c>
      <c r="F102" s="128">
        <f>VLOOKUP(E102,'Projections Cheat Sheet'!$A$3:$B$536,2,FALSE)</f>
        <v>6</v>
      </c>
      <c r="G102" s="128" t="str">
        <f>VLOOKUP(F102,'Projections Cheat Sheet'!$B$8:$C$196,2,FALSE)</f>
        <v>Zero</v>
      </c>
      <c r="H102" s="128" t="s">
        <v>2016</v>
      </c>
      <c r="I102" s="129">
        <v>0</v>
      </c>
      <c r="J102" s="129">
        <v>0</v>
      </c>
      <c r="K102" s="130"/>
      <c r="L102" s="129"/>
      <c r="M102" s="129"/>
      <c r="N102" s="129">
        <v>0</v>
      </c>
      <c r="O102" s="129">
        <v>0</v>
      </c>
      <c r="P102" s="131"/>
      <c r="R102" s="172">
        <v>0</v>
      </c>
      <c r="S102" s="172">
        <v>0</v>
      </c>
      <c r="T102" s="173"/>
      <c r="U102" s="173"/>
      <c r="V102" s="173"/>
      <c r="W102" s="172">
        <v>0</v>
      </c>
      <c r="X102" s="172">
        <v>0</v>
      </c>
      <c r="Y102" s="174"/>
      <c r="AA102" s="179">
        <v>0</v>
      </c>
      <c r="AB102" s="179">
        <v>0</v>
      </c>
      <c r="AC102" s="182"/>
      <c r="AD102" s="182"/>
      <c r="AE102" s="182"/>
      <c r="AF102" s="179">
        <v>0</v>
      </c>
      <c r="AG102" s="179">
        <v>0</v>
      </c>
      <c r="AH102" s="181"/>
      <c r="AJ102" s="185">
        <f>IFERROR(VLOOKUP(A102,[3]rptBudgetaryBudgetCrossOrganiza!$A$2:$M$554,4,FALSE),"0")</f>
        <v>0</v>
      </c>
      <c r="AK102" s="185">
        <f>IFERROR(VLOOKUP(A102,[3]rptBudgetaryBudgetCrossOrganiza!$A$2:$M$554,6,FALSE),"0")</f>
        <v>0</v>
      </c>
      <c r="AL102" s="149"/>
      <c r="AM102" s="150">
        <f>IFERROR(VLOOKUP(A102,[4]rptBudgetaryBudgetCrossOrganiza!$A$1212:$O$2283,13,FALSE),"0")</f>
        <v>0</v>
      </c>
      <c r="AN102" s="151"/>
      <c r="AO102" s="151"/>
      <c r="AP102" s="152"/>
      <c r="AQ102" s="149"/>
      <c r="AR102" s="153"/>
      <c r="AS102" s="132"/>
      <c r="AT102" s="133"/>
      <c r="AU102" s="134"/>
      <c r="AV102" s="134"/>
      <c r="AW102" s="134"/>
      <c r="AX102" s="134"/>
      <c r="AY102" s="134"/>
      <c r="AZ102" s="134"/>
      <c r="BA102" s="135"/>
    </row>
    <row r="103" spans="1:53" x14ac:dyDescent="0.25">
      <c r="A103" s="128" t="s">
        <v>1498</v>
      </c>
      <c r="B103" s="128" t="s">
        <v>1954</v>
      </c>
      <c r="C103" s="128" t="str">
        <f t="shared" si="17"/>
        <v>100.40</v>
      </c>
      <c r="D103" s="128" t="str">
        <f t="shared" si="19"/>
        <v>55</v>
      </c>
      <c r="E103" s="128" t="str">
        <f t="shared" si="18"/>
        <v>6200.05</v>
      </c>
      <c r="F103" s="128">
        <f>VLOOKUP(E103,'Projections Cheat Sheet'!$A$3:$B$536,2,FALSE)</f>
        <v>6</v>
      </c>
      <c r="G103" s="128" t="str">
        <f>VLOOKUP(F103,'Projections Cheat Sheet'!$B$8:$C$196,2,FALSE)</f>
        <v>Zero</v>
      </c>
      <c r="H103" s="128" t="s">
        <v>2016</v>
      </c>
      <c r="I103" s="129">
        <v>0</v>
      </c>
      <c r="J103" s="129">
        <v>0</v>
      </c>
      <c r="K103" s="130"/>
      <c r="L103" s="129"/>
      <c r="M103" s="129"/>
      <c r="N103" s="129">
        <v>0</v>
      </c>
      <c r="O103" s="129">
        <v>0</v>
      </c>
      <c r="P103" s="131"/>
      <c r="R103" s="172">
        <v>0</v>
      </c>
      <c r="S103" s="172">
        <v>0</v>
      </c>
      <c r="T103" s="173"/>
      <c r="U103" s="173"/>
      <c r="V103" s="173"/>
      <c r="W103" s="172">
        <v>0</v>
      </c>
      <c r="X103" s="172">
        <v>0</v>
      </c>
      <c r="Y103" s="174"/>
      <c r="AA103" s="179">
        <v>0</v>
      </c>
      <c r="AB103" s="179">
        <v>0</v>
      </c>
      <c r="AC103" s="182"/>
      <c r="AD103" s="182"/>
      <c r="AE103" s="182"/>
      <c r="AF103" s="179">
        <v>0</v>
      </c>
      <c r="AG103" s="179">
        <v>0</v>
      </c>
      <c r="AH103" s="181"/>
      <c r="AJ103" s="185">
        <f>IFERROR(VLOOKUP(A103,[3]rptBudgetaryBudgetCrossOrganiza!$A$2:$M$554,4,FALSE),"0")</f>
        <v>0</v>
      </c>
      <c r="AK103" s="185">
        <f>IFERROR(VLOOKUP(A103,[3]rptBudgetaryBudgetCrossOrganiza!$A$2:$M$554,6,FALSE),"0")</f>
        <v>0</v>
      </c>
      <c r="AL103" s="149"/>
      <c r="AM103" s="150">
        <f>IFERROR(VLOOKUP(A103,[4]rptBudgetaryBudgetCrossOrganiza!$A$1212:$O$2283,13,FALSE),"0")</f>
        <v>0</v>
      </c>
      <c r="AN103" s="151"/>
      <c r="AO103" s="151"/>
      <c r="AP103" s="152"/>
      <c r="AQ103" s="149"/>
      <c r="AR103" s="153"/>
      <c r="AS103" s="132"/>
      <c r="AT103" s="133"/>
      <c r="AU103" s="134"/>
      <c r="AV103" s="134"/>
      <c r="AW103" s="134"/>
      <c r="AX103" s="134"/>
      <c r="AY103" s="134"/>
      <c r="AZ103" s="134"/>
      <c r="BA103" s="135"/>
    </row>
    <row r="104" spans="1:53" x14ac:dyDescent="0.25">
      <c r="A104" s="128" t="s">
        <v>1499</v>
      </c>
      <c r="B104" s="128" t="s">
        <v>1972</v>
      </c>
      <c r="C104" s="128" t="str">
        <f t="shared" si="17"/>
        <v>100.40</v>
      </c>
      <c r="D104" s="128" t="str">
        <f t="shared" si="19"/>
        <v>55</v>
      </c>
      <c r="E104" s="128" t="str">
        <f t="shared" si="18"/>
        <v>6200.07</v>
      </c>
      <c r="F104" s="128">
        <f>VLOOKUP(E104,'Projections Cheat Sheet'!$A$3:$B$536,2,FALSE)</f>
        <v>6</v>
      </c>
      <c r="G104" s="128" t="str">
        <f>VLOOKUP(F104,'Projections Cheat Sheet'!$B$8:$C$196,2,FALSE)</f>
        <v>Zero</v>
      </c>
      <c r="H104" s="128" t="s">
        <v>2016</v>
      </c>
      <c r="I104" s="129">
        <v>0</v>
      </c>
      <c r="J104" s="129">
        <v>0</v>
      </c>
      <c r="K104" s="130"/>
      <c r="L104" s="129"/>
      <c r="M104" s="129"/>
      <c r="N104" s="129">
        <v>0</v>
      </c>
      <c r="O104" s="129">
        <v>0</v>
      </c>
      <c r="P104" s="131"/>
      <c r="R104" s="172">
        <v>0</v>
      </c>
      <c r="S104" s="172">
        <v>0</v>
      </c>
      <c r="T104" s="173"/>
      <c r="U104" s="173"/>
      <c r="V104" s="173"/>
      <c r="W104" s="172">
        <v>0</v>
      </c>
      <c r="X104" s="172">
        <v>0</v>
      </c>
      <c r="Y104" s="174"/>
      <c r="AA104" s="179">
        <v>0</v>
      </c>
      <c r="AB104" s="179">
        <v>0</v>
      </c>
      <c r="AC104" s="182"/>
      <c r="AD104" s="182"/>
      <c r="AE104" s="182"/>
      <c r="AF104" s="179">
        <v>0</v>
      </c>
      <c r="AG104" s="179">
        <v>0</v>
      </c>
      <c r="AH104" s="181"/>
      <c r="AJ104" s="185">
        <f>IFERROR(VLOOKUP(A104,[3]rptBudgetaryBudgetCrossOrganiza!$A$2:$M$554,4,FALSE),"0")</f>
        <v>0</v>
      </c>
      <c r="AK104" s="185">
        <f>IFERROR(VLOOKUP(A104,[3]rptBudgetaryBudgetCrossOrganiza!$A$2:$M$554,6,FALSE),"0")</f>
        <v>0</v>
      </c>
      <c r="AL104" s="149"/>
      <c r="AM104" s="150">
        <f>IFERROR(VLOOKUP(A104,[4]rptBudgetaryBudgetCrossOrganiza!$A$1212:$O$2283,13,FALSE),"0")</f>
        <v>0</v>
      </c>
      <c r="AN104" s="151"/>
      <c r="AO104" s="151"/>
      <c r="AP104" s="152"/>
      <c r="AQ104" s="149"/>
      <c r="AR104" s="153"/>
      <c r="AS104" s="132"/>
      <c r="AT104" s="133"/>
      <c r="AU104" s="134"/>
      <c r="AV104" s="134"/>
      <c r="AW104" s="134"/>
      <c r="AX104" s="134"/>
      <c r="AY104" s="134"/>
      <c r="AZ104" s="134"/>
      <c r="BA104" s="135"/>
    </row>
    <row r="105" spans="1:53" x14ac:dyDescent="0.25">
      <c r="A105" s="128" t="s">
        <v>1500</v>
      </c>
      <c r="B105" s="128" t="s">
        <v>1955</v>
      </c>
      <c r="C105" s="128" t="str">
        <f t="shared" si="17"/>
        <v>100.40</v>
      </c>
      <c r="D105" s="128" t="str">
        <f t="shared" si="19"/>
        <v>55</v>
      </c>
      <c r="E105" s="128" t="str">
        <f t="shared" si="18"/>
        <v>6200.09</v>
      </c>
      <c r="F105" s="128">
        <f>VLOOKUP(E105,'Projections Cheat Sheet'!$A$3:$B$536,2,FALSE)</f>
        <v>6</v>
      </c>
      <c r="G105" s="128" t="str">
        <f>VLOOKUP(F105,'Projections Cheat Sheet'!$B$8:$C$196,2,FALSE)</f>
        <v>Zero</v>
      </c>
      <c r="H105" s="128" t="s">
        <v>2016</v>
      </c>
      <c r="I105" s="129">
        <v>0</v>
      </c>
      <c r="J105" s="129">
        <v>0</v>
      </c>
      <c r="K105" s="130"/>
      <c r="L105" s="129"/>
      <c r="M105" s="129"/>
      <c r="N105" s="129">
        <v>0</v>
      </c>
      <c r="O105" s="129">
        <v>0</v>
      </c>
      <c r="P105" s="131"/>
      <c r="R105" s="172">
        <v>0</v>
      </c>
      <c r="S105" s="172">
        <v>0</v>
      </c>
      <c r="T105" s="173"/>
      <c r="U105" s="173"/>
      <c r="V105" s="173"/>
      <c r="W105" s="172">
        <v>0</v>
      </c>
      <c r="X105" s="172">
        <v>0</v>
      </c>
      <c r="Y105" s="174"/>
      <c r="AA105" s="179">
        <v>0</v>
      </c>
      <c r="AB105" s="179">
        <v>0</v>
      </c>
      <c r="AC105" s="182"/>
      <c r="AD105" s="182"/>
      <c r="AE105" s="182"/>
      <c r="AF105" s="179">
        <v>0</v>
      </c>
      <c r="AG105" s="179">
        <v>0</v>
      </c>
      <c r="AH105" s="181"/>
      <c r="AJ105" s="185">
        <f>IFERROR(VLOOKUP(A105,[3]rptBudgetaryBudgetCrossOrganiza!$A$2:$M$554,4,FALSE),"0")</f>
        <v>0</v>
      </c>
      <c r="AK105" s="185">
        <f>IFERROR(VLOOKUP(A105,[3]rptBudgetaryBudgetCrossOrganiza!$A$2:$M$554,6,FALSE),"0")</f>
        <v>0</v>
      </c>
      <c r="AL105" s="149"/>
      <c r="AM105" s="150">
        <f>IFERROR(VLOOKUP(A105,[4]rptBudgetaryBudgetCrossOrganiza!$A$1212:$O$2283,13,FALSE),"0")</f>
        <v>0</v>
      </c>
      <c r="AN105" s="151"/>
      <c r="AO105" s="151"/>
      <c r="AP105" s="152"/>
      <c r="AQ105" s="149"/>
      <c r="AR105" s="153"/>
      <c r="AS105" s="132"/>
      <c r="AT105" s="133"/>
      <c r="AU105" s="134"/>
      <c r="AV105" s="134"/>
      <c r="AW105" s="134"/>
      <c r="AX105" s="134"/>
      <c r="AY105" s="134"/>
      <c r="AZ105" s="134"/>
      <c r="BA105" s="135"/>
    </row>
    <row r="106" spans="1:53" x14ac:dyDescent="0.25">
      <c r="A106" s="128" t="s">
        <v>1501</v>
      </c>
      <c r="B106" s="128" t="s">
        <v>1973</v>
      </c>
      <c r="C106" s="128" t="str">
        <f t="shared" si="17"/>
        <v>100.40</v>
      </c>
      <c r="D106" s="128" t="str">
        <f t="shared" si="19"/>
        <v>55</v>
      </c>
      <c r="E106" s="128" t="str">
        <f t="shared" si="18"/>
        <v>6280.11</v>
      </c>
      <c r="F106" s="128">
        <f>VLOOKUP(E106,'Projections Cheat Sheet'!$A$3:$B$536,2,FALSE)</f>
        <v>6</v>
      </c>
      <c r="G106" s="128" t="str">
        <f>VLOOKUP(F106,'Projections Cheat Sheet'!$B$8:$C$196,2,FALSE)</f>
        <v>Zero</v>
      </c>
      <c r="H106" s="128" t="s">
        <v>2016</v>
      </c>
      <c r="I106" s="129">
        <v>0</v>
      </c>
      <c r="J106" s="129">
        <v>0</v>
      </c>
      <c r="K106" s="130"/>
      <c r="L106" s="129"/>
      <c r="M106" s="129"/>
      <c r="N106" s="129">
        <v>0</v>
      </c>
      <c r="O106" s="129">
        <v>0</v>
      </c>
      <c r="P106" s="131"/>
      <c r="R106" s="172">
        <v>0</v>
      </c>
      <c r="S106" s="172">
        <v>0</v>
      </c>
      <c r="T106" s="173"/>
      <c r="U106" s="173"/>
      <c r="V106" s="173"/>
      <c r="W106" s="172">
        <v>0</v>
      </c>
      <c r="X106" s="172">
        <v>0</v>
      </c>
      <c r="Y106" s="174"/>
      <c r="AA106" s="179">
        <v>0</v>
      </c>
      <c r="AB106" s="179">
        <v>0</v>
      </c>
      <c r="AC106" s="182"/>
      <c r="AD106" s="182"/>
      <c r="AE106" s="182"/>
      <c r="AF106" s="179">
        <v>0</v>
      </c>
      <c r="AG106" s="179">
        <v>0</v>
      </c>
      <c r="AH106" s="181"/>
      <c r="AJ106" s="185">
        <f>IFERROR(VLOOKUP(A106,[3]rptBudgetaryBudgetCrossOrganiza!$A$2:$M$554,4,FALSE),"0")</f>
        <v>0</v>
      </c>
      <c r="AK106" s="185">
        <f>IFERROR(VLOOKUP(A106,[3]rptBudgetaryBudgetCrossOrganiza!$A$2:$M$554,6,FALSE),"0")</f>
        <v>0</v>
      </c>
      <c r="AL106" s="149"/>
      <c r="AM106" s="150">
        <f>IFERROR(VLOOKUP(A106,[4]rptBudgetaryBudgetCrossOrganiza!$A$1212:$O$2283,13,FALSE),"0")</f>
        <v>0</v>
      </c>
      <c r="AN106" s="151"/>
      <c r="AO106" s="151"/>
      <c r="AP106" s="152"/>
      <c r="AQ106" s="149"/>
      <c r="AR106" s="153"/>
      <c r="AS106" s="132"/>
      <c r="AT106" s="133"/>
      <c r="AU106" s="134"/>
      <c r="AV106" s="134"/>
      <c r="AW106" s="134"/>
      <c r="AX106" s="134"/>
      <c r="AY106" s="134"/>
      <c r="AZ106" s="134"/>
      <c r="BA106" s="135"/>
    </row>
    <row r="107" spans="1:53" x14ac:dyDescent="0.25">
      <c r="A107" s="128" t="s">
        <v>1502</v>
      </c>
      <c r="B107" s="128" t="s">
        <v>1974</v>
      </c>
      <c r="C107" s="128" t="str">
        <f t="shared" si="17"/>
        <v>100.40</v>
      </c>
      <c r="D107" s="128" t="str">
        <f t="shared" si="19"/>
        <v>55</v>
      </c>
      <c r="E107" s="128" t="str">
        <f t="shared" si="18"/>
        <v>6400.01</v>
      </c>
      <c r="F107" s="128">
        <f>VLOOKUP(E107,'Projections Cheat Sheet'!$A$3:$B$536,2,FALSE)</f>
        <v>6</v>
      </c>
      <c r="G107" s="128" t="str">
        <f>VLOOKUP(F107,'Projections Cheat Sheet'!$B$8:$C$196,2,FALSE)</f>
        <v>Zero</v>
      </c>
      <c r="H107" s="128" t="s">
        <v>2017</v>
      </c>
      <c r="I107" s="129">
        <v>0</v>
      </c>
      <c r="J107" s="129">
        <v>0</v>
      </c>
      <c r="K107" s="130"/>
      <c r="L107" s="129"/>
      <c r="M107" s="129"/>
      <c r="N107" s="129">
        <v>0</v>
      </c>
      <c r="O107" s="129">
        <v>0</v>
      </c>
      <c r="P107" s="131"/>
      <c r="R107" s="172">
        <v>0</v>
      </c>
      <c r="S107" s="172">
        <v>0</v>
      </c>
      <c r="T107" s="173"/>
      <c r="U107" s="173"/>
      <c r="V107" s="173"/>
      <c r="W107" s="172">
        <v>0</v>
      </c>
      <c r="X107" s="172">
        <v>0</v>
      </c>
      <c r="Y107" s="174"/>
      <c r="AA107" s="179">
        <v>0</v>
      </c>
      <c r="AB107" s="179">
        <v>0</v>
      </c>
      <c r="AC107" s="182"/>
      <c r="AD107" s="182"/>
      <c r="AE107" s="182"/>
      <c r="AF107" s="179">
        <v>0</v>
      </c>
      <c r="AG107" s="179">
        <v>0</v>
      </c>
      <c r="AH107" s="181"/>
      <c r="AJ107" s="185">
        <f>IFERROR(VLOOKUP(A107,[3]rptBudgetaryBudgetCrossOrganiza!$A$2:$M$554,4,FALSE),"0")</f>
        <v>0</v>
      </c>
      <c r="AK107" s="185">
        <f>IFERROR(VLOOKUP(A107,[3]rptBudgetaryBudgetCrossOrganiza!$A$2:$M$554,6,FALSE),"0")</f>
        <v>0</v>
      </c>
      <c r="AL107" s="149"/>
      <c r="AM107" s="150">
        <f>IFERROR(VLOOKUP(A107,[4]rptBudgetaryBudgetCrossOrganiza!$A$1212:$O$2283,13,FALSE),"0")</f>
        <v>0</v>
      </c>
      <c r="AN107" s="151"/>
      <c r="AO107" s="151"/>
      <c r="AP107" s="152"/>
      <c r="AQ107" s="149"/>
      <c r="AR107" s="153"/>
      <c r="AS107" s="132"/>
      <c r="AT107" s="133"/>
      <c r="AU107" s="134"/>
      <c r="AV107" s="134"/>
      <c r="AW107" s="134"/>
      <c r="AX107" s="134"/>
      <c r="AY107" s="134"/>
      <c r="AZ107" s="134"/>
      <c r="BA107" s="135"/>
    </row>
    <row r="108" spans="1:53" x14ac:dyDescent="0.25">
      <c r="A108" s="128" t="s">
        <v>1503</v>
      </c>
      <c r="B108" s="128" t="s">
        <v>1975</v>
      </c>
      <c r="C108" s="128" t="str">
        <f t="shared" ref="C108:C171" si="20">LEFT(A108,6)</f>
        <v>100.40</v>
      </c>
      <c r="D108" s="128" t="str">
        <f t="shared" si="19"/>
        <v>55</v>
      </c>
      <c r="E108" s="128" t="str">
        <f t="shared" ref="E108:E171" si="21">RIGHT(A108,7)</f>
        <v>6400.03</v>
      </c>
      <c r="F108" s="128">
        <f>VLOOKUP(E108,'Projections Cheat Sheet'!$A$3:$B$536,2,FALSE)</f>
        <v>6</v>
      </c>
      <c r="G108" s="128" t="str">
        <f>VLOOKUP(F108,'Projections Cheat Sheet'!$B$8:$C$196,2,FALSE)</f>
        <v>Zero</v>
      </c>
      <c r="H108" s="128" t="s">
        <v>2017</v>
      </c>
      <c r="I108" s="129">
        <v>0</v>
      </c>
      <c r="J108" s="129">
        <v>0</v>
      </c>
      <c r="K108" s="130"/>
      <c r="L108" s="129"/>
      <c r="M108" s="129"/>
      <c r="N108" s="129">
        <v>0</v>
      </c>
      <c r="O108" s="129">
        <v>0</v>
      </c>
      <c r="P108" s="131"/>
      <c r="R108" s="172">
        <v>0</v>
      </c>
      <c r="S108" s="172">
        <v>0</v>
      </c>
      <c r="T108" s="173"/>
      <c r="U108" s="173"/>
      <c r="V108" s="173"/>
      <c r="W108" s="172">
        <v>0</v>
      </c>
      <c r="X108" s="172">
        <v>0</v>
      </c>
      <c r="Y108" s="174"/>
      <c r="AA108" s="179">
        <v>0</v>
      </c>
      <c r="AB108" s="179">
        <v>0</v>
      </c>
      <c r="AC108" s="182"/>
      <c r="AD108" s="182"/>
      <c r="AE108" s="182"/>
      <c r="AF108" s="179">
        <v>0</v>
      </c>
      <c r="AG108" s="179">
        <v>0</v>
      </c>
      <c r="AH108" s="181"/>
      <c r="AJ108" s="185">
        <f>IFERROR(VLOOKUP(A108,[3]rptBudgetaryBudgetCrossOrganiza!$A$2:$M$554,4,FALSE),"0")</f>
        <v>0</v>
      </c>
      <c r="AK108" s="185">
        <f>IFERROR(VLOOKUP(A108,[3]rptBudgetaryBudgetCrossOrganiza!$A$2:$M$554,6,FALSE),"0")</f>
        <v>0</v>
      </c>
      <c r="AL108" s="149"/>
      <c r="AM108" s="150">
        <f>IFERROR(VLOOKUP(A108,[4]rptBudgetaryBudgetCrossOrganiza!$A$1212:$O$2283,13,FALSE),"0")</f>
        <v>0</v>
      </c>
      <c r="AN108" s="151"/>
      <c r="AO108" s="151"/>
      <c r="AP108" s="152"/>
      <c r="AQ108" s="149"/>
      <c r="AR108" s="153"/>
      <c r="AS108" s="132"/>
      <c r="AT108" s="133"/>
      <c r="AU108" s="134"/>
      <c r="AV108" s="134"/>
      <c r="AW108" s="134"/>
      <c r="AX108" s="134"/>
      <c r="AY108" s="134"/>
      <c r="AZ108" s="134"/>
      <c r="BA108" s="135"/>
    </row>
    <row r="109" spans="1:53" x14ac:dyDescent="0.25">
      <c r="A109" s="128" t="s">
        <v>1504</v>
      </c>
      <c r="B109" s="128" t="s">
        <v>1961</v>
      </c>
      <c r="C109" s="128" t="str">
        <f t="shared" si="20"/>
        <v>100.40</v>
      </c>
      <c r="D109" s="128" t="str">
        <f t="shared" si="19"/>
        <v>55</v>
      </c>
      <c r="E109" s="128" t="str">
        <f t="shared" si="21"/>
        <v>6400.05</v>
      </c>
      <c r="F109" s="128">
        <f>VLOOKUP(E109,'Projections Cheat Sheet'!$A$3:$B$536,2,FALSE)</f>
        <v>6</v>
      </c>
      <c r="G109" s="128" t="str">
        <f>VLOOKUP(F109,'Projections Cheat Sheet'!$B$8:$C$196,2,FALSE)</f>
        <v>Zero</v>
      </c>
      <c r="H109" s="128" t="s">
        <v>2017</v>
      </c>
      <c r="I109" s="129">
        <v>0</v>
      </c>
      <c r="J109" s="129">
        <v>0</v>
      </c>
      <c r="K109" s="130"/>
      <c r="L109" s="129"/>
      <c r="M109" s="129"/>
      <c r="N109" s="129">
        <v>0</v>
      </c>
      <c r="O109" s="129">
        <v>0</v>
      </c>
      <c r="P109" s="131"/>
      <c r="R109" s="172">
        <v>0</v>
      </c>
      <c r="S109" s="172">
        <v>0</v>
      </c>
      <c r="T109" s="173"/>
      <c r="U109" s="173"/>
      <c r="V109" s="173"/>
      <c r="W109" s="172">
        <v>0</v>
      </c>
      <c r="X109" s="172">
        <v>0</v>
      </c>
      <c r="Y109" s="174"/>
      <c r="AA109" s="179">
        <v>0</v>
      </c>
      <c r="AB109" s="179">
        <v>0</v>
      </c>
      <c r="AC109" s="182"/>
      <c r="AD109" s="182"/>
      <c r="AE109" s="182"/>
      <c r="AF109" s="179">
        <v>0</v>
      </c>
      <c r="AG109" s="179">
        <v>0</v>
      </c>
      <c r="AH109" s="181"/>
      <c r="AJ109" s="185">
        <f>IFERROR(VLOOKUP(A109,[3]rptBudgetaryBudgetCrossOrganiza!$A$2:$M$554,4,FALSE),"0")</f>
        <v>0</v>
      </c>
      <c r="AK109" s="185">
        <f>IFERROR(VLOOKUP(A109,[3]rptBudgetaryBudgetCrossOrganiza!$A$2:$M$554,6,FALSE),"0")</f>
        <v>0</v>
      </c>
      <c r="AL109" s="149"/>
      <c r="AM109" s="150">
        <f>IFERROR(VLOOKUP(A109,[4]rptBudgetaryBudgetCrossOrganiza!$A$1212:$O$2283,13,FALSE),"0")</f>
        <v>0</v>
      </c>
      <c r="AN109" s="151"/>
      <c r="AO109" s="151"/>
      <c r="AP109" s="152"/>
      <c r="AQ109" s="149"/>
      <c r="AR109" s="153"/>
      <c r="AS109" s="132"/>
      <c r="AT109" s="133"/>
      <c r="AU109" s="134"/>
      <c r="AV109" s="134"/>
      <c r="AW109" s="134"/>
      <c r="AX109" s="134"/>
      <c r="AY109" s="134"/>
      <c r="AZ109" s="134"/>
      <c r="BA109" s="135"/>
    </row>
    <row r="110" spans="1:53" x14ac:dyDescent="0.25">
      <c r="A110" s="128" t="s">
        <v>1505</v>
      </c>
      <c r="B110" s="128" t="s">
        <v>1962</v>
      </c>
      <c r="C110" s="128" t="str">
        <f t="shared" si="20"/>
        <v>100.40</v>
      </c>
      <c r="D110" s="128" t="str">
        <f t="shared" si="19"/>
        <v>55</v>
      </c>
      <c r="E110" s="128" t="str">
        <f t="shared" si="21"/>
        <v>6400.07</v>
      </c>
      <c r="F110" s="128">
        <f>VLOOKUP(E110,'Projections Cheat Sheet'!$A$3:$B$536,2,FALSE)</f>
        <v>6</v>
      </c>
      <c r="G110" s="128" t="str">
        <f>VLOOKUP(F110,'Projections Cheat Sheet'!$B$8:$C$196,2,FALSE)</f>
        <v>Zero</v>
      </c>
      <c r="H110" s="128" t="s">
        <v>2017</v>
      </c>
      <c r="I110" s="129">
        <v>0</v>
      </c>
      <c r="J110" s="129">
        <v>0</v>
      </c>
      <c r="K110" s="130"/>
      <c r="L110" s="129"/>
      <c r="M110" s="129"/>
      <c r="N110" s="129">
        <v>0</v>
      </c>
      <c r="O110" s="129">
        <v>0</v>
      </c>
      <c r="P110" s="131"/>
      <c r="R110" s="172">
        <v>0</v>
      </c>
      <c r="S110" s="172">
        <v>0</v>
      </c>
      <c r="T110" s="173"/>
      <c r="U110" s="173"/>
      <c r="V110" s="173"/>
      <c r="W110" s="172">
        <v>0</v>
      </c>
      <c r="X110" s="172">
        <v>0</v>
      </c>
      <c r="Y110" s="174"/>
      <c r="AA110" s="179">
        <v>0</v>
      </c>
      <c r="AB110" s="179">
        <v>0</v>
      </c>
      <c r="AC110" s="182"/>
      <c r="AD110" s="182"/>
      <c r="AE110" s="182"/>
      <c r="AF110" s="179">
        <v>0</v>
      </c>
      <c r="AG110" s="179">
        <v>0</v>
      </c>
      <c r="AH110" s="181"/>
      <c r="AJ110" s="185">
        <f>IFERROR(VLOOKUP(A110,[3]rptBudgetaryBudgetCrossOrganiza!$A$2:$M$554,4,FALSE),"0")</f>
        <v>0</v>
      </c>
      <c r="AK110" s="185">
        <f>IFERROR(VLOOKUP(A110,[3]rptBudgetaryBudgetCrossOrganiza!$A$2:$M$554,6,FALSE),"0")</f>
        <v>0</v>
      </c>
      <c r="AL110" s="149"/>
      <c r="AM110" s="150">
        <f>IFERROR(VLOOKUP(A110,[4]rptBudgetaryBudgetCrossOrganiza!$A$1212:$O$2283,13,FALSE),"0")</f>
        <v>0</v>
      </c>
      <c r="AN110" s="151"/>
      <c r="AO110" s="151"/>
      <c r="AP110" s="152"/>
      <c r="AQ110" s="149"/>
      <c r="AR110" s="153"/>
      <c r="AS110" s="132"/>
      <c r="AT110" s="133"/>
      <c r="AU110" s="134"/>
      <c r="AV110" s="134"/>
      <c r="AW110" s="134"/>
      <c r="AX110" s="134"/>
      <c r="AY110" s="134"/>
      <c r="AZ110" s="134"/>
      <c r="BA110" s="135"/>
    </row>
    <row r="111" spans="1:53" x14ac:dyDescent="0.25">
      <c r="A111" s="128" t="s">
        <v>1506</v>
      </c>
      <c r="B111" s="128" t="s">
        <v>1963</v>
      </c>
      <c r="C111" s="128" t="str">
        <f t="shared" si="20"/>
        <v>100.40</v>
      </c>
      <c r="D111" s="128" t="str">
        <f t="shared" si="19"/>
        <v>55</v>
      </c>
      <c r="E111" s="128" t="str">
        <f t="shared" si="21"/>
        <v>6500.04</v>
      </c>
      <c r="F111" s="128">
        <f>VLOOKUP(E111,'Projections Cheat Sheet'!$A$3:$B$536,2,FALSE)</f>
        <v>1</v>
      </c>
      <c r="G111" s="128" t="str">
        <f>VLOOKUP(F111,'Projections Cheat Sheet'!$B$8:$C$196,2,FALSE)</f>
        <v>salary</v>
      </c>
      <c r="H111" s="128" t="s">
        <v>2014</v>
      </c>
      <c r="I111" s="129">
        <v>0</v>
      </c>
      <c r="J111" s="129">
        <v>0</v>
      </c>
      <c r="K111" s="130"/>
      <c r="L111" s="129"/>
      <c r="M111" s="129"/>
      <c r="N111" s="129">
        <v>0</v>
      </c>
      <c r="O111" s="129">
        <v>0</v>
      </c>
      <c r="P111" s="131"/>
      <c r="R111" s="172">
        <v>0</v>
      </c>
      <c r="S111" s="172">
        <v>0</v>
      </c>
      <c r="T111" s="173"/>
      <c r="U111" s="173"/>
      <c r="V111" s="173"/>
      <c r="W111" s="172">
        <v>0</v>
      </c>
      <c r="X111" s="172">
        <v>0</v>
      </c>
      <c r="Y111" s="174"/>
      <c r="AA111" s="179">
        <v>0</v>
      </c>
      <c r="AB111" s="179">
        <v>0</v>
      </c>
      <c r="AC111" s="182"/>
      <c r="AD111" s="182"/>
      <c r="AE111" s="182"/>
      <c r="AF111" s="179">
        <v>0</v>
      </c>
      <c r="AG111" s="179">
        <v>0</v>
      </c>
      <c r="AH111" s="181"/>
      <c r="AJ111" s="185">
        <f>IFERROR(VLOOKUP(A111,[3]rptBudgetaryBudgetCrossOrganiza!$A$2:$M$554,4,FALSE),"0")</f>
        <v>0</v>
      </c>
      <c r="AK111" s="185">
        <f>IFERROR(VLOOKUP(A111,[3]rptBudgetaryBudgetCrossOrganiza!$A$2:$M$554,6,FALSE),"0")</f>
        <v>0</v>
      </c>
      <c r="AL111" s="149"/>
      <c r="AM111" s="150">
        <f>IFERROR(VLOOKUP(A111,[4]rptBudgetaryBudgetCrossOrganiza!$A$1212:$O$2283,13,FALSE),"0")</f>
        <v>0</v>
      </c>
      <c r="AN111" s="151"/>
      <c r="AO111" s="151"/>
      <c r="AP111" s="152"/>
      <c r="AQ111" s="149"/>
      <c r="AR111" s="153"/>
      <c r="AS111" s="132"/>
      <c r="AT111" s="133"/>
      <c r="AU111" s="134"/>
      <c r="AV111" s="134"/>
      <c r="AW111" s="134"/>
      <c r="AX111" s="134"/>
      <c r="AY111" s="134"/>
      <c r="AZ111" s="134"/>
      <c r="BA111" s="135"/>
    </row>
    <row r="112" spans="1:53" x14ac:dyDescent="0.25">
      <c r="A112" s="128" t="s">
        <v>1507</v>
      </c>
      <c r="B112" s="128" t="s">
        <v>1964</v>
      </c>
      <c r="C112" s="128" t="str">
        <f t="shared" si="20"/>
        <v>100.40</v>
      </c>
      <c r="D112" s="128" t="str">
        <f t="shared" si="19"/>
        <v>55</v>
      </c>
      <c r="E112" s="128" t="str">
        <f t="shared" si="21"/>
        <v>6600.01</v>
      </c>
      <c r="F112" s="128">
        <f>VLOOKUP(E112,'Projections Cheat Sheet'!$A$3:$B$536,2,FALSE)</f>
        <v>6</v>
      </c>
      <c r="G112" s="128" t="str">
        <f>VLOOKUP(F112,'Projections Cheat Sheet'!$B$8:$C$196,2,FALSE)</f>
        <v>Zero</v>
      </c>
      <c r="H112" s="128" t="s">
        <v>2015</v>
      </c>
      <c r="I112" s="129">
        <v>0</v>
      </c>
      <c r="J112" s="129">
        <v>0</v>
      </c>
      <c r="K112" s="130"/>
      <c r="L112" s="129"/>
      <c r="M112" s="129"/>
      <c r="N112" s="129">
        <v>0</v>
      </c>
      <c r="O112" s="129">
        <v>0</v>
      </c>
      <c r="P112" s="131"/>
      <c r="R112" s="172">
        <v>0</v>
      </c>
      <c r="S112" s="172">
        <v>0</v>
      </c>
      <c r="T112" s="173"/>
      <c r="U112" s="173"/>
      <c r="V112" s="173"/>
      <c r="W112" s="172">
        <v>0</v>
      </c>
      <c r="X112" s="172">
        <v>0</v>
      </c>
      <c r="Y112" s="174"/>
      <c r="AA112" s="179">
        <v>0</v>
      </c>
      <c r="AB112" s="179">
        <v>0</v>
      </c>
      <c r="AC112" s="182"/>
      <c r="AD112" s="182"/>
      <c r="AE112" s="182"/>
      <c r="AF112" s="179">
        <v>0</v>
      </c>
      <c r="AG112" s="179">
        <v>0</v>
      </c>
      <c r="AH112" s="181"/>
      <c r="AJ112" s="185">
        <f>IFERROR(VLOOKUP(A112,[3]rptBudgetaryBudgetCrossOrganiza!$A$2:$M$554,4,FALSE),"0")</f>
        <v>0</v>
      </c>
      <c r="AK112" s="185">
        <f>IFERROR(VLOOKUP(A112,[3]rptBudgetaryBudgetCrossOrganiza!$A$2:$M$554,6,FALSE),"0")</f>
        <v>0</v>
      </c>
      <c r="AL112" s="149"/>
      <c r="AM112" s="150">
        <f>IFERROR(VLOOKUP(A112,[4]rptBudgetaryBudgetCrossOrganiza!$A$1212:$O$2283,13,FALSE),"0")</f>
        <v>0</v>
      </c>
      <c r="AN112" s="151"/>
      <c r="AO112" s="151"/>
      <c r="AP112" s="152"/>
      <c r="AQ112" s="149"/>
      <c r="AR112" s="153"/>
      <c r="AS112" s="132"/>
      <c r="AT112" s="133"/>
      <c r="AU112" s="134"/>
      <c r="AV112" s="134"/>
      <c r="AW112" s="134"/>
      <c r="AX112" s="134"/>
      <c r="AY112" s="134"/>
      <c r="AZ112" s="134"/>
      <c r="BA112" s="135"/>
    </row>
    <row r="113" spans="1:53" x14ac:dyDescent="0.25">
      <c r="A113" s="128" t="s">
        <v>1508</v>
      </c>
      <c r="B113" s="128" t="s">
        <v>1965</v>
      </c>
      <c r="C113" s="128" t="str">
        <f t="shared" si="20"/>
        <v>100.40</v>
      </c>
      <c r="D113" s="128" t="str">
        <f t="shared" si="19"/>
        <v>55</v>
      </c>
      <c r="E113" s="128" t="str">
        <f t="shared" si="21"/>
        <v>6600.03</v>
      </c>
      <c r="F113" s="128">
        <f>VLOOKUP(E113,'Projections Cheat Sheet'!$A$3:$B$536,2,FALSE)</f>
        <v>6</v>
      </c>
      <c r="G113" s="128" t="str">
        <f>VLOOKUP(F113,'Projections Cheat Sheet'!$B$8:$C$196,2,FALSE)</f>
        <v>Zero</v>
      </c>
      <c r="H113" s="128" t="s">
        <v>2015</v>
      </c>
      <c r="I113" s="129">
        <v>0</v>
      </c>
      <c r="J113" s="129">
        <v>0</v>
      </c>
      <c r="K113" s="130"/>
      <c r="L113" s="129"/>
      <c r="M113" s="129"/>
      <c r="N113" s="129">
        <v>0</v>
      </c>
      <c r="O113" s="129">
        <v>0</v>
      </c>
      <c r="P113" s="131"/>
      <c r="R113" s="172">
        <v>0</v>
      </c>
      <c r="S113" s="172">
        <v>0</v>
      </c>
      <c r="T113" s="173"/>
      <c r="U113" s="173"/>
      <c r="V113" s="173"/>
      <c r="W113" s="172">
        <v>0</v>
      </c>
      <c r="X113" s="172">
        <v>0</v>
      </c>
      <c r="Y113" s="174"/>
      <c r="AA113" s="179">
        <v>0</v>
      </c>
      <c r="AB113" s="179">
        <v>0</v>
      </c>
      <c r="AC113" s="182"/>
      <c r="AD113" s="182"/>
      <c r="AE113" s="182"/>
      <c r="AF113" s="179">
        <v>0</v>
      </c>
      <c r="AG113" s="179">
        <v>0</v>
      </c>
      <c r="AH113" s="181"/>
      <c r="AJ113" s="185">
        <f>IFERROR(VLOOKUP(A113,[3]rptBudgetaryBudgetCrossOrganiza!$A$2:$M$554,4,FALSE),"0")</f>
        <v>0</v>
      </c>
      <c r="AK113" s="185">
        <f>IFERROR(VLOOKUP(A113,[3]rptBudgetaryBudgetCrossOrganiza!$A$2:$M$554,6,FALSE),"0")</f>
        <v>0</v>
      </c>
      <c r="AL113" s="149"/>
      <c r="AM113" s="150">
        <f>IFERROR(VLOOKUP(A113,[4]rptBudgetaryBudgetCrossOrganiza!$A$1212:$O$2283,13,FALSE),"0")</f>
        <v>0</v>
      </c>
      <c r="AN113" s="151"/>
      <c r="AO113" s="151"/>
      <c r="AP113" s="152"/>
      <c r="AQ113" s="149"/>
      <c r="AR113" s="153"/>
      <c r="AS113" s="132"/>
      <c r="AT113" s="133"/>
      <c r="AU113" s="134"/>
      <c r="AV113" s="134"/>
      <c r="AW113" s="134"/>
      <c r="AX113" s="134"/>
      <c r="AY113" s="134"/>
      <c r="AZ113" s="134"/>
      <c r="BA113" s="135"/>
    </row>
    <row r="114" spans="1:53" x14ac:dyDescent="0.25">
      <c r="A114" s="128" t="s">
        <v>1509</v>
      </c>
      <c r="B114" s="128" t="s">
        <v>1966</v>
      </c>
      <c r="C114" s="128" t="str">
        <f t="shared" si="20"/>
        <v>100.40</v>
      </c>
      <c r="D114" s="128" t="str">
        <f t="shared" si="19"/>
        <v>55</v>
      </c>
      <c r="E114" s="128" t="str">
        <f t="shared" si="21"/>
        <v>6600.04</v>
      </c>
      <c r="F114" s="128">
        <f>VLOOKUP(E114,'Projections Cheat Sheet'!$A$3:$B$536,2,FALSE)</f>
        <v>6</v>
      </c>
      <c r="G114" s="128" t="str">
        <f>VLOOKUP(F114,'Projections Cheat Sheet'!$B$8:$C$196,2,FALSE)</f>
        <v>Zero</v>
      </c>
      <c r="H114" s="128" t="s">
        <v>2015</v>
      </c>
      <c r="I114" s="129">
        <v>0</v>
      </c>
      <c r="J114" s="129">
        <v>0</v>
      </c>
      <c r="K114" s="130"/>
      <c r="L114" s="129"/>
      <c r="M114" s="129"/>
      <c r="N114" s="129">
        <v>0</v>
      </c>
      <c r="O114" s="129">
        <v>0</v>
      </c>
      <c r="P114" s="131"/>
      <c r="R114" s="172">
        <v>0</v>
      </c>
      <c r="S114" s="172">
        <v>0</v>
      </c>
      <c r="T114" s="173"/>
      <c r="U114" s="173"/>
      <c r="V114" s="173"/>
      <c r="W114" s="172">
        <v>0</v>
      </c>
      <c r="X114" s="172">
        <v>0</v>
      </c>
      <c r="Y114" s="174"/>
      <c r="AA114" s="179">
        <v>0</v>
      </c>
      <c r="AB114" s="179">
        <v>0</v>
      </c>
      <c r="AC114" s="182"/>
      <c r="AD114" s="182"/>
      <c r="AE114" s="182"/>
      <c r="AF114" s="179">
        <v>0</v>
      </c>
      <c r="AG114" s="179">
        <v>0</v>
      </c>
      <c r="AH114" s="181"/>
      <c r="AJ114" s="185">
        <f>IFERROR(VLOOKUP(A114,[3]rptBudgetaryBudgetCrossOrganiza!$A$2:$M$554,4,FALSE),"0")</f>
        <v>0</v>
      </c>
      <c r="AK114" s="185">
        <f>IFERROR(VLOOKUP(A114,[3]rptBudgetaryBudgetCrossOrganiza!$A$2:$M$554,6,FALSE),"0")</f>
        <v>0</v>
      </c>
      <c r="AL114" s="149"/>
      <c r="AM114" s="150">
        <f>IFERROR(VLOOKUP(A114,[4]rptBudgetaryBudgetCrossOrganiza!$A$1212:$O$2283,13,FALSE),"0")</f>
        <v>0</v>
      </c>
      <c r="AN114" s="151"/>
      <c r="AO114" s="151"/>
      <c r="AP114" s="152"/>
      <c r="AQ114" s="149"/>
      <c r="AR114" s="153"/>
      <c r="AS114" s="132"/>
      <c r="AT114" s="133"/>
      <c r="AU114" s="134"/>
      <c r="AV114" s="134"/>
      <c r="AW114" s="134"/>
      <c r="AX114" s="134"/>
      <c r="AY114" s="134"/>
      <c r="AZ114" s="134"/>
      <c r="BA114" s="135"/>
    </row>
    <row r="115" spans="1:53" x14ac:dyDescent="0.25">
      <c r="A115" s="128" t="s">
        <v>1510</v>
      </c>
      <c r="B115" s="128" t="s">
        <v>1967</v>
      </c>
      <c r="C115" s="128" t="str">
        <f t="shared" si="20"/>
        <v>100.40</v>
      </c>
      <c r="D115" s="128" t="str">
        <f t="shared" si="19"/>
        <v>55</v>
      </c>
      <c r="E115" s="128" t="str">
        <f t="shared" si="21"/>
        <v>6600.07</v>
      </c>
      <c r="F115" s="128">
        <f>VLOOKUP(E115,'Projections Cheat Sheet'!$A$3:$B$536,2,FALSE)</f>
        <v>6</v>
      </c>
      <c r="G115" s="128" t="str">
        <f>VLOOKUP(F115,'Projections Cheat Sheet'!$B$8:$C$196,2,FALSE)</f>
        <v>Zero</v>
      </c>
      <c r="H115" s="128" t="s">
        <v>2015</v>
      </c>
      <c r="I115" s="129">
        <v>0</v>
      </c>
      <c r="J115" s="129">
        <v>0</v>
      </c>
      <c r="K115" s="130"/>
      <c r="L115" s="129"/>
      <c r="M115" s="129"/>
      <c r="N115" s="129">
        <v>0</v>
      </c>
      <c r="O115" s="129">
        <v>0</v>
      </c>
      <c r="P115" s="131"/>
      <c r="R115" s="172">
        <v>0</v>
      </c>
      <c r="S115" s="172">
        <v>0</v>
      </c>
      <c r="T115" s="173"/>
      <c r="U115" s="173"/>
      <c r="V115" s="173"/>
      <c r="W115" s="172">
        <v>0</v>
      </c>
      <c r="X115" s="172">
        <v>0</v>
      </c>
      <c r="Y115" s="174"/>
      <c r="AA115" s="179">
        <v>0</v>
      </c>
      <c r="AB115" s="179">
        <v>0</v>
      </c>
      <c r="AC115" s="182"/>
      <c r="AD115" s="182"/>
      <c r="AE115" s="182"/>
      <c r="AF115" s="179">
        <v>0</v>
      </c>
      <c r="AG115" s="179">
        <v>0</v>
      </c>
      <c r="AH115" s="181"/>
      <c r="AJ115" s="185">
        <f>IFERROR(VLOOKUP(A115,[3]rptBudgetaryBudgetCrossOrganiza!$A$2:$M$554,4,FALSE),"0")</f>
        <v>0</v>
      </c>
      <c r="AK115" s="185">
        <f>IFERROR(VLOOKUP(A115,[3]rptBudgetaryBudgetCrossOrganiza!$A$2:$M$554,6,FALSE),"0")</f>
        <v>0</v>
      </c>
      <c r="AL115" s="149"/>
      <c r="AM115" s="150">
        <f>IFERROR(VLOOKUP(A115,[4]rptBudgetaryBudgetCrossOrganiza!$A$1212:$O$2283,13,FALSE),"0")</f>
        <v>0</v>
      </c>
      <c r="AN115" s="151"/>
      <c r="AO115" s="151"/>
      <c r="AP115" s="152"/>
      <c r="AQ115" s="149"/>
      <c r="AR115" s="153"/>
      <c r="AS115" s="132"/>
      <c r="AT115" s="133"/>
      <c r="AU115" s="134"/>
      <c r="AV115" s="134"/>
      <c r="AW115" s="134"/>
      <c r="AX115" s="134"/>
      <c r="AY115" s="134"/>
      <c r="AZ115" s="134"/>
      <c r="BA115" s="135"/>
    </row>
    <row r="116" spans="1:53" x14ac:dyDescent="0.25">
      <c r="A116" s="128" t="s">
        <v>1511</v>
      </c>
      <c r="B116" s="128" t="s">
        <v>1976</v>
      </c>
      <c r="C116" s="128" t="str">
        <f t="shared" si="20"/>
        <v>100.40</v>
      </c>
      <c r="D116" s="128" t="str">
        <f t="shared" si="19"/>
        <v>55</v>
      </c>
      <c r="E116" s="128" t="str">
        <f t="shared" si="21"/>
        <v>8000.16</v>
      </c>
      <c r="F116" s="128">
        <f>VLOOKUP(E116,'Projections Cheat Sheet'!$A$3:$B$536,2,FALSE)</f>
        <v>6</v>
      </c>
      <c r="G116" s="128" t="str">
        <f>VLOOKUP(F116,'Projections Cheat Sheet'!$B$8:$C$196,2,FALSE)</f>
        <v>Zero</v>
      </c>
      <c r="H116" s="128" t="s">
        <v>2017</v>
      </c>
      <c r="I116" s="129">
        <v>0</v>
      </c>
      <c r="J116" s="129">
        <v>0</v>
      </c>
      <c r="K116" s="130"/>
      <c r="L116" s="129"/>
      <c r="M116" s="129"/>
      <c r="N116" s="129">
        <v>0</v>
      </c>
      <c r="O116" s="129">
        <v>0</v>
      </c>
      <c r="P116" s="131"/>
      <c r="R116" s="172">
        <v>0</v>
      </c>
      <c r="S116" s="172">
        <v>0</v>
      </c>
      <c r="T116" s="173"/>
      <c r="U116" s="173"/>
      <c r="V116" s="173"/>
      <c r="W116" s="172">
        <v>0</v>
      </c>
      <c r="X116" s="172">
        <v>0</v>
      </c>
      <c r="Y116" s="174"/>
      <c r="AA116" s="179">
        <v>0</v>
      </c>
      <c r="AB116" s="179">
        <v>0</v>
      </c>
      <c r="AC116" s="182"/>
      <c r="AD116" s="182"/>
      <c r="AE116" s="182"/>
      <c r="AF116" s="179">
        <v>0</v>
      </c>
      <c r="AG116" s="179">
        <v>0</v>
      </c>
      <c r="AH116" s="181"/>
      <c r="AJ116" s="185">
        <f>IFERROR(VLOOKUP(A116,[3]rptBudgetaryBudgetCrossOrganiza!$A$2:$M$554,4,FALSE),"0")</f>
        <v>0</v>
      </c>
      <c r="AK116" s="185">
        <f>IFERROR(VLOOKUP(A116,[3]rptBudgetaryBudgetCrossOrganiza!$A$2:$M$554,6,FALSE),"0")</f>
        <v>0</v>
      </c>
      <c r="AL116" s="149"/>
      <c r="AM116" s="150">
        <f>IFERROR(VLOOKUP(A116,[4]rptBudgetaryBudgetCrossOrganiza!$A$1212:$O$2283,13,FALSE),"0")</f>
        <v>0</v>
      </c>
      <c r="AN116" s="151"/>
      <c r="AO116" s="151"/>
      <c r="AP116" s="152"/>
      <c r="AQ116" s="149"/>
      <c r="AR116" s="153"/>
      <c r="AS116" s="132"/>
      <c r="AT116" s="133"/>
      <c r="AU116" s="134"/>
      <c r="AV116" s="134"/>
      <c r="AW116" s="134"/>
      <c r="AX116" s="134"/>
      <c r="AY116" s="134"/>
      <c r="AZ116" s="134"/>
      <c r="BA116" s="135"/>
    </row>
    <row r="117" spans="1:53" x14ac:dyDescent="0.25">
      <c r="A117" s="128" t="s">
        <v>1512</v>
      </c>
      <c r="B117" s="128" t="s">
        <v>282</v>
      </c>
      <c r="C117" s="128" t="str">
        <f t="shared" si="20"/>
        <v>100.40</v>
      </c>
      <c r="D117" s="128" t="str">
        <f t="shared" si="19"/>
        <v>55</v>
      </c>
      <c r="E117" s="128" t="str">
        <f t="shared" si="21"/>
        <v>5000.01</v>
      </c>
      <c r="F117" s="128">
        <f>VLOOKUP(E117,'Projections Cheat Sheet'!$A$3:$B$536,2,FALSE)</f>
        <v>1</v>
      </c>
      <c r="G117" s="128" t="str">
        <f>VLOOKUP(F117,'Projections Cheat Sheet'!$B$8:$C$196,2,FALSE)</f>
        <v>salary</v>
      </c>
      <c r="H117" s="128" t="s">
        <v>2014</v>
      </c>
      <c r="I117" s="129">
        <v>260165</v>
      </c>
      <c r="J117" s="129">
        <v>260165</v>
      </c>
      <c r="K117" s="130"/>
      <c r="L117" s="129"/>
      <c r="M117" s="129"/>
      <c r="N117" s="129">
        <v>257761.86</v>
      </c>
      <c r="O117" s="129">
        <v>257761.86</v>
      </c>
      <c r="P117" s="131"/>
      <c r="R117" s="172">
        <v>326905</v>
      </c>
      <c r="S117" s="172">
        <v>326905</v>
      </c>
      <c r="T117" s="173"/>
      <c r="U117" s="173"/>
      <c r="V117" s="173"/>
      <c r="W117" s="172">
        <v>276569.13</v>
      </c>
      <c r="X117" s="172">
        <v>276569.13</v>
      </c>
      <c r="Y117" s="174"/>
      <c r="AA117" s="179">
        <v>343820</v>
      </c>
      <c r="AB117" s="179">
        <v>378522</v>
      </c>
      <c r="AC117" s="182"/>
      <c r="AD117" s="182"/>
      <c r="AE117" s="182"/>
      <c r="AF117" s="179">
        <v>303723.82</v>
      </c>
      <c r="AG117" s="179">
        <v>303723.82</v>
      </c>
      <c r="AH117" s="181"/>
      <c r="AJ117" s="185">
        <f>IFERROR(VLOOKUP(A117,[3]rptBudgetaryBudgetCrossOrganiza!$A$2:$M$554,4,FALSE),"0")</f>
        <v>354135</v>
      </c>
      <c r="AK117" s="185">
        <f>IFERROR(VLOOKUP(A117,[3]rptBudgetaryBudgetCrossOrganiza!$A$2:$M$554,6,FALSE),"0")</f>
        <v>354135</v>
      </c>
      <c r="AL117" s="149">
        <v>354135</v>
      </c>
      <c r="AM117" s="150">
        <f>IFERROR(VLOOKUP(A117,[4]rptBudgetaryBudgetCrossOrganiza!$A$1212:$O$2283,13,FALSE),"0")</f>
        <v>85527.28</v>
      </c>
      <c r="AN117" s="151"/>
      <c r="AO117" s="151"/>
      <c r="AP117" s="152"/>
      <c r="AQ117" s="149"/>
      <c r="AR117" s="153"/>
      <c r="AS117" s="132"/>
      <c r="AT117" s="133"/>
      <c r="AU117" s="134"/>
      <c r="AV117" s="134"/>
      <c r="AW117" s="134"/>
      <c r="AX117" s="134"/>
      <c r="AY117" s="134"/>
      <c r="AZ117" s="134"/>
      <c r="BA117" s="135"/>
    </row>
    <row r="118" spans="1:53" x14ac:dyDescent="0.25">
      <c r="A118" s="128" t="s">
        <v>1513</v>
      </c>
      <c r="B118" s="128" t="s">
        <v>283</v>
      </c>
      <c r="C118" s="128" t="str">
        <f t="shared" si="20"/>
        <v>100.40</v>
      </c>
      <c r="D118" s="128" t="str">
        <f t="shared" si="19"/>
        <v>55</v>
      </c>
      <c r="E118" s="128" t="str">
        <f t="shared" si="21"/>
        <v>5000.02</v>
      </c>
      <c r="F118" s="128">
        <f>VLOOKUP(E118,'Projections Cheat Sheet'!$A$3:$B$536,2,FALSE)</f>
        <v>1</v>
      </c>
      <c r="G118" s="128" t="str">
        <f>VLOOKUP(F118,'Projections Cheat Sheet'!$B$8:$C$196,2,FALSE)</f>
        <v>salary</v>
      </c>
      <c r="H118" s="128" t="s">
        <v>2014</v>
      </c>
      <c r="I118" s="129">
        <v>0</v>
      </c>
      <c r="J118" s="129">
        <v>0</v>
      </c>
      <c r="K118" s="130"/>
      <c r="L118" s="129"/>
      <c r="M118" s="129"/>
      <c r="N118" s="129">
        <v>0</v>
      </c>
      <c r="O118" s="129">
        <v>0</v>
      </c>
      <c r="P118" s="131"/>
      <c r="R118" s="172">
        <v>0</v>
      </c>
      <c r="S118" s="172">
        <v>0</v>
      </c>
      <c r="T118" s="173"/>
      <c r="U118" s="173"/>
      <c r="V118" s="173"/>
      <c r="W118" s="172">
        <v>0</v>
      </c>
      <c r="X118" s="172">
        <v>0</v>
      </c>
      <c r="Y118" s="174"/>
      <c r="AA118" s="179">
        <v>0</v>
      </c>
      <c r="AB118" s="179">
        <v>0</v>
      </c>
      <c r="AC118" s="182"/>
      <c r="AD118" s="182"/>
      <c r="AE118" s="182"/>
      <c r="AF118" s="179">
        <v>0</v>
      </c>
      <c r="AG118" s="179">
        <v>0</v>
      </c>
      <c r="AH118" s="181"/>
      <c r="AJ118" s="185">
        <f>IFERROR(VLOOKUP(A118,[3]rptBudgetaryBudgetCrossOrganiza!$A$2:$M$554,4,FALSE),"0")</f>
        <v>0</v>
      </c>
      <c r="AK118" s="185">
        <f>IFERROR(VLOOKUP(A118,[3]rptBudgetaryBudgetCrossOrganiza!$A$2:$M$554,6,FALSE),"0")</f>
        <v>0</v>
      </c>
      <c r="AL118" s="149"/>
      <c r="AM118" s="150">
        <f>IFERROR(VLOOKUP(A118,[4]rptBudgetaryBudgetCrossOrganiza!$A$1212:$O$2283,13,FALSE),"0")</f>
        <v>0</v>
      </c>
      <c r="AN118" s="151"/>
      <c r="AO118" s="151"/>
      <c r="AP118" s="152"/>
      <c r="AQ118" s="149"/>
      <c r="AR118" s="153"/>
      <c r="AS118" s="132"/>
      <c r="AT118" s="133"/>
      <c r="AU118" s="134"/>
      <c r="AV118" s="134"/>
      <c r="AW118" s="134"/>
      <c r="AX118" s="134"/>
      <c r="AY118" s="134"/>
      <c r="AZ118" s="134"/>
      <c r="BA118" s="135"/>
    </row>
    <row r="119" spans="1:53" x14ac:dyDescent="0.25">
      <c r="A119" s="128" t="s">
        <v>1514</v>
      </c>
      <c r="B119" s="128" t="s">
        <v>1923</v>
      </c>
      <c r="C119" s="128" t="str">
        <f t="shared" si="20"/>
        <v>100.40</v>
      </c>
      <c r="D119" s="128" t="str">
        <f t="shared" si="19"/>
        <v>55</v>
      </c>
      <c r="E119" s="128" t="str">
        <f t="shared" si="21"/>
        <v>5000.03</v>
      </c>
      <c r="F119" s="128">
        <f>VLOOKUP(E119,'Projections Cheat Sheet'!$A$3:$B$536,2,FALSE)</f>
        <v>1</v>
      </c>
      <c r="G119" s="128" t="str">
        <f>VLOOKUP(F119,'Projections Cheat Sheet'!$B$8:$C$196,2,FALSE)</f>
        <v>salary</v>
      </c>
      <c r="H119" s="128" t="s">
        <v>2014</v>
      </c>
      <c r="I119" s="129">
        <v>21000</v>
      </c>
      <c r="J119" s="129">
        <v>21000</v>
      </c>
      <c r="K119" s="130"/>
      <c r="L119" s="129"/>
      <c r="M119" s="129"/>
      <c r="N119" s="129">
        <v>24510.94</v>
      </c>
      <c r="O119" s="129">
        <v>24510.94</v>
      </c>
      <c r="P119" s="131"/>
      <c r="R119" s="172">
        <v>21000</v>
      </c>
      <c r="S119" s="172">
        <v>21000</v>
      </c>
      <c r="T119" s="173"/>
      <c r="U119" s="173"/>
      <c r="V119" s="173"/>
      <c r="W119" s="172">
        <v>14633.94</v>
      </c>
      <c r="X119" s="172">
        <v>14633.94</v>
      </c>
      <c r="Y119" s="174"/>
      <c r="AA119" s="179">
        <v>21000</v>
      </c>
      <c r="AB119" s="179">
        <v>21000</v>
      </c>
      <c r="AC119" s="182"/>
      <c r="AD119" s="182"/>
      <c r="AE119" s="182"/>
      <c r="AF119" s="179">
        <v>30405.919999999998</v>
      </c>
      <c r="AG119" s="179">
        <v>30405.919999999998</v>
      </c>
      <c r="AH119" s="181"/>
      <c r="AJ119" s="185">
        <f>IFERROR(VLOOKUP(A119,[3]rptBudgetaryBudgetCrossOrganiza!$A$2:$M$554,4,FALSE),"0")</f>
        <v>21630</v>
      </c>
      <c r="AK119" s="185">
        <f>IFERROR(VLOOKUP(A119,[3]rptBudgetaryBudgetCrossOrganiza!$A$2:$M$554,6,FALSE),"0")</f>
        <v>21630</v>
      </c>
      <c r="AL119" s="149">
        <v>21630</v>
      </c>
      <c r="AM119" s="150">
        <f>IFERROR(VLOOKUP(A119,[4]rptBudgetaryBudgetCrossOrganiza!$A$1212:$O$2283,13,FALSE),"0")</f>
        <v>4384.08</v>
      </c>
      <c r="AN119" s="151"/>
      <c r="AO119" s="151"/>
      <c r="AP119" s="152"/>
      <c r="AQ119" s="149"/>
      <c r="AR119" s="153"/>
      <c r="AS119" s="132"/>
      <c r="AT119" s="133"/>
      <c r="AU119" s="134"/>
      <c r="AV119" s="134"/>
      <c r="AW119" s="134"/>
      <c r="AX119" s="134"/>
      <c r="AY119" s="134"/>
      <c r="AZ119" s="134"/>
      <c r="BA119" s="135"/>
    </row>
    <row r="120" spans="1:53" x14ac:dyDescent="0.25">
      <c r="A120" s="128" t="s">
        <v>1515</v>
      </c>
      <c r="B120" s="128" t="s">
        <v>1924</v>
      </c>
      <c r="C120" s="128" t="str">
        <f t="shared" si="20"/>
        <v>100.40</v>
      </c>
      <c r="D120" s="128" t="str">
        <f t="shared" si="19"/>
        <v>55</v>
      </c>
      <c r="E120" s="128" t="str">
        <f t="shared" si="21"/>
        <v>5000.04</v>
      </c>
      <c r="F120" s="128">
        <f>VLOOKUP(E120,'Projections Cheat Sheet'!$A$3:$B$536,2,FALSE)</f>
        <v>1</v>
      </c>
      <c r="G120" s="128" t="str">
        <f>VLOOKUP(F120,'Projections Cheat Sheet'!$B$8:$C$196,2,FALSE)</f>
        <v>salary</v>
      </c>
      <c r="H120" s="128" t="s">
        <v>2014</v>
      </c>
      <c r="I120" s="129">
        <v>0</v>
      </c>
      <c r="J120" s="129">
        <v>0</v>
      </c>
      <c r="K120" s="130"/>
      <c r="L120" s="129"/>
      <c r="M120" s="129"/>
      <c r="N120" s="129">
        <v>0</v>
      </c>
      <c r="O120" s="129">
        <v>0</v>
      </c>
      <c r="P120" s="131"/>
      <c r="R120" s="172">
        <v>0</v>
      </c>
      <c r="S120" s="172">
        <v>0</v>
      </c>
      <c r="T120" s="173"/>
      <c r="U120" s="173"/>
      <c r="V120" s="173"/>
      <c r="W120" s="172">
        <v>0</v>
      </c>
      <c r="X120" s="172">
        <v>0</v>
      </c>
      <c r="Y120" s="174"/>
      <c r="AA120" s="179">
        <v>0</v>
      </c>
      <c r="AB120" s="179">
        <v>0</v>
      </c>
      <c r="AC120" s="182"/>
      <c r="AD120" s="182"/>
      <c r="AE120" s="182"/>
      <c r="AF120" s="179">
        <v>0</v>
      </c>
      <c r="AG120" s="179">
        <v>0</v>
      </c>
      <c r="AH120" s="181"/>
      <c r="AJ120" s="185">
        <f>IFERROR(VLOOKUP(A120,[3]rptBudgetaryBudgetCrossOrganiza!$A$2:$M$554,4,FALSE),"0")</f>
        <v>0</v>
      </c>
      <c r="AK120" s="185">
        <f>IFERROR(VLOOKUP(A120,[3]rptBudgetaryBudgetCrossOrganiza!$A$2:$M$554,6,FALSE),"0")</f>
        <v>0</v>
      </c>
      <c r="AL120" s="149"/>
      <c r="AM120" s="150">
        <f>IFERROR(VLOOKUP(A120,[4]rptBudgetaryBudgetCrossOrganiza!$A$1212:$O$2283,13,FALSE),"0")</f>
        <v>0</v>
      </c>
      <c r="AN120" s="151"/>
      <c r="AO120" s="151"/>
      <c r="AP120" s="152"/>
      <c r="AQ120" s="149"/>
      <c r="AR120" s="153"/>
      <c r="AS120" s="132"/>
      <c r="AT120" s="133"/>
      <c r="AU120" s="134"/>
      <c r="AV120" s="134"/>
      <c r="AW120" s="134"/>
      <c r="AX120" s="134"/>
      <c r="AY120" s="134"/>
      <c r="AZ120" s="134"/>
      <c r="BA120" s="135"/>
    </row>
    <row r="121" spans="1:53" x14ac:dyDescent="0.25">
      <c r="A121" s="128" t="s">
        <v>1516</v>
      </c>
      <c r="B121" s="128" t="s">
        <v>1925</v>
      </c>
      <c r="C121" s="128" t="str">
        <f t="shared" si="20"/>
        <v>100.40</v>
      </c>
      <c r="D121" s="128" t="str">
        <f t="shared" si="19"/>
        <v>55</v>
      </c>
      <c r="E121" s="128" t="str">
        <f t="shared" si="21"/>
        <v>5000.06</v>
      </c>
      <c r="F121" s="128">
        <f>VLOOKUP(E121,'Projections Cheat Sheet'!$A$3:$B$536,2,FALSE)</f>
        <v>1</v>
      </c>
      <c r="G121" s="128" t="str">
        <f>VLOOKUP(F121,'Projections Cheat Sheet'!$B$8:$C$196,2,FALSE)</f>
        <v>salary</v>
      </c>
      <c r="H121" s="128" t="s">
        <v>2014</v>
      </c>
      <c r="I121" s="129">
        <v>400</v>
      </c>
      <c r="J121" s="129">
        <v>400</v>
      </c>
      <c r="K121" s="130"/>
      <c r="L121" s="129"/>
      <c r="M121" s="129"/>
      <c r="N121" s="129">
        <v>435.86</v>
      </c>
      <c r="O121" s="129">
        <v>435.86</v>
      </c>
      <c r="P121" s="131"/>
      <c r="R121" s="172">
        <v>400</v>
      </c>
      <c r="S121" s="172">
        <v>400</v>
      </c>
      <c r="T121" s="173"/>
      <c r="U121" s="173"/>
      <c r="V121" s="173"/>
      <c r="W121" s="172">
        <v>589.34</v>
      </c>
      <c r="X121" s="172">
        <v>589.34</v>
      </c>
      <c r="Y121" s="174"/>
      <c r="AA121" s="179">
        <v>400</v>
      </c>
      <c r="AB121" s="179">
        <v>400</v>
      </c>
      <c r="AC121" s="182"/>
      <c r="AD121" s="182"/>
      <c r="AE121" s="182"/>
      <c r="AF121" s="179">
        <v>5137.68</v>
      </c>
      <c r="AG121" s="179">
        <v>5137.68</v>
      </c>
      <c r="AH121" s="181"/>
      <c r="AJ121" s="185">
        <f>IFERROR(VLOOKUP(A121,[3]rptBudgetaryBudgetCrossOrganiza!$A$2:$M$554,4,FALSE),"0")</f>
        <v>400</v>
      </c>
      <c r="AK121" s="185">
        <f>IFERROR(VLOOKUP(A121,[3]rptBudgetaryBudgetCrossOrganiza!$A$2:$M$554,6,FALSE),"0")</f>
        <v>400</v>
      </c>
      <c r="AL121" s="149">
        <v>400</v>
      </c>
      <c r="AM121" s="150">
        <f>IFERROR(VLOOKUP(A121,[4]rptBudgetaryBudgetCrossOrganiza!$A$1212:$O$2283,13,FALSE),"0")</f>
        <v>522.12</v>
      </c>
      <c r="AN121" s="151"/>
      <c r="AO121" s="151"/>
      <c r="AP121" s="152"/>
      <c r="AQ121" s="149"/>
      <c r="AR121" s="153"/>
      <c r="AS121" s="132"/>
      <c r="AT121" s="133"/>
      <c r="AU121" s="134"/>
      <c r="AV121" s="134"/>
      <c r="AW121" s="134"/>
      <c r="AX121" s="134"/>
      <c r="AY121" s="134"/>
      <c r="AZ121" s="134"/>
      <c r="BA121" s="135"/>
    </row>
    <row r="122" spans="1:53" x14ac:dyDescent="0.25">
      <c r="A122" s="128" t="s">
        <v>1517</v>
      </c>
      <c r="B122" s="128" t="s">
        <v>1926</v>
      </c>
      <c r="C122" s="128" t="str">
        <f t="shared" si="20"/>
        <v>100.40</v>
      </c>
      <c r="D122" s="128" t="str">
        <f t="shared" si="19"/>
        <v>55</v>
      </c>
      <c r="E122" s="128" t="str">
        <f t="shared" si="21"/>
        <v>5000.07</v>
      </c>
      <c r="F122" s="128">
        <f>VLOOKUP(E122,'Projections Cheat Sheet'!$A$3:$B$536,2,FALSE)</f>
        <v>1</v>
      </c>
      <c r="G122" s="128" t="str">
        <f>VLOOKUP(F122,'Projections Cheat Sheet'!$B$8:$C$196,2,FALSE)</f>
        <v>salary</v>
      </c>
      <c r="H122" s="128" t="s">
        <v>2014</v>
      </c>
      <c r="I122" s="129">
        <v>778</v>
      </c>
      <c r="J122" s="129">
        <v>778</v>
      </c>
      <c r="K122" s="130"/>
      <c r="L122" s="129"/>
      <c r="M122" s="129"/>
      <c r="N122" s="129">
        <v>0</v>
      </c>
      <c r="O122" s="129">
        <v>0</v>
      </c>
      <c r="P122" s="131"/>
      <c r="R122" s="172">
        <v>1140</v>
      </c>
      <c r="S122" s="172">
        <v>1140</v>
      </c>
      <c r="T122" s="173"/>
      <c r="U122" s="173"/>
      <c r="V122" s="173"/>
      <c r="W122" s="172">
        <v>0</v>
      </c>
      <c r="X122" s="172">
        <v>0</v>
      </c>
      <c r="Y122" s="174"/>
      <c r="AA122" s="179">
        <v>3005</v>
      </c>
      <c r="AB122" s="179">
        <v>3005</v>
      </c>
      <c r="AC122" s="182"/>
      <c r="AD122" s="182"/>
      <c r="AE122" s="182"/>
      <c r="AF122" s="179">
        <v>1549.97</v>
      </c>
      <c r="AG122" s="179">
        <v>1549.97</v>
      </c>
      <c r="AH122" s="181"/>
      <c r="AJ122" s="185">
        <f>IFERROR(VLOOKUP(A122,[3]rptBudgetaryBudgetCrossOrganiza!$A$2:$M$554,4,FALSE),"0")</f>
        <v>3095</v>
      </c>
      <c r="AK122" s="185">
        <f>IFERROR(VLOOKUP(A122,[3]rptBudgetaryBudgetCrossOrganiza!$A$2:$M$554,6,FALSE),"0")</f>
        <v>3095</v>
      </c>
      <c r="AL122" s="149">
        <v>3095</v>
      </c>
      <c r="AM122" s="150">
        <f>IFERROR(VLOOKUP(A122,[4]rptBudgetaryBudgetCrossOrganiza!$A$1212:$O$2283,13,FALSE),"0")</f>
        <v>0</v>
      </c>
      <c r="AN122" s="151"/>
      <c r="AO122" s="151"/>
      <c r="AP122" s="152"/>
      <c r="AQ122" s="149"/>
      <c r="AR122" s="153"/>
      <c r="AS122" s="132"/>
      <c r="AT122" s="133"/>
      <c r="AU122" s="134"/>
      <c r="AV122" s="134"/>
      <c r="AW122" s="134"/>
      <c r="AX122" s="134"/>
      <c r="AY122" s="134"/>
      <c r="AZ122" s="134"/>
      <c r="BA122" s="135"/>
    </row>
    <row r="123" spans="1:53" x14ac:dyDescent="0.25">
      <c r="A123" s="128" t="s">
        <v>1518</v>
      </c>
      <c r="B123" s="128" t="s">
        <v>1393</v>
      </c>
      <c r="C123" s="128" t="str">
        <f t="shared" si="20"/>
        <v>100.40</v>
      </c>
      <c r="D123" s="128" t="str">
        <f t="shared" si="19"/>
        <v>55</v>
      </c>
      <c r="E123" s="128" t="str">
        <f t="shared" si="21"/>
        <v>5000.08</v>
      </c>
      <c r="F123" s="128">
        <f>VLOOKUP(E123,'Projections Cheat Sheet'!$A$3:$B$536,2,FALSE)</f>
        <v>1</v>
      </c>
      <c r="G123" s="128" t="str">
        <f>VLOOKUP(F123,'Projections Cheat Sheet'!$B$8:$C$196,2,FALSE)</f>
        <v>salary</v>
      </c>
      <c r="H123" s="128" t="s">
        <v>2014</v>
      </c>
      <c r="I123" s="129">
        <v>2105</v>
      </c>
      <c r="J123" s="129">
        <v>2105</v>
      </c>
      <c r="K123" s="130"/>
      <c r="L123" s="129"/>
      <c r="M123" s="129"/>
      <c r="N123" s="129">
        <v>2108.35</v>
      </c>
      <c r="O123" s="129">
        <v>2108.35</v>
      </c>
      <c r="P123" s="131"/>
      <c r="R123" s="172">
        <v>2250</v>
      </c>
      <c r="S123" s="172">
        <v>2250</v>
      </c>
      <c r="T123" s="173"/>
      <c r="U123" s="173"/>
      <c r="V123" s="173"/>
      <c r="W123" s="172">
        <v>2238.4899999999998</v>
      </c>
      <c r="X123" s="172">
        <v>2238.4899999999998</v>
      </c>
      <c r="Y123" s="174"/>
      <c r="AA123" s="179">
        <v>2245</v>
      </c>
      <c r="AB123" s="179">
        <v>2245</v>
      </c>
      <c r="AC123" s="182"/>
      <c r="AD123" s="182"/>
      <c r="AE123" s="182"/>
      <c r="AF123" s="179">
        <v>2303.06</v>
      </c>
      <c r="AG123" s="179">
        <v>2303.06</v>
      </c>
      <c r="AH123" s="181"/>
      <c r="AJ123" s="185">
        <f>IFERROR(VLOOKUP(A123,[3]rptBudgetaryBudgetCrossOrganiza!$A$2:$M$554,4,FALSE),"0")</f>
        <v>2313</v>
      </c>
      <c r="AK123" s="185">
        <f>IFERROR(VLOOKUP(A123,[3]rptBudgetaryBudgetCrossOrganiza!$A$2:$M$554,6,FALSE),"0")</f>
        <v>2313</v>
      </c>
      <c r="AL123" s="149">
        <v>2313</v>
      </c>
      <c r="AM123" s="150">
        <f>IFERROR(VLOOKUP(A123,[4]rptBudgetaryBudgetCrossOrganiza!$A$1212:$O$2283,13,FALSE),"0")</f>
        <v>0</v>
      </c>
      <c r="AN123" s="151"/>
      <c r="AO123" s="151"/>
      <c r="AP123" s="152"/>
      <c r="AQ123" s="149"/>
      <c r="AR123" s="153"/>
      <c r="AS123" s="132"/>
      <c r="AT123" s="133"/>
      <c r="AU123" s="134"/>
      <c r="AV123" s="134"/>
      <c r="AW123" s="134"/>
      <c r="AX123" s="134"/>
      <c r="AY123" s="134"/>
      <c r="AZ123" s="134"/>
      <c r="BA123" s="135"/>
    </row>
    <row r="124" spans="1:53" x14ac:dyDescent="0.25">
      <c r="A124" s="128" t="s">
        <v>1519</v>
      </c>
      <c r="B124" s="128" t="s">
        <v>1927</v>
      </c>
      <c r="C124" s="128" t="str">
        <f t="shared" si="20"/>
        <v>100.40</v>
      </c>
      <c r="D124" s="128" t="str">
        <f t="shared" si="19"/>
        <v>55</v>
      </c>
      <c r="E124" s="128" t="str">
        <f t="shared" si="21"/>
        <v>5000.10</v>
      </c>
      <c r="F124" s="128">
        <f>VLOOKUP(E124,'Projections Cheat Sheet'!$A$3:$B$536,2,FALSE)</f>
        <v>1</v>
      </c>
      <c r="G124" s="128" t="str">
        <f>VLOOKUP(F124,'Projections Cheat Sheet'!$B$8:$C$196,2,FALSE)</f>
        <v>salary</v>
      </c>
      <c r="H124" s="128" t="s">
        <v>2014</v>
      </c>
      <c r="I124" s="129">
        <v>0</v>
      </c>
      <c r="J124" s="129">
        <v>0</v>
      </c>
      <c r="K124" s="130"/>
      <c r="L124" s="129"/>
      <c r="M124" s="129"/>
      <c r="N124" s="129">
        <v>0</v>
      </c>
      <c r="O124" s="129">
        <v>0</v>
      </c>
      <c r="P124" s="131"/>
      <c r="R124" s="172">
        <v>0</v>
      </c>
      <c r="S124" s="172">
        <v>0</v>
      </c>
      <c r="T124" s="173"/>
      <c r="U124" s="173"/>
      <c r="V124" s="173"/>
      <c r="W124" s="172">
        <v>0</v>
      </c>
      <c r="X124" s="172">
        <v>0</v>
      </c>
      <c r="Y124" s="174"/>
      <c r="AA124" s="179">
        <v>0</v>
      </c>
      <c r="AB124" s="179">
        <v>0</v>
      </c>
      <c r="AC124" s="182"/>
      <c r="AD124" s="182"/>
      <c r="AE124" s="182"/>
      <c r="AF124" s="179">
        <v>0</v>
      </c>
      <c r="AG124" s="179">
        <v>0</v>
      </c>
      <c r="AH124" s="181"/>
      <c r="AJ124" s="185">
        <f>IFERROR(VLOOKUP(A124,[3]rptBudgetaryBudgetCrossOrganiza!$A$2:$M$554,4,FALSE),"0")</f>
        <v>0</v>
      </c>
      <c r="AK124" s="185">
        <f>IFERROR(VLOOKUP(A124,[3]rptBudgetaryBudgetCrossOrganiza!$A$2:$M$554,6,FALSE),"0")</f>
        <v>0</v>
      </c>
      <c r="AL124" s="149"/>
      <c r="AM124" s="150">
        <f>IFERROR(VLOOKUP(A124,[4]rptBudgetaryBudgetCrossOrganiza!$A$1212:$O$2283,13,FALSE),"0")</f>
        <v>0</v>
      </c>
      <c r="AN124" s="151"/>
      <c r="AO124" s="151"/>
      <c r="AP124" s="152"/>
      <c r="AQ124" s="149"/>
      <c r="AR124" s="153"/>
      <c r="AS124" s="132"/>
      <c r="AT124" s="133"/>
      <c r="AU124" s="134"/>
      <c r="AV124" s="134"/>
      <c r="AW124" s="134"/>
      <c r="AX124" s="134"/>
      <c r="AY124" s="134"/>
      <c r="AZ124" s="134"/>
      <c r="BA124" s="135"/>
    </row>
    <row r="125" spans="1:53" x14ac:dyDescent="0.25">
      <c r="A125" s="128" t="s">
        <v>1520</v>
      </c>
      <c r="B125" s="128" t="s">
        <v>1928</v>
      </c>
      <c r="C125" s="128" t="str">
        <f t="shared" si="20"/>
        <v>100.40</v>
      </c>
      <c r="D125" s="128" t="str">
        <f t="shared" si="19"/>
        <v>55</v>
      </c>
      <c r="E125" s="128" t="str">
        <f t="shared" si="21"/>
        <v>5000.11</v>
      </c>
      <c r="F125" s="128">
        <f>VLOOKUP(E125,'Projections Cheat Sheet'!$A$3:$B$536,2,FALSE)</f>
        <v>1</v>
      </c>
      <c r="G125" s="128" t="str">
        <f>VLOOKUP(F125,'Projections Cheat Sheet'!$B$8:$C$196,2,FALSE)</f>
        <v>salary</v>
      </c>
      <c r="H125" s="128" t="s">
        <v>2014</v>
      </c>
      <c r="I125" s="129">
        <v>0</v>
      </c>
      <c r="J125" s="129">
        <v>0</v>
      </c>
      <c r="K125" s="130"/>
      <c r="L125" s="129"/>
      <c r="M125" s="129"/>
      <c r="N125" s="129">
        <v>0</v>
      </c>
      <c r="O125" s="129">
        <v>0</v>
      </c>
      <c r="P125" s="131"/>
      <c r="R125" s="172">
        <v>0</v>
      </c>
      <c r="S125" s="172">
        <v>0</v>
      </c>
      <c r="T125" s="173"/>
      <c r="U125" s="173"/>
      <c r="V125" s="173"/>
      <c r="W125" s="172">
        <v>0</v>
      </c>
      <c r="X125" s="172">
        <v>0</v>
      </c>
      <c r="Y125" s="174"/>
      <c r="AA125" s="179">
        <v>0</v>
      </c>
      <c r="AB125" s="179">
        <v>0</v>
      </c>
      <c r="AC125" s="182"/>
      <c r="AD125" s="182"/>
      <c r="AE125" s="182"/>
      <c r="AF125" s="179">
        <v>0</v>
      </c>
      <c r="AG125" s="179">
        <v>0</v>
      </c>
      <c r="AH125" s="181"/>
      <c r="AJ125" s="185">
        <f>IFERROR(VLOOKUP(A125,[3]rptBudgetaryBudgetCrossOrganiza!$A$2:$M$554,4,FALSE),"0")</f>
        <v>0</v>
      </c>
      <c r="AK125" s="185">
        <f>IFERROR(VLOOKUP(A125,[3]rptBudgetaryBudgetCrossOrganiza!$A$2:$M$554,6,FALSE),"0")</f>
        <v>0</v>
      </c>
      <c r="AL125" s="149"/>
      <c r="AM125" s="150">
        <f>IFERROR(VLOOKUP(A125,[4]rptBudgetaryBudgetCrossOrganiza!$A$1212:$O$2283,13,FALSE),"0")</f>
        <v>0</v>
      </c>
      <c r="AN125" s="151"/>
      <c r="AO125" s="151"/>
      <c r="AP125" s="152"/>
      <c r="AQ125" s="149"/>
      <c r="AR125" s="153"/>
      <c r="AS125" s="132"/>
      <c r="AT125" s="133"/>
      <c r="AU125" s="134"/>
      <c r="AV125" s="134"/>
      <c r="AW125" s="134"/>
      <c r="AX125" s="134"/>
      <c r="AY125" s="134"/>
      <c r="AZ125" s="134"/>
      <c r="BA125" s="135"/>
    </row>
    <row r="126" spans="1:53" x14ac:dyDescent="0.25">
      <c r="A126" s="128" t="s">
        <v>1521</v>
      </c>
      <c r="B126" s="128" t="s">
        <v>1929</v>
      </c>
      <c r="C126" s="128" t="str">
        <f t="shared" si="20"/>
        <v>100.40</v>
      </c>
      <c r="D126" s="128" t="str">
        <f t="shared" si="19"/>
        <v>55</v>
      </c>
      <c r="E126" s="128" t="str">
        <f t="shared" si="21"/>
        <v>5000.12</v>
      </c>
      <c r="F126" s="128">
        <f>VLOOKUP(E126,'Projections Cheat Sheet'!$A$3:$B$536,2,FALSE)</f>
        <v>1</v>
      </c>
      <c r="G126" s="128" t="str">
        <f>VLOOKUP(F126,'Projections Cheat Sheet'!$B$8:$C$196,2,FALSE)</f>
        <v>salary</v>
      </c>
      <c r="H126" s="128" t="s">
        <v>2014</v>
      </c>
      <c r="I126" s="129">
        <v>0</v>
      </c>
      <c r="J126" s="129">
        <v>0</v>
      </c>
      <c r="K126" s="130"/>
      <c r="L126" s="129"/>
      <c r="M126" s="129"/>
      <c r="N126" s="129">
        <v>0</v>
      </c>
      <c r="O126" s="129">
        <v>0</v>
      </c>
      <c r="P126" s="131"/>
      <c r="R126" s="172">
        <v>0</v>
      </c>
      <c r="S126" s="172">
        <v>0</v>
      </c>
      <c r="T126" s="173"/>
      <c r="U126" s="173"/>
      <c r="V126" s="173"/>
      <c r="W126" s="172">
        <v>0</v>
      </c>
      <c r="X126" s="172">
        <v>0</v>
      </c>
      <c r="Y126" s="174"/>
      <c r="AA126" s="179">
        <v>0</v>
      </c>
      <c r="AB126" s="179">
        <v>0</v>
      </c>
      <c r="AC126" s="182"/>
      <c r="AD126" s="182"/>
      <c r="AE126" s="182"/>
      <c r="AF126" s="179">
        <v>0</v>
      </c>
      <c r="AG126" s="179">
        <v>0</v>
      </c>
      <c r="AH126" s="181"/>
      <c r="AJ126" s="185">
        <f>IFERROR(VLOOKUP(A126,[3]rptBudgetaryBudgetCrossOrganiza!$A$2:$M$554,4,FALSE),"0")</f>
        <v>0</v>
      </c>
      <c r="AK126" s="185">
        <f>IFERROR(VLOOKUP(A126,[3]rptBudgetaryBudgetCrossOrganiza!$A$2:$M$554,6,FALSE),"0")</f>
        <v>0</v>
      </c>
      <c r="AL126" s="149"/>
      <c r="AM126" s="150">
        <f>IFERROR(VLOOKUP(A126,[4]rptBudgetaryBudgetCrossOrganiza!$A$1212:$O$2283,13,FALSE),"0")</f>
        <v>0</v>
      </c>
      <c r="AN126" s="151"/>
      <c r="AO126" s="151"/>
      <c r="AP126" s="152"/>
      <c r="AQ126" s="149"/>
      <c r="AR126" s="153"/>
      <c r="AS126" s="132"/>
      <c r="AT126" s="133"/>
      <c r="AU126" s="134"/>
      <c r="AV126" s="134"/>
      <c r="AW126" s="134"/>
      <c r="AX126" s="134"/>
      <c r="AY126" s="134"/>
      <c r="AZ126" s="134"/>
      <c r="BA126" s="135"/>
    </row>
    <row r="127" spans="1:53" x14ac:dyDescent="0.25">
      <c r="A127" s="128" t="s">
        <v>1522</v>
      </c>
      <c r="B127" s="128" t="s">
        <v>1930</v>
      </c>
      <c r="C127" s="128" t="str">
        <f t="shared" si="20"/>
        <v>100.40</v>
      </c>
      <c r="D127" s="128" t="str">
        <f t="shared" si="19"/>
        <v>55</v>
      </c>
      <c r="E127" s="128" t="str">
        <f t="shared" si="21"/>
        <v>5000.99</v>
      </c>
      <c r="F127" s="128">
        <f>VLOOKUP(E127,'Projections Cheat Sheet'!$A$3:$B$536,2,FALSE)</f>
        <v>1</v>
      </c>
      <c r="G127" s="128" t="str">
        <f>VLOOKUP(F127,'Projections Cheat Sheet'!$B$8:$C$196,2,FALSE)</f>
        <v>salary</v>
      </c>
      <c r="H127" s="128" t="s">
        <v>2014</v>
      </c>
      <c r="I127" s="129">
        <v>0</v>
      </c>
      <c r="J127" s="129">
        <v>0</v>
      </c>
      <c r="K127" s="130"/>
      <c r="L127" s="129"/>
      <c r="M127" s="129"/>
      <c r="N127" s="129">
        <v>0</v>
      </c>
      <c r="O127" s="129">
        <v>0</v>
      </c>
      <c r="P127" s="131"/>
      <c r="R127" s="172">
        <v>0</v>
      </c>
      <c r="S127" s="172">
        <v>0</v>
      </c>
      <c r="T127" s="173"/>
      <c r="U127" s="173"/>
      <c r="V127" s="173"/>
      <c r="W127" s="172">
        <v>0</v>
      </c>
      <c r="X127" s="172">
        <v>0</v>
      </c>
      <c r="Y127" s="174"/>
      <c r="AA127" s="179">
        <v>35355</v>
      </c>
      <c r="AB127" s="179">
        <v>0</v>
      </c>
      <c r="AC127" s="182"/>
      <c r="AD127" s="182"/>
      <c r="AE127" s="182"/>
      <c r="AF127" s="179">
        <v>0</v>
      </c>
      <c r="AG127" s="179">
        <v>0</v>
      </c>
      <c r="AH127" s="181"/>
      <c r="AJ127" s="185">
        <f>IFERROR(VLOOKUP(A127,[3]rptBudgetaryBudgetCrossOrganiza!$A$2:$M$554,4,FALSE),"0")</f>
        <v>35355</v>
      </c>
      <c r="AK127" s="185">
        <f>IFERROR(VLOOKUP(A127,[3]rptBudgetaryBudgetCrossOrganiza!$A$2:$M$554,6,FALSE),"0")</f>
        <v>35355</v>
      </c>
      <c r="AL127" s="149">
        <v>35355</v>
      </c>
      <c r="AM127" s="150">
        <f>IFERROR(VLOOKUP(A127,[4]rptBudgetaryBudgetCrossOrganiza!$A$1212:$O$2283,13,FALSE),"0")</f>
        <v>0</v>
      </c>
      <c r="AN127" s="151"/>
      <c r="AO127" s="151"/>
      <c r="AP127" s="152"/>
      <c r="AQ127" s="149"/>
      <c r="AR127" s="153"/>
      <c r="AS127" s="132"/>
      <c r="AT127" s="133"/>
      <c r="AU127" s="134"/>
      <c r="AV127" s="134"/>
      <c r="AW127" s="134"/>
      <c r="AX127" s="134"/>
      <c r="AY127" s="134"/>
      <c r="AZ127" s="134"/>
      <c r="BA127" s="135"/>
    </row>
    <row r="128" spans="1:53" x14ac:dyDescent="0.25">
      <c r="A128" s="128" t="s">
        <v>1523</v>
      </c>
      <c r="B128" s="128" t="s">
        <v>1931</v>
      </c>
      <c r="C128" s="128" t="str">
        <f t="shared" si="20"/>
        <v>100.40</v>
      </c>
      <c r="D128" s="128" t="str">
        <f t="shared" si="19"/>
        <v>55</v>
      </c>
      <c r="E128" s="128" t="str">
        <f t="shared" si="21"/>
        <v>5100.00</v>
      </c>
      <c r="F128" s="128">
        <f>VLOOKUP(E128,'Projections Cheat Sheet'!$A$3:$B$536,2,FALSE)</f>
        <v>1</v>
      </c>
      <c r="G128" s="128" t="str">
        <f>VLOOKUP(F128,'Projections Cheat Sheet'!$B$8:$C$196,2,FALSE)</f>
        <v>salary</v>
      </c>
      <c r="H128" s="128" t="s">
        <v>2014</v>
      </c>
      <c r="I128" s="129">
        <v>44245</v>
      </c>
      <c r="J128" s="129">
        <v>44245</v>
      </c>
      <c r="K128" s="130"/>
      <c r="L128" s="129"/>
      <c r="M128" s="129"/>
      <c r="N128" s="129">
        <v>44605.19</v>
      </c>
      <c r="O128" s="129">
        <v>44605.19</v>
      </c>
      <c r="P128" s="131"/>
      <c r="R128" s="172">
        <v>51970</v>
      </c>
      <c r="S128" s="172">
        <v>51970</v>
      </c>
      <c r="T128" s="173"/>
      <c r="U128" s="173"/>
      <c r="V128" s="173"/>
      <c r="W128" s="172">
        <v>51761.53</v>
      </c>
      <c r="X128" s="172">
        <v>51761.53</v>
      </c>
      <c r="Y128" s="174"/>
      <c r="AA128" s="179">
        <v>58315</v>
      </c>
      <c r="AB128" s="179">
        <v>63152</v>
      </c>
      <c r="AC128" s="182"/>
      <c r="AD128" s="182"/>
      <c r="AE128" s="182"/>
      <c r="AF128" s="179">
        <v>54449.11</v>
      </c>
      <c r="AG128" s="179">
        <v>54449.11</v>
      </c>
      <c r="AH128" s="181"/>
      <c r="AJ128" s="185">
        <f>IFERROR(VLOOKUP(A128,[3]rptBudgetaryBudgetCrossOrganiza!$A$2:$M$554,4,FALSE),"0")</f>
        <v>58315</v>
      </c>
      <c r="AK128" s="185">
        <f>IFERROR(VLOOKUP(A128,[3]rptBudgetaryBudgetCrossOrganiza!$A$2:$M$554,6,FALSE),"0")</f>
        <v>58315</v>
      </c>
      <c r="AL128" s="149">
        <v>58315</v>
      </c>
      <c r="AM128" s="150">
        <f>IFERROR(VLOOKUP(A128,[4]rptBudgetaryBudgetCrossOrganiza!$A$1212:$O$2283,13,FALSE),"0")</f>
        <v>16482.259999999998</v>
      </c>
      <c r="AN128" s="151"/>
      <c r="AO128" s="151"/>
      <c r="AP128" s="152"/>
      <c r="AQ128" s="149"/>
      <c r="AR128" s="153"/>
      <c r="AS128" s="132"/>
      <c r="AT128" s="133"/>
      <c r="AU128" s="134"/>
      <c r="AV128" s="134"/>
      <c r="AW128" s="134"/>
      <c r="AX128" s="134"/>
      <c r="AY128" s="134"/>
      <c r="AZ128" s="134"/>
      <c r="BA128" s="135"/>
    </row>
    <row r="129" spans="1:54" x14ac:dyDescent="0.25">
      <c r="A129" s="128" t="s">
        <v>1524</v>
      </c>
      <c r="B129" s="128" t="s">
        <v>1932</v>
      </c>
      <c r="C129" s="128" t="str">
        <f t="shared" si="20"/>
        <v>100.40</v>
      </c>
      <c r="D129" s="128" t="str">
        <f t="shared" si="19"/>
        <v>55</v>
      </c>
      <c r="E129" s="128" t="str">
        <f t="shared" si="21"/>
        <v>5100.01</v>
      </c>
      <c r="F129" s="128">
        <f>VLOOKUP(E129,'Projections Cheat Sheet'!$A$3:$B$536,2,FALSE)</f>
        <v>1</v>
      </c>
      <c r="G129" s="128" t="str">
        <f>VLOOKUP(F129,'Projections Cheat Sheet'!$B$8:$C$196,2,FALSE)</f>
        <v>salary</v>
      </c>
      <c r="H129" s="128" t="s">
        <v>2014</v>
      </c>
      <c r="I129" s="129">
        <v>26561</v>
      </c>
      <c r="J129" s="129">
        <v>26561</v>
      </c>
      <c r="K129" s="130"/>
      <c r="L129" s="129"/>
      <c r="M129" s="129"/>
      <c r="N129" s="129">
        <v>25988.28</v>
      </c>
      <c r="O129" s="129">
        <v>25988.28</v>
      </c>
      <c r="P129" s="131"/>
      <c r="R129" s="172">
        <v>27995</v>
      </c>
      <c r="S129" s="172">
        <v>27995</v>
      </c>
      <c r="T129" s="173"/>
      <c r="U129" s="173"/>
      <c r="V129" s="173"/>
      <c r="W129" s="172">
        <v>27859.01</v>
      </c>
      <c r="X129" s="172">
        <v>27859.01</v>
      </c>
      <c r="Y129" s="174"/>
      <c r="AA129" s="179">
        <v>30075</v>
      </c>
      <c r="AB129" s="179">
        <v>32798</v>
      </c>
      <c r="AC129" s="182"/>
      <c r="AD129" s="182"/>
      <c r="AE129" s="182"/>
      <c r="AF129" s="179">
        <v>28069.05</v>
      </c>
      <c r="AG129" s="179">
        <v>28069.05</v>
      </c>
      <c r="AH129" s="181"/>
      <c r="AJ129" s="185">
        <f>IFERROR(VLOOKUP(A129,[3]rptBudgetaryBudgetCrossOrganiza!$A$2:$M$554,4,FALSE),"0")</f>
        <v>30075</v>
      </c>
      <c r="AK129" s="185">
        <f>IFERROR(VLOOKUP(A129,[3]rptBudgetaryBudgetCrossOrganiza!$A$2:$M$554,6,FALSE),"0")</f>
        <v>30075</v>
      </c>
      <c r="AL129" s="149">
        <v>30075</v>
      </c>
      <c r="AM129" s="150">
        <f>IFERROR(VLOOKUP(A129,[4]rptBudgetaryBudgetCrossOrganiza!$A$1212:$O$2283,13,FALSE),"0")</f>
        <v>7794.11</v>
      </c>
      <c r="AN129" s="151"/>
      <c r="AO129" s="151"/>
      <c r="AP129" s="152"/>
      <c r="AQ129" s="149"/>
      <c r="AR129" s="153"/>
      <c r="AS129" s="132"/>
      <c r="AT129" s="133"/>
      <c r="AU129" s="134"/>
      <c r="AV129" s="134"/>
      <c r="AW129" s="134"/>
      <c r="AX129" s="134"/>
      <c r="AY129" s="134"/>
      <c r="AZ129" s="134"/>
      <c r="BA129" s="135"/>
    </row>
    <row r="130" spans="1:54" x14ac:dyDescent="0.25">
      <c r="A130" s="128" t="s">
        <v>1525</v>
      </c>
      <c r="B130" s="128" t="s">
        <v>1933</v>
      </c>
      <c r="C130" s="128" t="str">
        <f t="shared" si="20"/>
        <v>100.40</v>
      </c>
      <c r="D130" s="128" t="str">
        <f t="shared" si="19"/>
        <v>55</v>
      </c>
      <c r="E130" s="128" t="str">
        <f t="shared" si="21"/>
        <v>5100.02</v>
      </c>
      <c r="F130" s="128">
        <f>VLOOKUP(E130,'Projections Cheat Sheet'!$A$3:$B$536,2,FALSE)</f>
        <v>1</v>
      </c>
      <c r="G130" s="128" t="str">
        <f>VLOOKUP(F130,'Projections Cheat Sheet'!$B$8:$C$196,2,FALSE)</f>
        <v>salary</v>
      </c>
      <c r="H130" s="128" t="s">
        <v>2014</v>
      </c>
      <c r="I130" s="129">
        <v>47872</v>
      </c>
      <c r="J130" s="129">
        <v>47872</v>
      </c>
      <c r="K130" s="130"/>
      <c r="L130" s="129"/>
      <c r="M130" s="129"/>
      <c r="N130" s="129">
        <v>47871.12</v>
      </c>
      <c r="O130" s="129">
        <v>47871.12</v>
      </c>
      <c r="P130" s="131"/>
      <c r="R130" s="172">
        <v>47875</v>
      </c>
      <c r="S130" s="172">
        <v>47875</v>
      </c>
      <c r="T130" s="173"/>
      <c r="U130" s="173"/>
      <c r="V130" s="173"/>
      <c r="W130" s="172">
        <v>49287.59</v>
      </c>
      <c r="X130" s="172">
        <v>49287.59</v>
      </c>
      <c r="Y130" s="174"/>
      <c r="AA130" s="179">
        <v>50505</v>
      </c>
      <c r="AB130" s="179">
        <v>50505</v>
      </c>
      <c r="AC130" s="182"/>
      <c r="AD130" s="182"/>
      <c r="AE130" s="182"/>
      <c r="AF130" s="179">
        <v>50557.03</v>
      </c>
      <c r="AG130" s="179">
        <v>50557.03</v>
      </c>
      <c r="AH130" s="181"/>
      <c r="AJ130" s="185">
        <f>IFERROR(VLOOKUP(A130,[3]rptBudgetaryBudgetCrossOrganiza!$A$2:$M$554,4,FALSE),"0")</f>
        <v>50505</v>
      </c>
      <c r="AK130" s="185">
        <f>IFERROR(VLOOKUP(A130,[3]rptBudgetaryBudgetCrossOrganiza!$A$2:$M$554,6,FALSE),"0")</f>
        <v>50505</v>
      </c>
      <c r="AL130" s="149">
        <v>50505</v>
      </c>
      <c r="AM130" s="150">
        <f>IFERROR(VLOOKUP(A130,[4]rptBudgetaryBudgetCrossOrganiza!$A$1212:$O$2283,13,FALSE),"0")</f>
        <v>12739.26</v>
      </c>
      <c r="AN130" s="151"/>
      <c r="AO130" s="151"/>
      <c r="AP130" s="152"/>
      <c r="AQ130" s="149"/>
      <c r="AR130" s="153"/>
      <c r="AS130" s="132"/>
      <c r="AT130" s="133"/>
      <c r="AU130" s="134"/>
      <c r="AV130" s="134"/>
      <c r="AW130" s="134"/>
      <c r="AX130" s="134"/>
      <c r="AY130" s="134"/>
      <c r="AZ130" s="134"/>
      <c r="BA130" s="135"/>
    </row>
    <row r="131" spans="1:54" x14ac:dyDescent="0.25">
      <c r="A131" s="128" t="s">
        <v>1526</v>
      </c>
      <c r="B131" s="128" t="s">
        <v>1934</v>
      </c>
      <c r="C131" s="128" t="str">
        <f t="shared" si="20"/>
        <v>100.40</v>
      </c>
      <c r="D131" s="128" t="str">
        <f t="shared" si="19"/>
        <v>55</v>
      </c>
      <c r="E131" s="128" t="str">
        <f t="shared" si="21"/>
        <v>5100.03</v>
      </c>
      <c r="F131" s="128">
        <f>VLOOKUP(E131,'Projections Cheat Sheet'!$A$3:$B$536,2,FALSE)</f>
        <v>1</v>
      </c>
      <c r="G131" s="128" t="str">
        <f>VLOOKUP(F131,'Projections Cheat Sheet'!$B$8:$C$196,2,FALSE)</f>
        <v>salary</v>
      </c>
      <c r="H131" s="128" t="s">
        <v>2014</v>
      </c>
      <c r="I131" s="129">
        <v>5815</v>
      </c>
      <c r="J131" s="129">
        <v>5815</v>
      </c>
      <c r="K131" s="130"/>
      <c r="L131" s="129"/>
      <c r="M131" s="129"/>
      <c r="N131" s="129">
        <v>5479.92</v>
      </c>
      <c r="O131" s="129">
        <v>5479.92</v>
      </c>
      <c r="P131" s="131"/>
      <c r="R131" s="172">
        <v>5480</v>
      </c>
      <c r="S131" s="172">
        <v>5480</v>
      </c>
      <c r="T131" s="173"/>
      <c r="U131" s="173"/>
      <c r="V131" s="173"/>
      <c r="W131" s="172">
        <v>5297.31</v>
      </c>
      <c r="X131" s="172">
        <v>5297.31</v>
      </c>
      <c r="Y131" s="174"/>
      <c r="AA131" s="179">
        <v>5825</v>
      </c>
      <c r="AB131" s="179">
        <v>5825</v>
      </c>
      <c r="AC131" s="182"/>
      <c r="AD131" s="182"/>
      <c r="AE131" s="182"/>
      <c r="AF131" s="179">
        <v>5209.87</v>
      </c>
      <c r="AG131" s="179">
        <v>5209.87</v>
      </c>
      <c r="AH131" s="181"/>
      <c r="AJ131" s="185">
        <f>IFERROR(VLOOKUP(A131,[3]rptBudgetaryBudgetCrossOrganiza!$A$2:$M$554,4,FALSE),"0")</f>
        <v>5825</v>
      </c>
      <c r="AK131" s="185">
        <f>IFERROR(VLOOKUP(A131,[3]rptBudgetaryBudgetCrossOrganiza!$A$2:$M$554,6,FALSE),"0")</f>
        <v>5825</v>
      </c>
      <c r="AL131" s="149">
        <v>5825</v>
      </c>
      <c r="AM131" s="150">
        <f>IFERROR(VLOOKUP(A131,[4]rptBudgetaryBudgetCrossOrganiza!$A$1212:$O$2283,13,FALSE),"0")</f>
        <v>1460.12</v>
      </c>
      <c r="AN131" s="151"/>
      <c r="AO131" s="151"/>
      <c r="AP131" s="152"/>
      <c r="AQ131" s="149"/>
      <c r="AR131" s="153"/>
      <c r="AS131" s="132"/>
      <c r="AT131" s="133"/>
      <c r="AU131" s="134"/>
      <c r="AV131" s="134"/>
      <c r="AW131" s="134"/>
      <c r="AX131" s="134"/>
      <c r="AY131" s="134"/>
      <c r="AZ131" s="134"/>
      <c r="BA131" s="135"/>
    </row>
    <row r="132" spans="1:54" x14ac:dyDescent="0.25">
      <c r="A132" s="128" t="s">
        <v>1527</v>
      </c>
      <c r="B132" s="128" t="s">
        <v>1935</v>
      </c>
      <c r="C132" s="128" t="str">
        <f t="shared" si="20"/>
        <v>100.40</v>
      </c>
      <c r="D132" s="128" t="str">
        <f t="shared" si="19"/>
        <v>55</v>
      </c>
      <c r="E132" s="128" t="str">
        <f t="shared" si="21"/>
        <v>5100.04</v>
      </c>
      <c r="F132" s="128">
        <f>VLOOKUP(E132,'Projections Cheat Sheet'!$A$3:$B$536,2,FALSE)</f>
        <v>1</v>
      </c>
      <c r="G132" s="128" t="str">
        <f>VLOOKUP(F132,'Projections Cheat Sheet'!$B$8:$C$196,2,FALSE)</f>
        <v>salary</v>
      </c>
      <c r="H132" s="128" t="s">
        <v>2014</v>
      </c>
      <c r="I132" s="129">
        <v>756</v>
      </c>
      <c r="J132" s="129">
        <v>756</v>
      </c>
      <c r="K132" s="130"/>
      <c r="L132" s="129"/>
      <c r="M132" s="129"/>
      <c r="N132" s="129">
        <v>746.4</v>
      </c>
      <c r="O132" s="129">
        <v>746.4</v>
      </c>
      <c r="P132" s="131"/>
      <c r="R132" s="172">
        <v>750</v>
      </c>
      <c r="S132" s="172">
        <v>750</v>
      </c>
      <c r="T132" s="173"/>
      <c r="U132" s="173"/>
      <c r="V132" s="173"/>
      <c r="W132" s="172">
        <v>849.4</v>
      </c>
      <c r="X132" s="172">
        <v>849.4</v>
      </c>
      <c r="Y132" s="174"/>
      <c r="AA132" s="179">
        <v>920</v>
      </c>
      <c r="AB132" s="179">
        <v>920</v>
      </c>
      <c r="AC132" s="182"/>
      <c r="AD132" s="182"/>
      <c r="AE132" s="182"/>
      <c r="AF132" s="179">
        <v>842.41</v>
      </c>
      <c r="AG132" s="179">
        <v>842.41</v>
      </c>
      <c r="AH132" s="181"/>
      <c r="AJ132" s="185">
        <f>IFERROR(VLOOKUP(A132,[3]rptBudgetaryBudgetCrossOrganiza!$A$2:$M$554,4,FALSE),"0")</f>
        <v>920</v>
      </c>
      <c r="AK132" s="185">
        <f>IFERROR(VLOOKUP(A132,[3]rptBudgetaryBudgetCrossOrganiza!$A$2:$M$554,6,FALSE),"0")</f>
        <v>920</v>
      </c>
      <c r="AL132" s="149">
        <v>920</v>
      </c>
      <c r="AM132" s="150">
        <f>IFERROR(VLOOKUP(A132,[4]rptBudgetaryBudgetCrossOrganiza!$A$1212:$O$2283,13,FALSE),"0")</f>
        <v>238.36</v>
      </c>
      <c r="AN132" s="151"/>
      <c r="AO132" s="151"/>
      <c r="AP132" s="152"/>
      <c r="AQ132" s="149"/>
      <c r="AR132" s="153"/>
      <c r="AS132" s="132"/>
      <c r="AT132" s="133"/>
      <c r="AU132" s="134"/>
      <c r="AV132" s="134"/>
      <c r="AW132" s="134"/>
      <c r="AX132" s="134"/>
      <c r="AY132" s="134"/>
      <c r="AZ132" s="134"/>
      <c r="BA132" s="135"/>
    </row>
    <row r="133" spans="1:54" x14ac:dyDescent="0.25">
      <c r="A133" s="128" t="s">
        <v>1528</v>
      </c>
      <c r="B133" s="128" t="s">
        <v>1936</v>
      </c>
      <c r="C133" s="128" t="str">
        <f t="shared" si="20"/>
        <v>100.40</v>
      </c>
      <c r="D133" s="128" t="str">
        <f t="shared" ref="D133:D196" si="22">MID(A133,8,2)</f>
        <v>55</v>
      </c>
      <c r="E133" s="128" t="str">
        <f t="shared" si="21"/>
        <v>5100.05</v>
      </c>
      <c r="F133" s="128">
        <f>VLOOKUP(E133,'Projections Cheat Sheet'!$A$3:$B$536,2,FALSE)</f>
        <v>1</v>
      </c>
      <c r="G133" s="128" t="str">
        <f>VLOOKUP(F133,'Projections Cheat Sheet'!$B$8:$C$196,2,FALSE)</f>
        <v>salary</v>
      </c>
      <c r="H133" s="128" t="s">
        <v>2014</v>
      </c>
      <c r="I133" s="129">
        <v>225</v>
      </c>
      <c r="J133" s="129">
        <v>225</v>
      </c>
      <c r="K133" s="130"/>
      <c r="L133" s="129"/>
      <c r="M133" s="129"/>
      <c r="N133" s="129">
        <v>342.63</v>
      </c>
      <c r="O133" s="129">
        <v>342.63</v>
      </c>
      <c r="P133" s="131"/>
      <c r="R133" s="172">
        <v>345</v>
      </c>
      <c r="S133" s="172">
        <v>345</v>
      </c>
      <c r="T133" s="173"/>
      <c r="U133" s="173"/>
      <c r="V133" s="173"/>
      <c r="W133" s="172">
        <v>363</v>
      </c>
      <c r="X133" s="172">
        <v>363</v>
      </c>
      <c r="Y133" s="174"/>
      <c r="AA133" s="179">
        <v>380</v>
      </c>
      <c r="AB133" s="179">
        <v>380</v>
      </c>
      <c r="AC133" s="182"/>
      <c r="AD133" s="182"/>
      <c r="AE133" s="182"/>
      <c r="AF133" s="179">
        <v>293.39999999999998</v>
      </c>
      <c r="AG133" s="179">
        <v>293.39999999999998</v>
      </c>
      <c r="AH133" s="181"/>
      <c r="AJ133" s="185">
        <f>IFERROR(VLOOKUP(A133,[3]rptBudgetaryBudgetCrossOrganiza!$A$2:$M$554,4,FALSE),"0")</f>
        <v>380</v>
      </c>
      <c r="AK133" s="185">
        <f>IFERROR(VLOOKUP(A133,[3]rptBudgetaryBudgetCrossOrganiza!$A$2:$M$554,6,FALSE),"0")</f>
        <v>380</v>
      </c>
      <c r="AL133" s="149">
        <v>380</v>
      </c>
      <c r="AM133" s="150">
        <f>IFERROR(VLOOKUP(A133,[4]rptBudgetaryBudgetCrossOrganiza!$A$1212:$O$2283,13,FALSE),"0")</f>
        <v>74.430000000000007</v>
      </c>
      <c r="AN133" s="151"/>
      <c r="AO133" s="151"/>
      <c r="AP133" s="152"/>
      <c r="AQ133" s="149"/>
      <c r="AR133" s="153"/>
      <c r="AS133" s="132"/>
      <c r="AT133" s="133"/>
      <c r="AU133" s="134"/>
      <c r="AV133" s="134"/>
      <c r="AW133" s="134"/>
      <c r="AX133" s="134"/>
      <c r="AY133" s="134"/>
      <c r="AZ133" s="134"/>
      <c r="BA133" s="135"/>
    </row>
    <row r="134" spans="1:54" x14ac:dyDescent="0.25">
      <c r="A134" s="128" t="s">
        <v>1529</v>
      </c>
      <c r="B134" s="128" t="s">
        <v>1937</v>
      </c>
      <c r="C134" s="128" t="str">
        <f t="shared" si="20"/>
        <v>100.40</v>
      </c>
      <c r="D134" s="128" t="str">
        <f t="shared" si="22"/>
        <v>55</v>
      </c>
      <c r="E134" s="128" t="str">
        <f t="shared" si="21"/>
        <v>5100.06</v>
      </c>
      <c r="F134" s="128">
        <f>VLOOKUP(E134,'Projections Cheat Sheet'!$A$3:$B$536,2,FALSE)</f>
        <v>1</v>
      </c>
      <c r="G134" s="128" t="str">
        <f>VLOOKUP(F134,'Projections Cheat Sheet'!$B$8:$C$196,2,FALSE)</f>
        <v>salary</v>
      </c>
      <c r="H134" s="128" t="s">
        <v>2014</v>
      </c>
      <c r="I134" s="129">
        <v>7760</v>
      </c>
      <c r="J134" s="129">
        <v>7760</v>
      </c>
      <c r="K134" s="130"/>
      <c r="L134" s="129"/>
      <c r="M134" s="129"/>
      <c r="N134" s="129">
        <v>7760</v>
      </c>
      <c r="O134" s="129">
        <v>7760</v>
      </c>
      <c r="P134" s="131"/>
      <c r="R134" s="172">
        <v>8280</v>
      </c>
      <c r="S134" s="172">
        <v>8280</v>
      </c>
      <c r="T134" s="173"/>
      <c r="U134" s="173"/>
      <c r="V134" s="173"/>
      <c r="W134" s="172">
        <v>8280</v>
      </c>
      <c r="X134" s="172">
        <v>8280</v>
      </c>
      <c r="Y134" s="174"/>
      <c r="AA134" s="179">
        <v>10580</v>
      </c>
      <c r="AB134" s="179">
        <v>10580</v>
      </c>
      <c r="AC134" s="182"/>
      <c r="AD134" s="182"/>
      <c r="AE134" s="182"/>
      <c r="AF134" s="179">
        <v>3526.68</v>
      </c>
      <c r="AG134" s="179">
        <v>3526.68</v>
      </c>
      <c r="AH134" s="181"/>
      <c r="AJ134" s="185">
        <f>IFERROR(VLOOKUP(A134,[3]rptBudgetaryBudgetCrossOrganiza!$A$2:$M$554,4,FALSE),"0")</f>
        <v>10580</v>
      </c>
      <c r="AK134" s="185">
        <f>IFERROR(VLOOKUP(A134,[3]rptBudgetaryBudgetCrossOrganiza!$A$2:$M$554,6,FALSE),"0")</f>
        <v>10580</v>
      </c>
      <c r="AL134" s="149">
        <v>10580</v>
      </c>
      <c r="AM134" s="150">
        <f>IFERROR(VLOOKUP(A134,[4]rptBudgetaryBudgetCrossOrganiza!$A$1212:$O$2283,13,FALSE),"0")</f>
        <v>0</v>
      </c>
      <c r="AN134" s="151"/>
      <c r="AO134" s="151"/>
      <c r="AP134" s="152"/>
      <c r="AQ134" s="149"/>
      <c r="AR134" s="153"/>
      <c r="AS134" s="132"/>
      <c r="AT134" s="133"/>
      <c r="AU134" s="134"/>
      <c r="AV134" s="134"/>
      <c r="AW134" s="134"/>
      <c r="AX134" s="134"/>
      <c r="AY134" s="134"/>
      <c r="AZ134" s="134"/>
      <c r="BA134" s="135"/>
    </row>
    <row r="135" spans="1:54" x14ac:dyDescent="0.25">
      <c r="A135" s="128" t="s">
        <v>1530</v>
      </c>
      <c r="B135" s="128" t="s">
        <v>1938</v>
      </c>
      <c r="C135" s="128" t="str">
        <f t="shared" si="20"/>
        <v>100.40</v>
      </c>
      <c r="D135" s="128" t="str">
        <f t="shared" si="22"/>
        <v>55</v>
      </c>
      <c r="E135" s="128" t="str">
        <f t="shared" si="21"/>
        <v>5100.07</v>
      </c>
      <c r="F135" s="128">
        <f>VLOOKUP(E135,'Projections Cheat Sheet'!$A$3:$B$536,2,FALSE)</f>
        <v>1</v>
      </c>
      <c r="G135" s="128" t="str">
        <f>VLOOKUP(F135,'Projections Cheat Sheet'!$B$8:$C$196,2,FALSE)</f>
        <v>salary</v>
      </c>
      <c r="H135" s="128" t="s">
        <v>2014</v>
      </c>
      <c r="I135" s="129">
        <v>1875</v>
      </c>
      <c r="J135" s="129">
        <v>1875</v>
      </c>
      <c r="K135" s="130"/>
      <c r="L135" s="129"/>
      <c r="M135" s="129"/>
      <c r="N135" s="129">
        <v>1519.43</v>
      </c>
      <c r="O135" s="129">
        <v>1519.43</v>
      </c>
      <c r="P135" s="131"/>
      <c r="R135" s="172">
        <v>1840</v>
      </c>
      <c r="S135" s="172">
        <v>1840</v>
      </c>
      <c r="T135" s="173"/>
      <c r="U135" s="173"/>
      <c r="V135" s="173"/>
      <c r="W135" s="172">
        <v>1578.8</v>
      </c>
      <c r="X135" s="172">
        <v>1578.8</v>
      </c>
      <c r="Y135" s="174"/>
      <c r="AA135" s="179">
        <v>1700</v>
      </c>
      <c r="AB135" s="179">
        <v>1700</v>
      </c>
      <c r="AC135" s="182"/>
      <c r="AD135" s="182"/>
      <c r="AE135" s="182"/>
      <c r="AF135" s="179">
        <v>1398.23</v>
      </c>
      <c r="AG135" s="179">
        <v>1398.23</v>
      </c>
      <c r="AH135" s="181"/>
      <c r="AJ135" s="185">
        <f>IFERROR(VLOOKUP(A135,[3]rptBudgetaryBudgetCrossOrganiza!$A$2:$M$554,4,FALSE),"0")</f>
        <v>1700</v>
      </c>
      <c r="AK135" s="185">
        <f>IFERROR(VLOOKUP(A135,[3]rptBudgetaryBudgetCrossOrganiza!$A$2:$M$554,6,FALSE),"0")</f>
        <v>1700</v>
      </c>
      <c r="AL135" s="149">
        <v>170</v>
      </c>
      <c r="AM135" s="150">
        <f>IFERROR(VLOOKUP(A135,[4]rptBudgetaryBudgetCrossOrganiza!$A$1212:$O$2283,13,FALSE),"0")</f>
        <v>225.92</v>
      </c>
      <c r="AN135" s="151"/>
      <c r="AO135" s="151"/>
      <c r="AP135" s="152"/>
      <c r="AQ135" s="149"/>
      <c r="AR135" s="153"/>
      <c r="AS135" s="132"/>
      <c r="AT135" s="133"/>
      <c r="AU135" s="134"/>
      <c r="AV135" s="134"/>
      <c r="AW135" s="134"/>
      <c r="AX135" s="134"/>
      <c r="AY135" s="134"/>
      <c r="AZ135" s="134"/>
      <c r="BA135" s="135"/>
    </row>
    <row r="136" spans="1:54" x14ac:dyDescent="0.25">
      <c r="A136" s="128" t="s">
        <v>1531</v>
      </c>
      <c r="B136" s="128" t="s">
        <v>1939</v>
      </c>
      <c r="C136" s="128" t="str">
        <f t="shared" si="20"/>
        <v>100.40</v>
      </c>
      <c r="D136" s="128" t="str">
        <f t="shared" si="22"/>
        <v>55</v>
      </c>
      <c r="E136" s="128" t="str">
        <f t="shared" si="21"/>
        <v>5100.08</v>
      </c>
      <c r="F136" s="128">
        <f>VLOOKUP(E136,'Projections Cheat Sheet'!$A$3:$B$536,2,FALSE)</f>
        <v>1</v>
      </c>
      <c r="G136" s="128" t="str">
        <f>VLOOKUP(F136,'Projections Cheat Sheet'!$B$8:$C$196,2,FALSE)</f>
        <v>salary</v>
      </c>
      <c r="H136" s="128" t="s">
        <v>2014</v>
      </c>
      <c r="I136" s="129">
        <v>13334</v>
      </c>
      <c r="J136" s="129">
        <v>13334</v>
      </c>
      <c r="K136" s="130"/>
      <c r="L136" s="129"/>
      <c r="M136" s="129"/>
      <c r="N136" s="129">
        <v>16956.82</v>
      </c>
      <c r="O136" s="129">
        <v>16956.82</v>
      </c>
      <c r="P136" s="131"/>
      <c r="R136" s="172">
        <v>17510</v>
      </c>
      <c r="S136" s="172">
        <v>17510</v>
      </c>
      <c r="T136" s="173"/>
      <c r="U136" s="173"/>
      <c r="V136" s="173"/>
      <c r="W136" s="172">
        <v>17514.849999999999</v>
      </c>
      <c r="X136" s="172">
        <v>17514.849999999999</v>
      </c>
      <c r="Y136" s="174"/>
      <c r="AA136" s="179">
        <v>17925</v>
      </c>
      <c r="AB136" s="179">
        <v>18086</v>
      </c>
      <c r="AC136" s="182"/>
      <c r="AD136" s="182"/>
      <c r="AE136" s="182"/>
      <c r="AF136" s="179">
        <v>16966.78</v>
      </c>
      <c r="AG136" s="179">
        <v>16966.78</v>
      </c>
      <c r="AH136" s="181"/>
      <c r="AJ136" s="185">
        <f>IFERROR(VLOOKUP(A136,[3]rptBudgetaryBudgetCrossOrganiza!$A$2:$M$554,4,FALSE),"0")</f>
        <v>17925</v>
      </c>
      <c r="AK136" s="185">
        <f>IFERROR(VLOOKUP(A136,[3]rptBudgetaryBudgetCrossOrganiza!$A$2:$M$554,6,FALSE),"0")</f>
        <v>17925</v>
      </c>
      <c r="AL136" s="149">
        <v>17925</v>
      </c>
      <c r="AM136" s="150">
        <f>IFERROR(VLOOKUP(A136,[4]rptBudgetaryBudgetCrossOrganiza!$A$1212:$O$2283,13,FALSE),"0")</f>
        <v>3477.1</v>
      </c>
      <c r="AN136" s="151"/>
      <c r="AO136" s="151"/>
      <c r="AP136" s="152"/>
      <c r="AQ136" s="149"/>
      <c r="AR136" s="153"/>
      <c r="AS136" s="132"/>
      <c r="AT136" s="133"/>
      <c r="AU136" s="134"/>
      <c r="AV136" s="134"/>
      <c r="AW136" s="134"/>
      <c r="AX136" s="134"/>
      <c r="AY136" s="134"/>
      <c r="AZ136" s="134"/>
      <c r="BA136" s="135"/>
    </row>
    <row r="137" spans="1:54" x14ac:dyDescent="0.25">
      <c r="A137" s="128" t="s">
        <v>1532</v>
      </c>
      <c r="B137" s="128" t="s">
        <v>1940</v>
      </c>
      <c r="C137" s="128" t="str">
        <f t="shared" si="20"/>
        <v>100.40</v>
      </c>
      <c r="D137" s="128" t="str">
        <f t="shared" si="22"/>
        <v>55</v>
      </c>
      <c r="E137" s="128" t="str">
        <f t="shared" si="21"/>
        <v>5100.09</v>
      </c>
      <c r="F137" s="128">
        <f>VLOOKUP(E137,'Projections Cheat Sheet'!$A$3:$B$536,2,FALSE)</f>
        <v>1</v>
      </c>
      <c r="G137" s="128" t="str">
        <f>VLOOKUP(F137,'Projections Cheat Sheet'!$B$8:$C$196,2,FALSE)</f>
        <v>salary</v>
      </c>
      <c r="H137" s="128" t="s">
        <v>2014</v>
      </c>
      <c r="I137" s="129">
        <v>0</v>
      </c>
      <c r="J137" s="129">
        <v>0</v>
      </c>
      <c r="K137" s="130"/>
      <c r="L137" s="129"/>
      <c r="M137" s="129"/>
      <c r="N137" s="129">
        <v>0</v>
      </c>
      <c r="O137" s="129">
        <v>0</v>
      </c>
      <c r="P137" s="131"/>
      <c r="R137" s="172">
        <v>0</v>
      </c>
      <c r="S137" s="172">
        <v>0</v>
      </c>
      <c r="T137" s="173"/>
      <c r="U137" s="173"/>
      <c r="V137" s="173"/>
      <c r="W137" s="172">
        <v>0</v>
      </c>
      <c r="X137" s="172">
        <v>0</v>
      </c>
      <c r="Y137" s="174"/>
      <c r="AA137" s="179">
        <v>0</v>
      </c>
      <c r="AB137" s="179">
        <v>0</v>
      </c>
      <c r="AC137" s="182"/>
      <c r="AD137" s="182"/>
      <c r="AE137" s="182"/>
      <c r="AF137" s="179">
        <v>0</v>
      </c>
      <c r="AG137" s="179">
        <v>0</v>
      </c>
      <c r="AH137" s="181"/>
      <c r="AJ137" s="185">
        <f>IFERROR(VLOOKUP(A137,[3]rptBudgetaryBudgetCrossOrganiza!$A$2:$M$554,4,FALSE),"0")</f>
        <v>0</v>
      </c>
      <c r="AK137" s="185">
        <f>IFERROR(VLOOKUP(A137,[3]rptBudgetaryBudgetCrossOrganiza!$A$2:$M$554,6,FALSE),"0")</f>
        <v>0</v>
      </c>
      <c r="AL137" s="149"/>
      <c r="AM137" s="150">
        <f>IFERROR(VLOOKUP(A137,[4]rptBudgetaryBudgetCrossOrganiza!$A$1212:$O$2283,13,FALSE),"0")</f>
        <v>0</v>
      </c>
      <c r="AN137" s="151"/>
      <c r="AO137" s="151"/>
      <c r="AP137" s="152"/>
      <c r="AQ137" s="149"/>
      <c r="AR137" s="153"/>
      <c r="AS137" s="132"/>
      <c r="AT137" s="133"/>
      <c r="AU137" s="134"/>
      <c r="AV137" s="134"/>
      <c r="AW137" s="134"/>
      <c r="AX137" s="134"/>
      <c r="AY137" s="134"/>
      <c r="AZ137" s="134"/>
      <c r="BA137" s="135"/>
    </row>
    <row r="138" spans="1:54" x14ac:dyDescent="0.25">
      <c r="A138" s="128" t="s">
        <v>1533</v>
      </c>
      <c r="B138" s="128" t="s">
        <v>1941</v>
      </c>
      <c r="C138" s="128" t="str">
        <f t="shared" si="20"/>
        <v>100.40</v>
      </c>
      <c r="D138" s="128" t="str">
        <f t="shared" si="22"/>
        <v>55</v>
      </c>
      <c r="E138" s="128" t="str">
        <f t="shared" si="21"/>
        <v>5100.10</v>
      </c>
      <c r="F138" s="128">
        <f>VLOOKUP(E138,'Projections Cheat Sheet'!$A$3:$B$536,2,FALSE)</f>
        <v>1</v>
      </c>
      <c r="G138" s="128" t="str">
        <f>VLOOKUP(F138,'Projections Cheat Sheet'!$B$8:$C$196,2,FALSE)</f>
        <v>salary</v>
      </c>
      <c r="H138" s="128" t="s">
        <v>2014</v>
      </c>
      <c r="I138" s="129">
        <v>0</v>
      </c>
      <c r="J138" s="129">
        <v>0</v>
      </c>
      <c r="K138" s="130"/>
      <c r="L138" s="129"/>
      <c r="M138" s="129"/>
      <c r="N138" s="129">
        <v>0</v>
      </c>
      <c r="O138" s="129">
        <v>0</v>
      </c>
      <c r="P138" s="131"/>
      <c r="R138" s="172">
        <v>0</v>
      </c>
      <c r="S138" s="172">
        <v>0</v>
      </c>
      <c r="T138" s="173"/>
      <c r="U138" s="173"/>
      <c r="V138" s="173"/>
      <c r="W138" s="172">
        <v>0</v>
      </c>
      <c r="X138" s="172">
        <v>0</v>
      </c>
      <c r="Y138" s="174"/>
      <c r="AA138" s="179">
        <v>0</v>
      </c>
      <c r="AB138" s="179">
        <v>0</v>
      </c>
      <c r="AC138" s="182"/>
      <c r="AD138" s="182"/>
      <c r="AE138" s="182"/>
      <c r="AF138" s="179">
        <v>1500</v>
      </c>
      <c r="AG138" s="179">
        <v>1500</v>
      </c>
      <c r="AH138" s="181"/>
      <c r="AJ138" s="185">
        <f>IFERROR(VLOOKUP(A138,[3]rptBudgetaryBudgetCrossOrganiza!$A$2:$M$554,4,FALSE),"0")</f>
        <v>0</v>
      </c>
      <c r="AK138" s="185">
        <f>IFERROR(VLOOKUP(A138,[3]rptBudgetaryBudgetCrossOrganiza!$A$2:$M$554,6,FALSE),"0")</f>
        <v>0</v>
      </c>
      <c r="AL138" s="149"/>
      <c r="AM138" s="150">
        <f>IFERROR(VLOOKUP(A138,[4]rptBudgetaryBudgetCrossOrganiza!$A$1212:$O$2283,13,FALSE),"0")</f>
        <v>0</v>
      </c>
      <c r="AN138" s="151"/>
      <c r="AO138" s="151"/>
      <c r="AP138" s="152"/>
      <c r="AQ138" s="149"/>
      <c r="AR138" s="153"/>
      <c r="AS138" s="132"/>
      <c r="AT138" s="133"/>
      <c r="AU138" s="134"/>
      <c r="AV138" s="134"/>
      <c r="AW138" s="134"/>
      <c r="AX138" s="134"/>
      <c r="AY138" s="134"/>
      <c r="AZ138" s="134"/>
      <c r="BA138" s="135"/>
    </row>
    <row r="139" spans="1:54" x14ac:dyDescent="0.25">
      <c r="A139" s="128" t="s">
        <v>1534</v>
      </c>
      <c r="B139" s="128" t="s">
        <v>1942</v>
      </c>
      <c r="C139" s="128" t="str">
        <f t="shared" si="20"/>
        <v>100.40</v>
      </c>
      <c r="D139" s="128" t="str">
        <f t="shared" si="22"/>
        <v>55</v>
      </c>
      <c r="E139" s="128" t="str">
        <f t="shared" si="21"/>
        <v>5100.11</v>
      </c>
      <c r="F139" s="128">
        <f>VLOOKUP(E139,'Projections Cheat Sheet'!$A$3:$B$536,2,FALSE)</f>
        <v>1</v>
      </c>
      <c r="G139" s="128" t="str">
        <f>VLOOKUP(F139,'Projections Cheat Sheet'!$B$8:$C$196,2,FALSE)</f>
        <v>salary</v>
      </c>
      <c r="H139" s="128" t="s">
        <v>2014</v>
      </c>
      <c r="I139" s="129">
        <v>4225</v>
      </c>
      <c r="J139" s="129">
        <v>4225</v>
      </c>
      <c r="K139" s="130"/>
      <c r="L139" s="129"/>
      <c r="M139" s="129"/>
      <c r="N139" s="129">
        <v>4400.6099999999997</v>
      </c>
      <c r="O139" s="129">
        <v>4400.6099999999997</v>
      </c>
      <c r="P139" s="131"/>
      <c r="R139" s="172">
        <v>5390</v>
      </c>
      <c r="S139" s="172">
        <v>5390</v>
      </c>
      <c r="T139" s="173"/>
      <c r="U139" s="173"/>
      <c r="V139" s="173"/>
      <c r="W139" s="172">
        <v>4541.12</v>
      </c>
      <c r="X139" s="172">
        <v>4541.12</v>
      </c>
      <c r="Y139" s="174"/>
      <c r="AA139" s="179">
        <v>5675</v>
      </c>
      <c r="AB139" s="179">
        <v>6020</v>
      </c>
      <c r="AC139" s="182"/>
      <c r="AD139" s="182"/>
      <c r="AE139" s="182"/>
      <c r="AF139" s="179">
        <v>5265.66</v>
      </c>
      <c r="AG139" s="179">
        <v>5265.66</v>
      </c>
      <c r="AH139" s="181"/>
      <c r="AJ139" s="185">
        <f>IFERROR(VLOOKUP(A139,[3]rptBudgetaryBudgetCrossOrganiza!$A$2:$M$554,4,FALSE),"0")</f>
        <v>5675</v>
      </c>
      <c r="AK139" s="185">
        <f>IFERROR(VLOOKUP(A139,[3]rptBudgetaryBudgetCrossOrganiza!$A$2:$M$554,6,FALSE),"0")</f>
        <v>5675</v>
      </c>
      <c r="AL139" s="149">
        <v>5675</v>
      </c>
      <c r="AM139" s="150">
        <f>IFERROR(VLOOKUP(A139,[4]rptBudgetaryBudgetCrossOrganiza!$A$1212:$O$2283,13,FALSE),"0")</f>
        <v>1378.75</v>
      </c>
      <c r="AN139" s="151"/>
      <c r="AO139" s="151"/>
      <c r="AP139" s="152"/>
      <c r="AQ139" s="149"/>
      <c r="AR139" s="153"/>
      <c r="AS139" s="132"/>
      <c r="AT139" s="133"/>
      <c r="AU139" s="134"/>
      <c r="AV139" s="134"/>
      <c r="AW139" s="134"/>
      <c r="AX139" s="134"/>
      <c r="AY139" s="134"/>
      <c r="AZ139" s="134"/>
      <c r="BA139" s="135"/>
    </row>
    <row r="140" spans="1:54" x14ac:dyDescent="0.25">
      <c r="A140" s="128" t="s">
        <v>1535</v>
      </c>
      <c r="B140" s="128" t="s">
        <v>1943</v>
      </c>
      <c r="C140" s="128" t="str">
        <f t="shared" si="20"/>
        <v>100.40</v>
      </c>
      <c r="D140" s="128" t="str">
        <f t="shared" si="22"/>
        <v>55</v>
      </c>
      <c r="E140" s="128" t="str">
        <f t="shared" si="21"/>
        <v>5100.12</v>
      </c>
      <c r="F140" s="128">
        <f>VLOOKUP(E140,'Projections Cheat Sheet'!$A$3:$B$536,2,FALSE)</f>
        <v>1</v>
      </c>
      <c r="G140" s="128" t="str">
        <f>VLOOKUP(F140,'Projections Cheat Sheet'!$B$8:$C$196,2,FALSE)</f>
        <v>salary</v>
      </c>
      <c r="H140" s="128" t="s">
        <v>2014</v>
      </c>
      <c r="I140" s="129">
        <v>200</v>
      </c>
      <c r="J140" s="129">
        <v>200</v>
      </c>
      <c r="K140" s="130"/>
      <c r="L140" s="129"/>
      <c r="M140" s="129"/>
      <c r="N140" s="129">
        <v>214.83</v>
      </c>
      <c r="O140" s="129">
        <v>214.83</v>
      </c>
      <c r="P140" s="131"/>
      <c r="R140" s="172">
        <v>300</v>
      </c>
      <c r="S140" s="172">
        <v>300</v>
      </c>
      <c r="T140" s="173"/>
      <c r="U140" s="173"/>
      <c r="V140" s="173"/>
      <c r="W140" s="172">
        <v>50.61</v>
      </c>
      <c r="X140" s="172">
        <v>50.61</v>
      </c>
      <c r="Y140" s="174"/>
      <c r="AA140" s="179">
        <v>300</v>
      </c>
      <c r="AB140" s="179">
        <v>300</v>
      </c>
      <c r="AC140" s="182"/>
      <c r="AD140" s="182"/>
      <c r="AE140" s="182"/>
      <c r="AF140" s="179">
        <v>0</v>
      </c>
      <c r="AG140" s="179">
        <v>0</v>
      </c>
      <c r="AH140" s="181"/>
      <c r="AJ140" s="185">
        <f>IFERROR(VLOOKUP(A140,[3]rptBudgetaryBudgetCrossOrganiza!$A$2:$M$554,4,FALSE),"0")</f>
        <v>300</v>
      </c>
      <c r="AK140" s="185">
        <f>IFERROR(VLOOKUP(A140,[3]rptBudgetaryBudgetCrossOrganiza!$A$2:$M$554,6,FALSE),"0")</f>
        <v>300</v>
      </c>
      <c r="AL140" s="149">
        <v>300</v>
      </c>
      <c r="AM140" s="150">
        <f>IFERROR(VLOOKUP(A140,[4]rptBudgetaryBudgetCrossOrganiza!$A$1212:$O$2283,13,FALSE),"0")</f>
        <v>0</v>
      </c>
      <c r="AN140" s="151"/>
      <c r="AO140" s="151"/>
      <c r="AP140" s="152"/>
      <c r="AQ140" s="149"/>
      <c r="AR140" s="153"/>
      <c r="AS140" s="132"/>
      <c r="AT140" s="133"/>
      <c r="AU140" s="134"/>
      <c r="AV140" s="134"/>
      <c r="AW140" s="134"/>
      <c r="AX140" s="134"/>
      <c r="AY140" s="134"/>
      <c r="AZ140" s="134"/>
      <c r="BA140" s="135"/>
    </row>
    <row r="141" spans="1:54" x14ac:dyDescent="0.25">
      <c r="A141" s="128" t="s">
        <v>1536</v>
      </c>
      <c r="B141" s="128" t="s">
        <v>1944</v>
      </c>
      <c r="C141" s="128" t="str">
        <f t="shared" si="20"/>
        <v>100.40</v>
      </c>
      <c r="D141" s="128" t="str">
        <f t="shared" si="22"/>
        <v>55</v>
      </c>
      <c r="E141" s="128" t="str">
        <f t="shared" si="21"/>
        <v>5100.15</v>
      </c>
      <c r="F141" s="128">
        <f>VLOOKUP(E141,'Projections Cheat Sheet'!$A$3:$B$536,2,FALSE)</f>
        <v>1</v>
      </c>
      <c r="G141" s="128" t="str">
        <f>VLOOKUP(F141,'Projections Cheat Sheet'!$B$8:$C$196,2,FALSE)</f>
        <v>salary</v>
      </c>
      <c r="H141" s="128" t="s">
        <v>2014</v>
      </c>
      <c r="I141" s="129">
        <v>534</v>
      </c>
      <c r="J141" s="129">
        <v>534</v>
      </c>
      <c r="K141" s="130"/>
      <c r="L141" s="129"/>
      <c r="M141" s="129"/>
      <c r="N141" s="129">
        <v>534</v>
      </c>
      <c r="O141" s="129">
        <v>534</v>
      </c>
      <c r="P141" s="131"/>
      <c r="R141" s="172">
        <v>535</v>
      </c>
      <c r="S141" s="172">
        <v>535</v>
      </c>
      <c r="T141" s="173"/>
      <c r="U141" s="173"/>
      <c r="V141" s="173"/>
      <c r="W141" s="172">
        <v>534</v>
      </c>
      <c r="X141" s="172">
        <v>534</v>
      </c>
      <c r="Y141" s="174"/>
      <c r="AA141" s="179">
        <v>535</v>
      </c>
      <c r="AB141" s="179">
        <v>535</v>
      </c>
      <c r="AC141" s="182"/>
      <c r="AD141" s="182"/>
      <c r="AE141" s="182"/>
      <c r="AF141" s="179">
        <v>267</v>
      </c>
      <c r="AG141" s="179">
        <v>267</v>
      </c>
      <c r="AH141" s="181"/>
      <c r="AJ141" s="185">
        <f>IFERROR(VLOOKUP(A141,[3]rptBudgetaryBudgetCrossOrganiza!$A$2:$M$554,4,FALSE),"0")</f>
        <v>535</v>
      </c>
      <c r="AK141" s="185">
        <f>IFERROR(VLOOKUP(A141,[3]rptBudgetaryBudgetCrossOrganiza!$A$2:$M$554,6,FALSE),"0")</f>
        <v>535</v>
      </c>
      <c r="AL141" s="149">
        <v>535</v>
      </c>
      <c r="AM141" s="150">
        <f>IFERROR(VLOOKUP(A141,[4]rptBudgetaryBudgetCrossOrganiza!$A$1212:$O$2283,13,FALSE),"0")</f>
        <v>225</v>
      </c>
      <c r="AN141" s="151"/>
      <c r="AO141" s="151"/>
      <c r="AP141" s="152"/>
      <c r="AQ141" s="149"/>
      <c r="AR141" s="153"/>
      <c r="AS141" s="132"/>
      <c r="AT141" s="133"/>
      <c r="AU141" s="134"/>
      <c r="AV141" s="134"/>
      <c r="AW141" s="134"/>
      <c r="AX141" s="134"/>
      <c r="AY141" s="134"/>
      <c r="AZ141" s="134"/>
      <c r="BA141" s="135"/>
    </row>
    <row r="142" spans="1:54" x14ac:dyDescent="0.25">
      <c r="A142" s="128" t="s">
        <v>1537</v>
      </c>
      <c r="B142" s="128" t="s">
        <v>1945</v>
      </c>
      <c r="C142" s="128" t="str">
        <f t="shared" si="20"/>
        <v>100.40</v>
      </c>
      <c r="D142" s="128" t="str">
        <f t="shared" si="22"/>
        <v>55</v>
      </c>
      <c r="E142" s="128" t="str">
        <f t="shared" si="21"/>
        <v>5100.17</v>
      </c>
      <c r="F142" s="128">
        <f>VLOOKUP(E142,'Projections Cheat Sheet'!$A$3:$B$536,2,FALSE)</f>
        <v>1</v>
      </c>
      <c r="G142" s="128" t="str">
        <f>VLOOKUP(F142,'Projections Cheat Sheet'!$B$8:$C$196,2,FALSE)</f>
        <v>salary</v>
      </c>
      <c r="H142" s="128" t="s">
        <v>2014</v>
      </c>
      <c r="I142" s="129">
        <v>10735</v>
      </c>
      <c r="J142" s="129">
        <v>10735</v>
      </c>
      <c r="K142" s="130"/>
      <c r="L142" s="129"/>
      <c r="M142" s="129"/>
      <c r="N142" s="129">
        <v>9527.48</v>
      </c>
      <c r="O142" s="129">
        <v>9527.48</v>
      </c>
      <c r="P142" s="131"/>
      <c r="R142" s="172">
        <v>11590</v>
      </c>
      <c r="S142" s="172">
        <v>11590</v>
      </c>
      <c r="T142" s="173"/>
      <c r="U142" s="173"/>
      <c r="V142" s="173"/>
      <c r="W142" s="172">
        <v>9561.48</v>
      </c>
      <c r="X142" s="172">
        <v>9561.48</v>
      </c>
      <c r="Y142" s="174"/>
      <c r="AA142" s="179">
        <v>11590</v>
      </c>
      <c r="AB142" s="179">
        <v>11590</v>
      </c>
      <c r="AC142" s="182"/>
      <c r="AD142" s="182"/>
      <c r="AE142" s="182"/>
      <c r="AF142" s="179">
        <v>9561.48</v>
      </c>
      <c r="AG142" s="179">
        <v>9561.48</v>
      </c>
      <c r="AH142" s="181"/>
      <c r="AJ142" s="185">
        <f>IFERROR(VLOOKUP(A142,[3]rptBudgetaryBudgetCrossOrganiza!$A$2:$M$554,4,FALSE),"0")</f>
        <v>11590</v>
      </c>
      <c r="AK142" s="185">
        <f>IFERROR(VLOOKUP(A142,[3]rptBudgetaryBudgetCrossOrganiza!$A$2:$M$554,6,FALSE),"0")</f>
        <v>11590</v>
      </c>
      <c r="AL142" s="149">
        <v>11590</v>
      </c>
      <c r="AM142" s="150">
        <f>IFERROR(VLOOKUP(A142,[4]rptBudgetaryBudgetCrossOrganiza!$A$1212:$O$2283,13,FALSE),"0")</f>
        <v>2391.12</v>
      </c>
      <c r="AN142" s="151"/>
      <c r="AO142" s="151"/>
      <c r="AP142" s="152"/>
      <c r="AQ142" s="149"/>
      <c r="AR142" s="153"/>
      <c r="AS142" s="132"/>
      <c r="AT142" s="133"/>
      <c r="AU142" s="134"/>
      <c r="AV142" s="134"/>
      <c r="AW142" s="134"/>
      <c r="AX142" s="134"/>
      <c r="AY142" s="134"/>
      <c r="AZ142" s="134"/>
      <c r="BA142" s="135"/>
    </row>
    <row r="143" spans="1:54" x14ac:dyDescent="0.25">
      <c r="A143" s="128" t="s">
        <v>1538</v>
      </c>
      <c r="B143" s="128" t="s">
        <v>348</v>
      </c>
      <c r="C143" s="128" t="str">
        <f t="shared" si="20"/>
        <v>100.40</v>
      </c>
      <c r="D143" s="128" t="str">
        <f t="shared" si="22"/>
        <v>55</v>
      </c>
      <c r="E143" s="128" t="str">
        <f t="shared" si="21"/>
        <v>6000.01</v>
      </c>
      <c r="F143" s="128">
        <f>VLOOKUP(E143,'Projections Cheat Sheet'!$A$3:$B$536,2,FALSE)</f>
        <v>6</v>
      </c>
      <c r="G143" s="128" t="str">
        <f>VLOOKUP(F143,'Projections Cheat Sheet'!$B$8:$C$196,2,FALSE)</f>
        <v>Zero</v>
      </c>
      <c r="H143" s="128" t="s">
        <v>2015</v>
      </c>
      <c r="I143" s="129">
        <v>30000</v>
      </c>
      <c r="J143" s="129">
        <v>24643</v>
      </c>
      <c r="K143" s="130"/>
      <c r="L143" s="129"/>
      <c r="M143" s="129"/>
      <c r="N143" s="129">
        <v>20666.89</v>
      </c>
      <c r="O143" s="129">
        <v>20666.89</v>
      </c>
      <c r="P143" s="131"/>
      <c r="R143" s="172">
        <v>30000</v>
      </c>
      <c r="S143" s="172">
        <v>35357</v>
      </c>
      <c r="T143" s="173"/>
      <c r="U143" s="173"/>
      <c r="V143" s="173"/>
      <c r="W143" s="172">
        <v>18861.400000000001</v>
      </c>
      <c r="X143" s="172">
        <v>18861.400000000001</v>
      </c>
      <c r="Y143" s="174"/>
      <c r="AA143" s="179">
        <v>35000</v>
      </c>
      <c r="AB143" s="179">
        <v>35000</v>
      </c>
      <c r="AC143" s="182"/>
      <c r="AD143" s="182"/>
      <c r="AE143" s="182"/>
      <c r="AF143" s="179">
        <v>43113.7</v>
      </c>
      <c r="AG143" s="179">
        <v>43113.7</v>
      </c>
      <c r="AH143" s="181"/>
      <c r="AJ143" s="185">
        <f>IFERROR(VLOOKUP(A143,[3]rptBudgetaryBudgetCrossOrganiza!$A$2:$M$554,4,FALSE),"0")</f>
        <v>35000</v>
      </c>
      <c r="AK143" s="185">
        <f>IFERROR(VLOOKUP(A143,[3]rptBudgetaryBudgetCrossOrganiza!$A$2:$M$554,6,FALSE),"0")</f>
        <v>35000</v>
      </c>
      <c r="AL143" s="149">
        <v>70000</v>
      </c>
      <c r="AM143" s="150">
        <f>IFERROR(VLOOKUP(A143,[4]rptBudgetaryBudgetCrossOrganiza!$A$1212:$O$2283,13,FALSE),"0")</f>
        <v>19876.07</v>
      </c>
      <c r="AN143" s="151"/>
      <c r="AO143" s="151"/>
      <c r="AP143" s="152"/>
      <c r="AQ143" s="149"/>
      <c r="AR143" s="153"/>
      <c r="AS143" s="132"/>
      <c r="AT143" s="133"/>
      <c r="AU143" s="134"/>
      <c r="AV143" s="134"/>
      <c r="AW143" s="134"/>
      <c r="AX143" s="134"/>
      <c r="AY143" s="134"/>
      <c r="AZ143" s="134"/>
      <c r="BA143" s="135"/>
      <c r="BB143" s="102" t="s">
        <v>2047</v>
      </c>
    </row>
    <row r="144" spans="1:54" x14ac:dyDescent="0.25">
      <c r="A144" s="128" t="s">
        <v>1539</v>
      </c>
      <c r="B144" s="128" t="s">
        <v>1971</v>
      </c>
      <c r="C144" s="128" t="str">
        <f t="shared" si="20"/>
        <v>100.40</v>
      </c>
      <c r="D144" s="128" t="str">
        <f t="shared" si="22"/>
        <v>55</v>
      </c>
      <c r="E144" s="128" t="str">
        <f t="shared" si="21"/>
        <v>6000.09</v>
      </c>
      <c r="F144" s="128">
        <f>VLOOKUP(E144,'Projections Cheat Sheet'!$A$3:$B$536,2,FALSE)</f>
        <v>6</v>
      </c>
      <c r="G144" s="128" t="str">
        <f>VLOOKUP(F144,'Projections Cheat Sheet'!$B$8:$C$196,2,FALSE)</f>
        <v>Zero</v>
      </c>
      <c r="H144" s="128" t="s">
        <v>2015</v>
      </c>
      <c r="I144" s="129">
        <v>1100</v>
      </c>
      <c r="J144" s="129">
        <v>1100</v>
      </c>
      <c r="K144" s="130"/>
      <c r="L144" s="129"/>
      <c r="M144" s="129"/>
      <c r="N144" s="129">
        <v>989.55</v>
      </c>
      <c r="O144" s="129">
        <v>989.55</v>
      </c>
      <c r="P144" s="131"/>
      <c r="R144" s="172">
        <v>1100</v>
      </c>
      <c r="S144" s="172">
        <v>1100</v>
      </c>
      <c r="T144" s="173"/>
      <c r="U144" s="173"/>
      <c r="V144" s="173"/>
      <c r="W144" s="172">
        <v>636.14</v>
      </c>
      <c r="X144" s="172">
        <v>636.14</v>
      </c>
      <c r="Y144" s="174"/>
      <c r="AA144" s="179">
        <v>1100</v>
      </c>
      <c r="AB144" s="179">
        <v>1100</v>
      </c>
      <c r="AC144" s="182"/>
      <c r="AD144" s="182"/>
      <c r="AE144" s="182"/>
      <c r="AF144" s="179">
        <v>942.65</v>
      </c>
      <c r="AG144" s="179">
        <v>942.65</v>
      </c>
      <c r="AH144" s="181"/>
      <c r="AJ144" s="185">
        <f>IFERROR(VLOOKUP(A144,[3]rptBudgetaryBudgetCrossOrganiza!$A$2:$M$554,4,FALSE),"0")</f>
        <v>1100</v>
      </c>
      <c r="AK144" s="185">
        <f>IFERROR(VLOOKUP(A144,[3]rptBudgetaryBudgetCrossOrganiza!$A$2:$M$554,6,FALSE),"0")</f>
        <v>1100</v>
      </c>
      <c r="AL144" s="149">
        <v>1100</v>
      </c>
      <c r="AM144" s="150">
        <f>IFERROR(VLOOKUP(A144,[4]rptBudgetaryBudgetCrossOrganiza!$A$1212:$O$2283,13,FALSE),"0")</f>
        <v>271.27</v>
      </c>
      <c r="AN144" s="151"/>
      <c r="AO144" s="151"/>
      <c r="AP144" s="152"/>
      <c r="AQ144" s="149"/>
      <c r="AR144" s="153"/>
      <c r="AS144" s="132"/>
      <c r="AT144" s="133"/>
      <c r="AU144" s="134"/>
      <c r="AV144" s="134"/>
      <c r="AW144" s="134"/>
      <c r="AX144" s="134"/>
      <c r="AY144" s="134"/>
      <c r="AZ144" s="134"/>
      <c r="BA144" s="135"/>
    </row>
    <row r="145" spans="1:53" x14ac:dyDescent="0.25">
      <c r="A145" s="128" t="s">
        <v>1540</v>
      </c>
      <c r="B145" s="128" t="s">
        <v>1947</v>
      </c>
      <c r="C145" s="128" t="str">
        <f t="shared" si="20"/>
        <v>100.40</v>
      </c>
      <c r="D145" s="128" t="str">
        <f t="shared" si="22"/>
        <v>55</v>
      </c>
      <c r="E145" s="128" t="str">
        <f t="shared" si="21"/>
        <v>6000.12</v>
      </c>
      <c r="F145" s="128">
        <f>VLOOKUP(E145,'Projections Cheat Sheet'!$A$3:$B$536,2,FALSE)</f>
        <v>6</v>
      </c>
      <c r="G145" s="128" t="str">
        <f>VLOOKUP(F145,'Projections Cheat Sheet'!$B$8:$C$196,2,FALSE)</f>
        <v>Zero</v>
      </c>
      <c r="H145" s="128" t="s">
        <v>2015</v>
      </c>
      <c r="I145" s="129">
        <v>0</v>
      </c>
      <c r="J145" s="129">
        <v>0</v>
      </c>
      <c r="K145" s="130"/>
      <c r="L145" s="129"/>
      <c r="M145" s="129"/>
      <c r="N145" s="129">
        <v>0</v>
      </c>
      <c r="O145" s="129">
        <v>0</v>
      </c>
      <c r="P145" s="131"/>
      <c r="R145" s="172">
        <v>0</v>
      </c>
      <c r="S145" s="172">
        <v>0</v>
      </c>
      <c r="T145" s="173"/>
      <c r="U145" s="173"/>
      <c r="V145" s="173"/>
      <c r="W145" s="172">
        <v>0</v>
      </c>
      <c r="X145" s="172">
        <v>0</v>
      </c>
      <c r="Y145" s="174"/>
      <c r="AA145" s="179">
        <v>0</v>
      </c>
      <c r="AB145" s="179">
        <v>0</v>
      </c>
      <c r="AC145" s="182"/>
      <c r="AD145" s="182"/>
      <c r="AE145" s="182"/>
      <c r="AF145" s="179">
        <v>0</v>
      </c>
      <c r="AG145" s="179">
        <v>0</v>
      </c>
      <c r="AH145" s="181"/>
      <c r="AJ145" s="185">
        <f>IFERROR(VLOOKUP(A145,[3]rptBudgetaryBudgetCrossOrganiza!$A$2:$M$554,4,FALSE),"0")</f>
        <v>0</v>
      </c>
      <c r="AK145" s="185">
        <f>IFERROR(VLOOKUP(A145,[3]rptBudgetaryBudgetCrossOrganiza!$A$2:$M$554,6,FALSE),"0")</f>
        <v>0</v>
      </c>
      <c r="AL145" s="149"/>
      <c r="AM145" s="150">
        <f>IFERROR(VLOOKUP(A145,[4]rptBudgetaryBudgetCrossOrganiza!$A$1212:$O$2283,13,FALSE),"0")</f>
        <v>0</v>
      </c>
      <c r="AN145" s="151"/>
      <c r="AO145" s="151"/>
      <c r="AP145" s="152"/>
      <c r="AQ145" s="149"/>
      <c r="AR145" s="153"/>
      <c r="AS145" s="132"/>
      <c r="AT145" s="133"/>
      <c r="AU145" s="134"/>
      <c r="AV145" s="134"/>
      <c r="AW145" s="134"/>
      <c r="AX145" s="134"/>
      <c r="AY145" s="134"/>
      <c r="AZ145" s="134"/>
      <c r="BA145" s="135"/>
    </row>
    <row r="146" spans="1:53" x14ac:dyDescent="0.25">
      <c r="A146" s="128" t="s">
        <v>1541</v>
      </c>
      <c r="B146" s="128" t="s">
        <v>1948</v>
      </c>
      <c r="C146" s="128" t="str">
        <f t="shared" si="20"/>
        <v>100.40</v>
      </c>
      <c r="D146" s="128" t="str">
        <f t="shared" si="22"/>
        <v>55</v>
      </c>
      <c r="E146" s="128" t="str">
        <f t="shared" si="21"/>
        <v>6100.01</v>
      </c>
      <c r="F146" s="128">
        <f>VLOOKUP(E146,'Projections Cheat Sheet'!$A$3:$B$536,2,FALSE)</f>
        <v>6</v>
      </c>
      <c r="G146" s="128" t="str">
        <f>VLOOKUP(F146,'Projections Cheat Sheet'!$B$8:$C$196,2,FALSE)</f>
        <v>Zero</v>
      </c>
      <c r="H146" s="128" t="s">
        <v>2016</v>
      </c>
      <c r="I146" s="129">
        <v>11300</v>
      </c>
      <c r="J146" s="129">
        <v>11300</v>
      </c>
      <c r="K146" s="130"/>
      <c r="L146" s="129"/>
      <c r="M146" s="129"/>
      <c r="N146" s="129">
        <v>9734.7199999999993</v>
      </c>
      <c r="O146" s="129">
        <v>9734.7199999999993</v>
      </c>
      <c r="P146" s="131"/>
      <c r="R146" s="172">
        <v>11300</v>
      </c>
      <c r="S146" s="172">
        <v>11300</v>
      </c>
      <c r="T146" s="173"/>
      <c r="U146" s="173"/>
      <c r="V146" s="173"/>
      <c r="W146" s="172">
        <v>10520.83</v>
      </c>
      <c r="X146" s="172">
        <v>10520.83</v>
      </c>
      <c r="Y146" s="174"/>
      <c r="AA146" s="179">
        <v>11000</v>
      </c>
      <c r="AB146" s="179">
        <v>11000</v>
      </c>
      <c r="AC146" s="182"/>
      <c r="AD146" s="182"/>
      <c r="AE146" s="182"/>
      <c r="AF146" s="179">
        <v>10174.129999999999</v>
      </c>
      <c r="AG146" s="179">
        <v>10174.129999999999</v>
      </c>
      <c r="AH146" s="181"/>
      <c r="AJ146" s="185">
        <f>IFERROR(VLOOKUP(A146,[3]rptBudgetaryBudgetCrossOrganiza!$A$2:$M$554,4,FALSE),"0")</f>
        <v>11000</v>
      </c>
      <c r="AK146" s="185">
        <f>IFERROR(VLOOKUP(A146,[3]rptBudgetaryBudgetCrossOrganiza!$A$2:$M$554,6,FALSE),"0")</f>
        <v>11000</v>
      </c>
      <c r="AL146" s="149">
        <v>11000</v>
      </c>
      <c r="AM146" s="150">
        <f>IFERROR(VLOOKUP(A146,[4]rptBudgetaryBudgetCrossOrganiza!$A$1212:$O$2283,13,FALSE),"0")</f>
        <v>2015.67</v>
      </c>
      <c r="AN146" s="151"/>
      <c r="AO146" s="151"/>
      <c r="AP146" s="152"/>
      <c r="AQ146" s="149"/>
      <c r="AR146" s="153"/>
      <c r="AS146" s="132"/>
      <c r="AT146" s="133"/>
      <c r="AU146" s="134"/>
      <c r="AV146" s="134"/>
      <c r="AW146" s="134"/>
      <c r="AX146" s="134"/>
      <c r="AY146" s="134"/>
      <c r="AZ146" s="134"/>
      <c r="BA146" s="135"/>
    </row>
    <row r="147" spans="1:53" x14ac:dyDescent="0.25">
      <c r="A147" s="128" t="s">
        <v>1542</v>
      </c>
      <c r="B147" s="128" t="s">
        <v>1949</v>
      </c>
      <c r="C147" s="128" t="str">
        <f t="shared" si="20"/>
        <v>100.40</v>
      </c>
      <c r="D147" s="128" t="str">
        <f t="shared" si="22"/>
        <v>55</v>
      </c>
      <c r="E147" s="128" t="str">
        <f t="shared" si="21"/>
        <v>6100.02</v>
      </c>
      <c r="F147" s="128">
        <f>VLOOKUP(E147,'Projections Cheat Sheet'!$A$3:$B$536,2,FALSE)</f>
        <v>6</v>
      </c>
      <c r="G147" s="128" t="str">
        <f>VLOOKUP(F147,'Projections Cheat Sheet'!$B$8:$C$196,2,FALSE)</f>
        <v>Zero</v>
      </c>
      <c r="H147" s="128" t="s">
        <v>2016</v>
      </c>
      <c r="I147" s="129">
        <v>1640</v>
      </c>
      <c r="J147" s="129">
        <v>1640</v>
      </c>
      <c r="K147" s="130"/>
      <c r="L147" s="129"/>
      <c r="M147" s="129"/>
      <c r="N147" s="129">
        <v>2079.87</v>
      </c>
      <c r="O147" s="129">
        <v>2079.87</v>
      </c>
      <c r="P147" s="131"/>
      <c r="R147" s="172">
        <v>2200</v>
      </c>
      <c r="S147" s="172">
        <v>2200</v>
      </c>
      <c r="T147" s="173"/>
      <c r="U147" s="173"/>
      <c r="V147" s="173"/>
      <c r="W147" s="172">
        <v>2149.5</v>
      </c>
      <c r="X147" s="172">
        <v>2149.5</v>
      </c>
      <c r="Y147" s="174"/>
      <c r="AA147" s="179">
        <v>2200</v>
      </c>
      <c r="AB147" s="179">
        <v>2200</v>
      </c>
      <c r="AC147" s="182"/>
      <c r="AD147" s="182"/>
      <c r="AE147" s="182"/>
      <c r="AF147" s="179">
        <v>1822.52</v>
      </c>
      <c r="AG147" s="179">
        <v>1822.52</v>
      </c>
      <c r="AH147" s="181"/>
      <c r="AJ147" s="185">
        <f>IFERROR(VLOOKUP(A147,[3]rptBudgetaryBudgetCrossOrganiza!$A$2:$M$554,4,FALSE),"0")</f>
        <v>2200</v>
      </c>
      <c r="AK147" s="185">
        <f>IFERROR(VLOOKUP(A147,[3]rptBudgetaryBudgetCrossOrganiza!$A$2:$M$554,6,FALSE),"0")</f>
        <v>2200</v>
      </c>
      <c r="AL147" s="149">
        <v>2200</v>
      </c>
      <c r="AM147" s="150">
        <f>IFERROR(VLOOKUP(A147,[4]rptBudgetaryBudgetCrossOrganiza!$A$1212:$O$2283,13,FALSE),"0")</f>
        <v>216.75</v>
      </c>
      <c r="AN147" s="151"/>
      <c r="AO147" s="151"/>
      <c r="AP147" s="152"/>
      <c r="AQ147" s="149"/>
      <c r="AR147" s="153"/>
      <c r="AS147" s="132"/>
      <c r="AT147" s="133"/>
      <c r="AU147" s="134"/>
      <c r="AV147" s="134"/>
      <c r="AW147" s="134"/>
      <c r="AX147" s="134"/>
      <c r="AY147" s="134"/>
      <c r="AZ147" s="134"/>
      <c r="BA147" s="135"/>
    </row>
    <row r="148" spans="1:53" x14ac:dyDescent="0.25">
      <c r="A148" s="128" t="s">
        <v>1543</v>
      </c>
      <c r="B148" s="128" t="s">
        <v>1950</v>
      </c>
      <c r="C148" s="128" t="str">
        <f t="shared" si="20"/>
        <v>100.40</v>
      </c>
      <c r="D148" s="128" t="str">
        <f t="shared" si="22"/>
        <v>55</v>
      </c>
      <c r="E148" s="128" t="str">
        <f t="shared" si="21"/>
        <v>6100.03</v>
      </c>
      <c r="F148" s="128">
        <f>VLOOKUP(E148,'Projections Cheat Sheet'!$A$3:$B$536,2,FALSE)</f>
        <v>6</v>
      </c>
      <c r="G148" s="128" t="str">
        <f>VLOOKUP(F148,'Projections Cheat Sheet'!$B$8:$C$196,2,FALSE)</f>
        <v>Zero</v>
      </c>
      <c r="H148" s="128" t="s">
        <v>2016</v>
      </c>
      <c r="I148" s="129">
        <v>540</v>
      </c>
      <c r="J148" s="129">
        <v>540</v>
      </c>
      <c r="K148" s="130"/>
      <c r="L148" s="129"/>
      <c r="M148" s="129"/>
      <c r="N148" s="129">
        <v>503.11</v>
      </c>
      <c r="O148" s="129">
        <v>503.11</v>
      </c>
      <c r="P148" s="131"/>
      <c r="R148" s="172">
        <v>550</v>
      </c>
      <c r="S148" s="172">
        <v>550</v>
      </c>
      <c r="T148" s="173"/>
      <c r="U148" s="173"/>
      <c r="V148" s="173"/>
      <c r="W148" s="172">
        <v>505.15</v>
      </c>
      <c r="X148" s="172">
        <v>505.15</v>
      </c>
      <c r="Y148" s="174"/>
      <c r="AA148" s="179">
        <v>600</v>
      </c>
      <c r="AB148" s="179">
        <v>600</v>
      </c>
      <c r="AC148" s="182"/>
      <c r="AD148" s="182"/>
      <c r="AE148" s="182"/>
      <c r="AF148" s="179">
        <v>1043.57</v>
      </c>
      <c r="AG148" s="179">
        <v>1043.57</v>
      </c>
      <c r="AH148" s="181"/>
      <c r="AJ148" s="185">
        <f>IFERROR(VLOOKUP(A148,[3]rptBudgetaryBudgetCrossOrganiza!$A$2:$M$554,4,FALSE),"0")</f>
        <v>600</v>
      </c>
      <c r="AK148" s="185">
        <f>IFERROR(VLOOKUP(A148,[3]rptBudgetaryBudgetCrossOrganiza!$A$2:$M$554,6,FALSE),"0")</f>
        <v>600</v>
      </c>
      <c r="AL148" s="149">
        <v>600</v>
      </c>
      <c r="AM148" s="150">
        <f>IFERROR(VLOOKUP(A148,[4]rptBudgetaryBudgetCrossOrganiza!$A$1212:$O$2283,13,FALSE),"0")</f>
        <v>494.7</v>
      </c>
      <c r="AN148" s="151"/>
      <c r="AO148" s="151"/>
      <c r="AP148" s="152"/>
      <c r="AQ148" s="149"/>
      <c r="AR148" s="153"/>
      <c r="AS148" s="132"/>
      <c r="AT148" s="133"/>
      <c r="AU148" s="134"/>
      <c r="AV148" s="134"/>
      <c r="AW148" s="134"/>
      <c r="AX148" s="134"/>
      <c r="AY148" s="134"/>
      <c r="AZ148" s="134"/>
      <c r="BA148" s="135"/>
    </row>
    <row r="149" spans="1:53" x14ac:dyDescent="0.25">
      <c r="A149" s="128" t="s">
        <v>1544</v>
      </c>
      <c r="B149" s="128" t="s">
        <v>1951</v>
      </c>
      <c r="C149" s="128" t="str">
        <f t="shared" si="20"/>
        <v>100.40</v>
      </c>
      <c r="D149" s="128" t="str">
        <f t="shared" si="22"/>
        <v>55</v>
      </c>
      <c r="E149" s="128" t="str">
        <f t="shared" si="21"/>
        <v>6200.01</v>
      </c>
      <c r="F149" s="128">
        <f>VLOOKUP(E149,'Projections Cheat Sheet'!$A$3:$B$536,2,FALSE)</f>
        <v>6</v>
      </c>
      <c r="G149" s="128" t="str">
        <f>VLOOKUP(F149,'Projections Cheat Sheet'!$B$8:$C$196,2,FALSE)</f>
        <v>Zero</v>
      </c>
      <c r="H149" s="128" t="s">
        <v>2016</v>
      </c>
      <c r="I149" s="129">
        <v>600</v>
      </c>
      <c r="J149" s="129">
        <v>600</v>
      </c>
      <c r="K149" s="130"/>
      <c r="L149" s="129"/>
      <c r="M149" s="129"/>
      <c r="N149" s="129">
        <v>541.13</v>
      </c>
      <c r="O149" s="129">
        <v>541.13</v>
      </c>
      <c r="P149" s="131"/>
      <c r="R149" s="172">
        <v>600</v>
      </c>
      <c r="S149" s="172">
        <v>600</v>
      </c>
      <c r="T149" s="173"/>
      <c r="U149" s="173"/>
      <c r="V149" s="173"/>
      <c r="W149" s="172">
        <v>419.07</v>
      </c>
      <c r="X149" s="172">
        <v>419.07</v>
      </c>
      <c r="Y149" s="174"/>
      <c r="AA149" s="179">
        <v>600</v>
      </c>
      <c r="AB149" s="179">
        <v>600</v>
      </c>
      <c r="AC149" s="182"/>
      <c r="AD149" s="182"/>
      <c r="AE149" s="182"/>
      <c r="AF149" s="179">
        <v>413.22</v>
      </c>
      <c r="AG149" s="179">
        <v>413.22</v>
      </c>
      <c r="AH149" s="181"/>
      <c r="AJ149" s="185">
        <f>IFERROR(VLOOKUP(A149,[3]rptBudgetaryBudgetCrossOrganiza!$A$2:$M$554,4,FALSE),"0")</f>
        <v>600</v>
      </c>
      <c r="AK149" s="185">
        <f>IFERROR(VLOOKUP(A149,[3]rptBudgetaryBudgetCrossOrganiza!$A$2:$M$554,6,FALSE),"0")</f>
        <v>600</v>
      </c>
      <c r="AL149" s="149">
        <v>600</v>
      </c>
      <c r="AM149" s="150">
        <f>IFERROR(VLOOKUP(A149,[4]rptBudgetaryBudgetCrossOrganiza!$A$1212:$O$2283,13,FALSE),"0")</f>
        <v>549.6</v>
      </c>
      <c r="AN149" s="151"/>
      <c r="AO149" s="151"/>
      <c r="AP149" s="152"/>
      <c r="AQ149" s="149"/>
      <c r="AR149" s="153"/>
      <c r="AS149" s="132"/>
      <c r="AT149" s="133"/>
      <c r="AU149" s="134"/>
      <c r="AV149" s="134"/>
      <c r="AW149" s="134"/>
      <c r="AX149" s="134"/>
      <c r="AY149" s="134"/>
      <c r="AZ149" s="134"/>
      <c r="BA149" s="135"/>
    </row>
    <row r="150" spans="1:53" x14ac:dyDescent="0.25">
      <c r="A150" s="128" t="s">
        <v>1545</v>
      </c>
      <c r="B150" s="128" t="s">
        <v>1952</v>
      </c>
      <c r="C150" s="128" t="str">
        <f t="shared" si="20"/>
        <v>100.40</v>
      </c>
      <c r="D150" s="128" t="str">
        <f t="shared" si="22"/>
        <v>55</v>
      </c>
      <c r="E150" s="128" t="str">
        <f t="shared" si="21"/>
        <v>6200.02</v>
      </c>
      <c r="F150" s="128">
        <f>VLOOKUP(E150,'Projections Cheat Sheet'!$A$3:$B$536,2,FALSE)</f>
        <v>6</v>
      </c>
      <c r="G150" s="128" t="str">
        <f>VLOOKUP(F150,'Projections Cheat Sheet'!$B$8:$C$196,2,FALSE)</f>
        <v>Zero</v>
      </c>
      <c r="H150" s="128" t="s">
        <v>2016</v>
      </c>
      <c r="I150" s="129">
        <v>20000</v>
      </c>
      <c r="J150" s="129">
        <v>20000</v>
      </c>
      <c r="K150" s="130"/>
      <c r="L150" s="129"/>
      <c r="M150" s="129"/>
      <c r="N150" s="129">
        <v>17854.740000000002</v>
      </c>
      <c r="O150" s="129">
        <v>17854.740000000002</v>
      </c>
      <c r="P150" s="131"/>
      <c r="R150" s="172">
        <v>22000</v>
      </c>
      <c r="S150" s="172">
        <v>22000</v>
      </c>
      <c r="T150" s="173"/>
      <c r="U150" s="173"/>
      <c r="V150" s="173"/>
      <c r="W150" s="172">
        <v>17103.47</v>
      </c>
      <c r="X150" s="172">
        <v>17103.47</v>
      </c>
      <c r="Y150" s="174"/>
      <c r="AA150" s="179">
        <v>24000</v>
      </c>
      <c r="AB150" s="179">
        <v>21400</v>
      </c>
      <c r="AC150" s="182"/>
      <c r="AD150" s="182"/>
      <c r="AE150" s="182"/>
      <c r="AF150" s="179">
        <v>13456.52</v>
      </c>
      <c r="AG150" s="179">
        <v>13456.52</v>
      </c>
      <c r="AH150" s="181"/>
      <c r="AJ150" s="185">
        <f>IFERROR(VLOOKUP(A150,[3]rptBudgetaryBudgetCrossOrganiza!$A$2:$M$554,4,FALSE),"0")</f>
        <v>241600</v>
      </c>
      <c r="AK150" s="185">
        <f>IFERROR(VLOOKUP(A150,[3]rptBudgetaryBudgetCrossOrganiza!$A$2:$M$554,6,FALSE),"0")</f>
        <v>201600</v>
      </c>
      <c r="AL150" s="149">
        <v>135000</v>
      </c>
      <c r="AM150" s="150">
        <f>IFERROR(VLOOKUP(A150,[4]rptBudgetaryBudgetCrossOrganiza!$A$1212:$O$2283,13,FALSE),"0")</f>
        <v>7065.95</v>
      </c>
      <c r="AN150" s="151"/>
      <c r="AO150" s="151"/>
      <c r="AP150" s="152"/>
      <c r="AQ150" s="149"/>
      <c r="AR150" s="153"/>
      <c r="AS150" s="132"/>
      <c r="AT150" s="133"/>
      <c r="AU150" s="134"/>
      <c r="AV150" s="134"/>
      <c r="AW150" s="134"/>
      <c r="AX150" s="134"/>
      <c r="AY150" s="134"/>
      <c r="AZ150" s="134"/>
      <c r="BA150" s="135"/>
    </row>
    <row r="151" spans="1:53" x14ac:dyDescent="0.25">
      <c r="A151" s="128" t="s">
        <v>1546</v>
      </c>
      <c r="B151" s="128" t="s">
        <v>1953</v>
      </c>
      <c r="C151" s="128" t="str">
        <f t="shared" si="20"/>
        <v>100.40</v>
      </c>
      <c r="D151" s="128" t="str">
        <f t="shared" si="22"/>
        <v>55</v>
      </c>
      <c r="E151" s="128" t="str">
        <f t="shared" si="21"/>
        <v>6200.03</v>
      </c>
      <c r="F151" s="128">
        <f>VLOOKUP(E151,'Projections Cheat Sheet'!$A$3:$B$536,2,FALSE)</f>
        <v>6</v>
      </c>
      <c r="G151" s="128" t="str">
        <f>VLOOKUP(F151,'Projections Cheat Sheet'!$B$8:$C$196,2,FALSE)</f>
        <v>Zero</v>
      </c>
      <c r="H151" s="128" t="s">
        <v>2016</v>
      </c>
      <c r="I151" s="129">
        <v>900</v>
      </c>
      <c r="J151" s="129">
        <v>900</v>
      </c>
      <c r="K151" s="130"/>
      <c r="L151" s="129"/>
      <c r="M151" s="129"/>
      <c r="N151" s="129">
        <v>900</v>
      </c>
      <c r="O151" s="129">
        <v>900</v>
      </c>
      <c r="P151" s="131"/>
      <c r="R151" s="172">
        <v>900</v>
      </c>
      <c r="S151" s="172">
        <v>900</v>
      </c>
      <c r="T151" s="173"/>
      <c r="U151" s="173"/>
      <c r="V151" s="173"/>
      <c r="W151" s="172">
        <v>598.75</v>
      </c>
      <c r="X151" s="172">
        <v>598.75</v>
      </c>
      <c r="Y151" s="174"/>
      <c r="AA151" s="179">
        <v>900</v>
      </c>
      <c r="AB151" s="179">
        <v>900</v>
      </c>
      <c r="AC151" s="182"/>
      <c r="AD151" s="182"/>
      <c r="AE151" s="182"/>
      <c r="AF151" s="179">
        <v>64.31</v>
      </c>
      <c r="AG151" s="179">
        <v>64.31</v>
      </c>
      <c r="AH151" s="181"/>
      <c r="AJ151" s="185">
        <f>IFERROR(VLOOKUP(A151,[3]rptBudgetaryBudgetCrossOrganiza!$A$2:$M$554,4,FALSE),"0")</f>
        <v>900</v>
      </c>
      <c r="AK151" s="185">
        <f>IFERROR(VLOOKUP(A151,[3]rptBudgetaryBudgetCrossOrganiza!$A$2:$M$554,6,FALSE),"0")</f>
        <v>900</v>
      </c>
      <c r="AL151" s="149">
        <v>900</v>
      </c>
      <c r="AM151" s="150">
        <f>IFERROR(VLOOKUP(A151,[4]rptBudgetaryBudgetCrossOrganiza!$A$1212:$O$2283,13,FALSE),"0")</f>
        <v>19.43</v>
      </c>
      <c r="AN151" s="151"/>
      <c r="AO151" s="151"/>
      <c r="AP151" s="152"/>
      <c r="AQ151" s="149"/>
      <c r="AR151" s="153"/>
      <c r="AS151" s="132"/>
      <c r="AT151" s="133"/>
      <c r="AU151" s="134"/>
      <c r="AV151" s="134"/>
      <c r="AW151" s="134"/>
      <c r="AX151" s="134"/>
      <c r="AY151" s="134"/>
      <c r="AZ151" s="134"/>
      <c r="BA151" s="135"/>
    </row>
    <row r="152" spans="1:53" x14ac:dyDescent="0.25">
      <c r="A152" s="128" t="s">
        <v>1547</v>
      </c>
      <c r="B152" s="128" t="s">
        <v>1954</v>
      </c>
      <c r="C152" s="128" t="str">
        <f t="shared" si="20"/>
        <v>100.40</v>
      </c>
      <c r="D152" s="128" t="str">
        <f t="shared" si="22"/>
        <v>55</v>
      </c>
      <c r="E152" s="128" t="str">
        <f t="shared" si="21"/>
        <v>6200.05</v>
      </c>
      <c r="F152" s="128">
        <f>VLOOKUP(E152,'Projections Cheat Sheet'!$A$3:$B$536,2,FALSE)</f>
        <v>6</v>
      </c>
      <c r="G152" s="128" t="str">
        <f>VLOOKUP(F152,'Projections Cheat Sheet'!$B$8:$C$196,2,FALSE)</f>
        <v>Zero</v>
      </c>
      <c r="H152" s="128" t="s">
        <v>2016</v>
      </c>
      <c r="I152" s="129">
        <v>4600</v>
      </c>
      <c r="J152" s="129">
        <v>4600</v>
      </c>
      <c r="K152" s="130"/>
      <c r="L152" s="129"/>
      <c r="M152" s="129"/>
      <c r="N152" s="129">
        <v>5881.29</v>
      </c>
      <c r="O152" s="129">
        <v>5881.29</v>
      </c>
      <c r="P152" s="131"/>
      <c r="R152" s="172">
        <v>5600</v>
      </c>
      <c r="S152" s="172">
        <v>5600</v>
      </c>
      <c r="T152" s="173"/>
      <c r="U152" s="173"/>
      <c r="V152" s="173"/>
      <c r="W152" s="172">
        <v>5076.37</v>
      </c>
      <c r="X152" s="172">
        <v>5076.37</v>
      </c>
      <c r="Y152" s="174"/>
      <c r="AA152" s="179">
        <v>4600</v>
      </c>
      <c r="AB152" s="179">
        <v>4600</v>
      </c>
      <c r="AC152" s="182"/>
      <c r="AD152" s="182"/>
      <c r="AE152" s="182"/>
      <c r="AF152" s="179">
        <v>3742.54</v>
      </c>
      <c r="AG152" s="179">
        <v>3742.54</v>
      </c>
      <c r="AH152" s="181"/>
      <c r="AJ152" s="185">
        <f>IFERROR(VLOOKUP(A152,[3]rptBudgetaryBudgetCrossOrganiza!$A$2:$M$554,4,FALSE),"0")</f>
        <v>4600</v>
      </c>
      <c r="AK152" s="185">
        <f>IFERROR(VLOOKUP(A152,[3]rptBudgetaryBudgetCrossOrganiza!$A$2:$M$554,6,FALSE),"0")</f>
        <v>4600</v>
      </c>
      <c r="AL152" s="149">
        <v>4600</v>
      </c>
      <c r="AM152" s="150">
        <f>IFERROR(VLOOKUP(A152,[4]rptBudgetaryBudgetCrossOrganiza!$A$1212:$O$2283,13,FALSE),"0")</f>
        <v>0</v>
      </c>
      <c r="AN152" s="151"/>
      <c r="AO152" s="151"/>
      <c r="AP152" s="152"/>
      <c r="AQ152" s="149"/>
      <c r="AR152" s="153"/>
      <c r="AS152" s="132"/>
      <c r="AT152" s="133"/>
      <c r="AU152" s="134"/>
      <c r="AV152" s="134"/>
      <c r="AW152" s="134"/>
      <c r="AX152" s="134"/>
      <c r="AY152" s="134"/>
      <c r="AZ152" s="134"/>
      <c r="BA152" s="135"/>
    </row>
    <row r="153" spans="1:53" x14ac:dyDescent="0.25">
      <c r="A153" s="128" t="s">
        <v>1548</v>
      </c>
      <c r="B153" s="128" t="s">
        <v>1972</v>
      </c>
      <c r="C153" s="128" t="str">
        <f t="shared" si="20"/>
        <v>100.40</v>
      </c>
      <c r="D153" s="128" t="str">
        <f t="shared" si="22"/>
        <v>55</v>
      </c>
      <c r="E153" s="128" t="str">
        <f t="shared" si="21"/>
        <v>6200.07</v>
      </c>
      <c r="F153" s="128">
        <f>VLOOKUP(E153,'Projections Cheat Sheet'!$A$3:$B$536,2,FALSE)</f>
        <v>6</v>
      </c>
      <c r="G153" s="128" t="str">
        <f>VLOOKUP(F153,'Projections Cheat Sheet'!$B$8:$C$196,2,FALSE)</f>
        <v>Zero</v>
      </c>
      <c r="H153" s="128" t="s">
        <v>2016</v>
      </c>
      <c r="I153" s="129">
        <v>0</v>
      </c>
      <c r="J153" s="129">
        <v>0</v>
      </c>
      <c r="K153" s="130"/>
      <c r="L153" s="129"/>
      <c r="M153" s="129"/>
      <c r="N153" s="129">
        <v>0</v>
      </c>
      <c r="O153" s="129">
        <v>0</v>
      </c>
      <c r="P153" s="131"/>
      <c r="R153" s="172">
        <v>0</v>
      </c>
      <c r="S153" s="172">
        <v>0</v>
      </c>
      <c r="T153" s="173"/>
      <c r="U153" s="173"/>
      <c r="V153" s="173"/>
      <c r="W153" s="172">
        <v>0</v>
      </c>
      <c r="X153" s="172">
        <v>0</v>
      </c>
      <c r="Y153" s="174"/>
      <c r="AA153" s="179">
        <v>0</v>
      </c>
      <c r="AB153" s="179">
        <v>0</v>
      </c>
      <c r="AC153" s="182"/>
      <c r="AD153" s="182"/>
      <c r="AE153" s="182"/>
      <c r="AF153" s="179">
        <v>0</v>
      </c>
      <c r="AG153" s="179">
        <v>0</v>
      </c>
      <c r="AH153" s="181"/>
      <c r="AJ153" s="185">
        <f>IFERROR(VLOOKUP(A153,[3]rptBudgetaryBudgetCrossOrganiza!$A$2:$M$554,4,FALSE),"0")</f>
        <v>0</v>
      </c>
      <c r="AK153" s="185">
        <f>IFERROR(VLOOKUP(A153,[3]rptBudgetaryBudgetCrossOrganiza!$A$2:$M$554,6,FALSE),"0")</f>
        <v>0</v>
      </c>
      <c r="AL153" s="149"/>
      <c r="AM153" s="150">
        <f>IFERROR(VLOOKUP(A153,[4]rptBudgetaryBudgetCrossOrganiza!$A$1212:$O$2283,13,FALSE),"0")</f>
        <v>0</v>
      </c>
      <c r="AN153" s="151"/>
      <c r="AO153" s="151"/>
      <c r="AP153" s="152"/>
      <c r="AQ153" s="149"/>
      <c r="AR153" s="153"/>
      <c r="AS153" s="132"/>
      <c r="AT153" s="133"/>
      <c r="AU153" s="134"/>
      <c r="AV153" s="134"/>
      <c r="AW153" s="134"/>
      <c r="AX153" s="134"/>
      <c r="AY153" s="134"/>
      <c r="AZ153" s="134"/>
      <c r="BA153" s="135"/>
    </row>
    <row r="154" spans="1:53" x14ac:dyDescent="0.25">
      <c r="A154" s="128" t="s">
        <v>1549</v>
      </c>
      <c r="B154" s="128" t="s">
        <v>1977</v>
      </c>
      <c r="C154" s="128" t="str">
        <f t="shared" si="20"/>
        <v>100.40</v>
      </c>
      <c r="D154" s="128" t="str">
        <f t="shared" si="22"/>
        <v>55</v>
      </c>
      <c r="E154" s="128" t="str">
        <f t="shared" si="21"/>
        <v>6200.08</v>
      </c>
      <c r="F154" s="128">
        <f>VLOOKUP(E154,'Projections Cheat Sheet'!$A$3:$B$536,2,FALSE)</f>
        <v>6</v>
      </c>
      <c r="G154" s="128" t="str">
        <f>VLOOKUP(F154,'Projections Cheat Sheet'!$B$8:$C$196,2,FALSE)</f>
        <v>Zero</v>
      </c>
      <c r="H154" s="128" t="s">
        <v>2016</v>
      </c>
      <c r="I154" s="129">
        <v>0</v>
      </c>
      <c r="J154" s="129">
        <v>0</v>
      </c>
      <c r="K154" s="130"/>
      <c r="L154" s="129"/>
      <c r="M154" s="129"/>
      <c r="N154" s="129">
        <v>0</v>
      </c>
      <c r="O154" s="129">
        <v>0</v>
      </c>
      <c r="P154" s="131"/>
      <c r="R154" s="172">
        <v>0</v>
      </c>
      <c r="S154" s="172">
        <v>0</v>
      </c>
      <c r="T154" s="173"/>
      <c r="U154" s="173"/>
      <c r="V154" s="173"/>
      <c r="W154" s="172">
        <v>0</v>
      </c>
      <c r="X154" s="172">
        <v>0</v>
      </c>
      <c r="Y154" s="174"/>
      <c r="AA154" s="179">
        <v>0</v>
      </c>
      <c r="AB154" s="179">
        <v>0</v>
      </c>
      <c r="AC154" s="182"/>
      <c r="AD154" s="182"/>
      <c r="AE154" s="182"/>
      <c r="AF154" s="179">
        <v>0</v>
      </c>
      <c r="AG154" s="179">
        <v>0</v>
      </c>
      <c r="AH154" s="181"/>
      <c r="AJ154" s="185">
        <f>IFERROR(VLOOKUP(A154,[3]rptBudgetaryBudgetCrossOrganiza!$A$2:$M$554,4,FALSE),"0")</f>
        <v>0</v>
      </c>
      <c r="AK154" s="185">
        <f>IFERROR(VLOOKUP(A154,[3]rptBudgetaryBudgetCrossOrganiza!$A$2:$M$554,6,FALSE),"0")</f>
        <v>0</v>
      </c>
      <c r="AL154" s="149"/>
      <c r="AM154" s="150">
        <f>IFERROR(VLOOKUP(A154,[4]rptBudgetaryBudgetCrossOrganiza!$A$1212:$O$2283,13,FALSE),"0")</f>
        <v>0</v>
      </c>
      <c r="AN154" s="151"/>
      <c r="AO154" s="151"/>
      <c r="AP154" s="152"/>
      <c r="AQ154" s="149"/>
      <c r="AR154" s="153"/>
      <c r="AS154" s="132"/>
      <c r="AT154" s="133"/>
      <c r="AU154" s="134"/>
      <c r="AV154" s="134"/>
      <c r="AW154" s="134"/>
      <c r="AX154" s="134"/>
      <c r="AY154" s="134"/>
      <c r="AZ154" s="134"/>
      <c r="BA154" s="135"/>
    </row>
    <row r="155" spans="1:53" x14ac:dyDescent="0.25">
      <c r="A155" s="128" t="s">
        <v>1550</v>
      </c>
      <c r="B155" s="128" t="s">
        <v>1955</v>
      </c>
      <c r="C155" s="128" t="str">
        <f t="shared" si="20"/>
        <v>100.40</v>
      </c>
      <c r="D155" s="128" t="str">
        <f t="shared" si="22"/>
        <v>55</v>
      </c>
      <c r="E155" s="128" t="str">
        <f t="shared" si="21"/>
        <v>6200.09</v>
      </c>
      <c r="F155" s="128">
        <f>VLOOKUP(E155,'Projections Cheat Sheet'!$A$3:$B$536,2,FALSE)</f>
        <v>6</v>
      </c>
      <c r="G155" s="128" t="str">
        <f>VLOOKUP(F155,'Projections Cheat Sheet'!$B$8:$C$196,2,FALSE)</f>
        <v>Zero</v>
      </c>
      <c r="H155" s="128" t="s">
        <v>2016</v>
      </c>
      <c r="I155" s="129">
        <v>0</v>
      </c>
      <c r="J155" s="129">
        <v>0</v>
      </c>
      <c r="K155" s="130"/>
      <c r="L155" s="129"/>
      <c r="M155" s="129"/>
      <c r="N155" s="129">
        <v>0</v>
      </c>
      <c r="O155" s="129">
        <v>0</v>
      </c>
      <c r="P155" s="131"/>
      <c r="R155" s="172">
        <v>0</v>
      </c>
      <c r="S155" s="172">
        <v>0</v>
      </c>
      <c r="T155" s="173"/>
      <c r="U155" s="173"/>
      <c r="V155" s="173"/>
      <c r="W155" s="172">
        <v>0</v>
      </c>
      <c r="X155" s="172">
        <v>0</v>
      </c>
      <c r="Y155" s="174"/>
      <c r="AA155" s="179">
        <v>0</v>
      </c>
      <c r="AB155" s="179">
        <v>7310</v>
      </c>
      <c r="AC155" s="182"/>
      <c r="AD155" s="182"/>
      <c r="AE155" s="182"/>
      <c r="AF155" s="179">
        <v>0</v>
      </c>
      <c r="AG155" s="179">
        <v>0</v>
      </c>
      <c r="AH155" s="181"/>
      <c r="AJ155" s="185">
        <f>IFERROR(VLOOKUP(A155,[3]rptBudgetaryBudgetCrossOrganiza!$A$2:$M$554,4,FALSE),"0")</f>
        <v>0</v>
      </c>
      <c r="AK155" s="185">
        <f>IFERROR(VLOOKUP(A155,[3]rptBudgetaryBudgetCrossOrganiza!$A$2:$M$554,6,FALSE),"0")</f>
        <v>0</v>
      </c>
      <c r="AL155" s="149"/>
      <c r="AM155" s="150">
        <f>IFERROR(VLOOKUP(A155,[4]rptBudgetaryBudgetCrossOrganiza!$A$1212:$O$2283,13,FALSE),"0")</f>
        <v>0</v>
      </c>
      <c r="AN155" s="151"/>
      <c r="AO155" s="151"/>
      <c r="AP155" s="152"/>
      <c r="AQ155" s="149"/>
      <c r="AR155" s="153"/>
      <c r="AS155" s="132"/>
      <c r="AT155" s="133"/>
      <c r="AU155" s="134"/>
      <c r="AV155" s="134"/>
      <c r="AW155" s="134"/>
      <c r="AX155" s="134"/>
      <c r="AY155" s="134"/>
      <c r="AZ155" s="134"/>
      <c r="BA155" s="135"/>
    </row>
    <row r="156" spans="1:53" x14ac:dyDescent="0.25">
      <c r="A156" s="128" t="s">
        <v>1551</v>
      </c>
      <c r="B156" s="128" t="s">
        <v>1974</v>
      </c>
      <c r="C156" s="128" t="str">
        <f t="shared" si="20"/>
        <v>100.40</v>
      </c>
      <c r="D156" s="128" t="str">
        <f t="shared" si="22"/>
        <v>55</v>
      </c>
      <c r="E156" s="128" t="str">
        <f t="shared" si="21"/>
        <v>6400.01</v>
      </c>
      <c r="F156" s="128">
        <f>VLOOKUP(E156,'Projections Cheat Sheet'!$A$3:$B$536,2,FALSE)</f>
        <v>6</v>
      </c>
      <c r="G156" s="128" t="str">
        <f>VLOOKUP(F156,'Projections Cheat Sheet'!$B$8:$C$196,2,FALSE)</f>
        <v>Zero</v>
      </c>
      <c r="H156" s="128" t="s">
        <v>2017</v>
      </c>
      <c r="I156" s="129">
        <v>28500</v>
      </c>
      <c r="J156" s="129">
        <v>29510</v>
      </c>
      <c r="K156" s="130"/>
      <c r="L156" s="129"/>
      <c r="M156" s="129"/>
      <c r="N156" s="129">
        <v>26499.34</v>
      </c>
      <c r="O156" s="129">
        <v>26499.34</v>
      </c>
      <c r="P156" s="131"/>
      <c r="R156" s="172">
        <v>31000</v>
      </c>
      <c r="S156" s="172">
        <v>35070</v>
      </c>
      <c r="T156" s="173"/>
      <c r="U156" s="173"/>
      <c r="V156" s="173"/>
      <c r="W156" s="172">
        <v>31101.22</v>
      </c>
      <c r="X156" s="172">
        <v>31101.22</v>
      </c>
      <c r="Y156" s="174"/>
      <c r="AA156" s="179">
        <v>35000</v>
      </c>
      <c r="AB156" s="179">
        <v>35000</v>
      </c>
      <c r="AC156" s="182"/>
      <c r="AD156" s="182"/>
      <c r="AE156" s="182"/>
      <c r="AF156" s="179">
        <v>33978.82</v>
      </c>
      <c r="AG156" s="179">
        <v>33978.82</v>
      </c>
      <c r="AH156" s="181"/>
      <c r="AJ156" s="185">
        <f>IFERROR(VLOOKUP(A156,[3]rptBudgetaryBudgetCrossOrganiza!$A$2:$M$554,4,FALSE),"0")</f>
        <v>35000</v>
      </c>
      <c r="AK156" s="185">
        <f>IFERROR(VLOOKUP(A156,[3]rptBudgetaryBudgetCrossOrganiza!$A$2:$M$554,6,FALSE),"0")</f>
        <v>75000</v>
      </c>
      <c r="AL156" s="149">
        <v>75000</v>
      </c>
      <c r="AM156" s="150">
        <f>IFERROR(VLOOKUP(A156,[4]rptBudgetaryBudgetCrossOrganiza!$A$1212:$O$2283,13,FALSE),"0")</f>
        <v>805.68</v>
      </c>
      <c r="AN156" s="151"/>
      <c r="AO156" s="151"/>
      <c r="AP156" s="152"/>
      <c r="AQ156" s="149"/>
      <c r="AR156" s="153"/>
      <c r="AS156" s="132"/>
      <c r="AT156" s="133"/>
      <c r="AU156" s="134"/>
      <c r="AV156" s="134"/>
      <c r="AW156" s="134"/>
      <c r="AX156" s="134"/>
      <c r="AY156" s="134"/>
      <c r="AZ156" s="134"/>
      <c r="BA156" s="135"/>
    </row>
    <row r="157" spans="1:53" x14ac:dyDescent="0.25">
      <c r="A157" s="128" t="s">
        <v>1552</v>
      </c>
      <c r="B157" s="128" t="s">
        <v>1960</v>
      </c>
      <c r="C157" s="128" t="str">
        <f t="shared" si="20"/>
        <v>100.40</v>
      </c>
      <c r="D157" s="128" t="str">
        <f t="shared" si="22"/>
        <v>55</v>
      </c>
      <c r="E157" s="128" t="str">
        <f t="shared" si="21"/>
        <v>6400.02</v>
      </c>
      <c r="F157" s="128">
        <f>VLOOKUP(E157,'Projections Cheat Sheet'!$A$3:$B$536,2,FALSE)</f>
        <v>6</v>
      </c>
      <c r="G157" s="128" t="str">
        <f>VLOOKUP(F157,'Projections Cheat Sheet'!$B$8:$C$196,2,FALSE)</f>
        <v>Zero</v>
      </c>
      <c r="H157" s="128" t="s">
        <v>2017</v>
      </c>
      <c r="I157" s="129">
        <v>22000</v>
      </c>
      <c r="J157" s="129">
        <v>22000</v>
      </c>
      <c r="K157" s="130"/>
      <c r="L157" s="129"/>
      <c r="M157" s="129"/>
      <c r="N157" s="129">
        <v>25208.04</v>
      </c>
      <c r="O157" s="129">
        <v>25208.04</v>
      </c>
      <c r="P157" s="131"/>
      <c r="R157" s="172">
        <v>24000</v>
      </c>
      <c r="S157" s="172">
        <v>24000</v>
      </c>
      <c r="T157" s="173"/>
      <c r="U157" s="173"/>
      <c r="V157" s="173"/>
      <c r="W157" s="172">
        <v>20726.12</v>
      </c>
      <c r="X157" s="172">
        <v>20726.12</v>
      </c>
      <c r="Y157" s="174"/>
      <c r="AA157" s="179">
        <v>28000</v>
      </c>
      <c r="AB157" s="179">
        <v>28000</v>
      </c>
      <c r="AC157" s="182"/>
      <c r="AD157" s="182"/>
      <c r="AE157" s="182"/>
      <c r="AF157" s="179">
        <v>28484.43</v>
      </c>
      <c r="AG157" s="179">
        <v>28484.43</v>
      </c>
      <c r="AH157" s="181"/>
      <c r="AJ157" s="185">
        <f>IFERROR(VLOOKUP(A157,[3]rptBudgetaryBudgetCrossOrganiza!$A$2:$M$554,4,FALSE),"0")</f>
        <v>28000</v>
      </c>
      <c r="AK157" s="185">
        <f>IFERROR(VLOOKUP(A157,[3]rptBudgetaryBudgetCrossOrganiza!$A$2:$M$554,6,FALSE),"0")</f>
        <v>28000</v>
      </c>
      <c r="AL157" s="149">
        <v>28000</v>
      </c>
      <c r="AM157" s="150">
        <f>IFERROR(VLOOKUP(A157,[4]rptBudgetaryBudgetCrossOrganiza!$A$1212:$O$2283,13,FALSE),"0")</f>
        <v>6530.62</v>
      </c>
      <c r="AN157" s="151"/>
      <c r="AO157" s="151"/>
      <c r="AP157" s="152"/>
      <c r="AQ157" s="149"/>
      <c r="AR157" s="153"/>
      <c r="AS157" s="132"/>
      <c r="AT157" s="133"/>
      <c r="AU157" s="134"/>
      <c r="AV157" s="134"/>
      <c r="AW157" s="134"/>
      <c r="AX157" s="134"/>
      <c r="AY157" s="134"/>
      <c r="AZ157" s="134"/>
      <c r="BA157" s="135"/>
    </row>
    <row r="158" spans="1:53" x14ac:dyDescent="0.25">
      <c r="A158" s="128" t="s">
        <v>1553</v>
      </c>
      <c r="B158" s="128" t="s">
        <v>1975</v>
      </c>
      <c r="C158" s="128" t="str">
        <f t="shared" si="20"/>
        <v>100.40</v>
      </c>
      <c r="D158" s="128" t="str">
        <f t="shared" si="22"/>
        <v>55</v>
      </c>
      <c r="E158" s="128" t="str">
        <f t="shared" si="21"/>
        <v>6400.03</v>
      </c>
      <c r="F158" s="128">
        <f>VLOOKUP(E158,'Projections Cheat Sheet'!$A$3:$B$536,2,FALSE)</f>
        <v>6</v>
      </c>
      <c r="G158" s="128" t="str">
        <f>VLOOKUP(F158,'Projections Cheat Sheet'!$B$8:$C$196,2,FALSE)</f>
        <v>Zero</v>
      </c>
      <c r="H158" s="128" t="s">
        <v>2017</v>
      </c>
      <c r="I158" s="129">
        <v>0</v>
      </c>
      <c r="J158" s="129">
        <v>0</v>
      </c>
      <c r="K158" s="130"/>
      <c r="L158" s="129"/>
      <c r="M158" s="129"/>
      <c r="N158" s="129">
        <v>0</v>
      </c>
      <c r="O158" s="129">
        <v>0</v>
      </c>
      <c r="P158" s="131"/>
      <c r="R158" s="172">
        <v>27000</v>
      </c>
      <c r="S158" s="172">
        <v>27000</v>
      </c>
      <c r="T158" s="173"/>
      <c r="U158" s="173"/>
      <c r="V158" s="173"/>
      <c r="W158" s="172">
        <v>26439.75</v>
      </c>
      <c r="X158" s="172">
        <v>26439.75</v>
      </c>
      <c r="Y158" s="174"/>
      <c r="AA158" s="179">
        <v>0</v>
      </c>
      <c r="AB158" s="179">
        <v>0</v>
      </c>
      <c r="AC158" s="182"/>
      <c r="AD158" s="182"/>
      <c r="AE158" s="182"/>
      <c r="AF158" s="179">
        <v>0</v>
      </c>
      <c r="AG158" s="179">
        <v>0</v>
      </c>
      <c r="AH158" s="181"/>
      <c r="AJ158" s="185">
        <f>IFERROR(VLOOKUP(A158,[3]rptBudgetaryBudgetCrossOrganiza!$A$2:$M$554,4,FALSE),"0")</f>
        <v>0</v>
      </c>
      <c r="AK158" s="185">
        <f>IFERROR(VLOOKUP(A158,[3]rptBudgetaryBudgetCrossOrganiza!$A$2:$M$554,6,FALSE),"0")</f>
        <v>0</v>
      </c>
      <c r="AL158" s="149"/>
      <c r="AM158" s="150">
        <f>IFERROR(VLOOKUP(A158,[4]rptBudgetaryBudgetCrossOrganiza!$A$1212:$O$2283,13,FALSE),"0")</f>
        <v>0</v>
      </c>
      <c r="AN158" s="151"/>
      <c r="AO158" s="151"/>
      <c r="AP158" s="152"/>
      <c r="AQ158" s="149"/>
      <c r="AR158" s="153"/>
      <c r="AS158" s="132"/>
      <c r="AT158" s="133"/>
      <c r="AU158" s="134"/>
      <c r="AV158" s="134"/>
      <c r="AW158" s="134"/>
      <c r="AX158" s="134"/>
      <c r="AY158" s="134"/>
      <c r="AZ158" s="134"/>
      <c r="BA158" s="135"/>
    </row>
    <row r="159" spans="1:53" x14ac:dyDescent="0.25">
      <c r="A159" s="128" t="s">
        <v>1554</v>
      </c>
      <c r="B159" s="128" t="s">
        <v>1978</v>
      </c>
      <c r="C159" s="128" t="str">
        <f t="shared" si="20"/>
        <v>100.40</v>
      </c>
      <c r="D159" s="128" t="str">
        <f t="shared" si="22"/>
        <v>55</v>
      </c>
      <c r="E159" s="128" t="str">
        <f t="shared" si="21"/>
        <v>6400.04</v>
      </c>
      <c r="F159" s="128">
        <f>VLOOKUP(E159,'Projections Cheat Sheet'!$A$3:$B$536,2,FALSE)</f>
        <v>6</v>
      </c>
      <c r="G159" s="128" t="str">
        <f>VLOOKUP(F159,'Projections Cheat Sheet'!$B$8:$C$196,2,FALSE)</f>
        <v>Zero</v>
      </c>
      <c r="H159" s="128" t="s">
        <v>2017</v>
      </c>
      <c r="I159" s="129">
        <v>5000</v>
      </c>
      <c r="J159" s="129">
        <v>1000</v>
      </c>
      <c r="K159" s="130"/>
      <c r="L159" s="129"/>
      <c r="M159" s="129"/>
      <c r="N159" s="129">
        <v>0</v>
      </c>
      <c r="O159" s="129">
        <v>0</v>
      </c>
      <c r="P159" s="131"/>
      <c r="R159" s="172">
        <v>5000</v>
      </c>
      <c r="S159" s="172">
        <v>5000</v>
      </c>
      <c r="T159" s="173"/>
      <c r="U159" s="173"/>
      <c r="V159" s="173"/>
      <c r="W159" s="172">
        <v>0</v>
      </c>
      <c r="X159" s="172">
        <v>0</v>
      </c>
      <c r="Y159" s="174"/>
      <c r="AA159" s="179">
        <v>5000</v>
      </c>
      <c r="AB159" s="179">
        <v>5000</v>
      </c>
      <c r="AC159" s="182"/>
      <c r="AD159" s="182"/>
      <c r="AE159" s="182"/>
      <c r="AF159" s="179">
        <v>770.76</v>
      </c>
      <c r="AG159" s="179">
        <v>770.76</v>
      </c>
      <c r="AH159" s="181"/>
      <c r="AJ159" s="185">
        <f>IFERROR(VLOOKUP(A159,[3]rptBudgetaryBudgetCrossOrganiza!$A$2:$M$554,4,FALSE),"0")</f>
        <v>5000</v>
      </c>
      <c r="AK159" s="185">
        <f>IFERROR(VLOOKUP(A159,[3]rptBudgetaryBudgetCrossOrganiza!$A$2:$M$554,6,FALSE),"0")</f>
        <v>5000</v>
      </c>
      <c r="AL159" s="149">
        <v>5000</v>
      </c>
      <c r="AM159" s="150">
        <f>IFERROR(VLOOKUP(A159,[4]rptBudgetaryBudgetCrossOrganiza!$A$1212:$O$2283,13,FALSE),"0")</f>
        <v>286.88</v>
      </c>
      <c r="AN159" s="151"/>
      <c r="AO159" s="151"/>
      <c r="AP159" s="152"/>
      <c r="AQ159" s="149"/>
      <c r="AR159" s="153"/>
      <c r="AS159" s="132"/>
      <c r="AT159" s="133"/>
      <c r="AU159" s="134"/>
      <c r="AV159" s="134"/>
      <c r="AW159" s="134"/>
      <c r="AX159" s="134"/>
      <c r="AY159" s="134"/>
      <c r="AZ159" s="134"/>
      <c r="BA159" s="135"/>
    </row>
    <row r="160" spans="1:53" x14ac:dyDescent="0.25">
      <c r="A160" s="128" t="s">
        <v>1555</v>
      </c>
      <c r="B160" s="128" t="s">
        <v>1961</v>
      </c>
      <c r="C160" s="128" t="str">
        <f t="shared" si="20"/>
        <v>100.40</v>
      </c>
      <c r="D160" s="128" t="str">
        <f t="shared" si="22"/>
        <v>55</v>
      </c>
      <c r="E160" s="128" t="str">
        <f t="shared" si="21"/>
        <v>6400.05</v>
      </c>
      <c r="F160" s="128">
        <f>VLOOKUP(E160,'Projections Cheat Sheet'!$A$3:$B$536,2,FALSE)</f>
        <v>6</v>
      </c>
      <c r="G160" s="128" t="str">
        <f>VLOOKUP(F160,'Projections Cheat Sheet'!$B$8:$C$196,2,FALSE)</f>
        <v>Zero</v>
      </c>
      <c r="H160" s="128" t="s">
        <v>2017</v>
      </c>
      <c r="I160" s="129">
        <v>0</v>
      </c>
      <c r="J160" s="129">
        <v>0</v>
      </c>
      <c r="K160" s="130"/>
      <c r="L160" s="129"/>
      <c r="M160" s="129"/>
      <c r="N160" s="129">
        <v>0</v>
      </c>
      <c r="O160" s="129">
        <v>0</v>
      </c>
      <c r="P160" s="131"/>
      <c r="R160" s="172">
        <v>0</v>
      </c>
      <c r="S160" s="172">
        <v>0</v>
      </c>
      <c r="T160" s="173"/>
      <c r="U160" s="173"/>
      <c r="V160" s="173"/>
      <c r="W160" s="172">
        <v>0</v>
      </c>
      <c r="X160" s="172">
        <v>0</v>
      </c>
      <c r="Y160" s="174"/>
      <c r="AA160" s="179">
        <v>0</v>
      </c>
      <c r="AB160" s="179">
        <v>0</v>
      </c>
      <c r="AC160" s="182"/>
      <c r="AD160" s="182"/>
      <c r="AE160" s="182"/>
      <c r="AF160" s="179">
        <v>43.51</v>
      </c>
      <c r="AG160" s="179">
        <v>43.51</v>
      </c>
      <c r="AH160" s="181"/>
      <c r="AJ160" s="185">
        <f>IFERROR(VLOOKUP(A160,[3]rptBudgetaryBudgetCrossOrganiza!$A$2:$M$554,4,FALSE),"0")</f>
        <v>0</v>
      </c>
      <c r="AK160" s="185">
        <f>IFERROR(VLOOKUP(A160,[3]rptBudgetaryBudgetCrossOrganiza!$A$2:$M$554,6,FALSE),"0")</f>
        <v>0</v>
      </c>
      <c r="AL160" s="149"/>
      <c r="AM160" s="150">
        <f>IFERROR(VLOOKUP(A160,[4]rptBudgetaryBudgetCrossOrganiza!$A$1212:$O$2283,13,FALSE),"0")</f>
        <v>0</v>
      </c>
      <c r="AN160" s="151"/>
      <c r="AO160" s="151"/>
      <c r="AP160" s="152"/>
      <c r="AQ160" s="149"/>
      <c r="AR160" s="153"/>
      <c r="AS160" s="132"/>
      <c r="AT160" s="133"/>
      <c r="AU160" s="134"/>
      <c r="AV160" s="134"/>
      <c r="AW160" s="134"/>
      <c r="AX160" s="134"/>
      <c r="AY160" s="134"/>
      <c r="AZ160" s="134"/>
      <c r="BA160" s="135"/>
    </row>
    <row r="161" spans="1:54" x14ac:dyDescent="0.25">
      <c r="A161" s="128" t="s">
        <v>1556</v>
      </c>
      <c r="B161" s="128" t="s">
        <v>1962</v>
      </c>
      <c r="C161" s="128" t="str">
        <f t="shared" si="20"/>
        <v>100.40</v>
      </c>
      <c r="D161" s="128" t="str">
        <f t="shared" si="22"/>
        <v>55</v>
      </c>
      <c r="E161" s="128" t="str">
        <f t="shared" si="21"/>
        <v>6400.07</v>
      </c>
      <c r="F161" s="128">
        <f>VLOOKUP(E161,'Projections Cheat Sheet'!$A$3:$B$536,2,FALSE)</f>
        <v>6</v>
      </c>
      <c r="G161" s="128" t="str">
        <f>VLOOKUP(F161,'Projections Cheat Sheet'!$B$8:$C$196,2,FALSE)</f>
        <v>Zero</v>
      </c>
      <c r="H161" s="128" t="s">
        <v>2017</v>
      </c>
      <c r="I161" s="129">
        <v>0</v>
      </c>
      <c r="J161" s="129">
        <v>0</v>
      </c>
      <c r="K161" s="130"/>
      <c r="L161" s="129"/>
      <c r="M161" s="129"/>
      <c r="N161" s="129">
        <v>0</v>
      </c>
      <c r="O161" s="129">
        <v>0</v>
      </c>
      <c r="P161" s="131"/>
      <c r="R161" s="172">
        <v>0</v>
      </c>
      <c r="S161" s="172">
        <v>0</v>
      </c>
      <c r="T161" s="173"/>
      <c r="U161" s="173"/>
      <c r="V161" s="173"/>
      <c r="W161" s="172">
        <v>0</v>
      </c>
      <c r="X161" s="172">
        <v>0</v>
      </c>
      <c r="Y161" s="174"/>
      <c r="AA161" s="179">
        <v>0</v>
      </c>
      <c r="AB161" s="179">
        <v>0</v>
      </c>
      <c r="AC161" s="182"/>
      <c r="AD161" s="182"/>
      <c r="AE161" s="182"/>
      <c r="AF161" s="179">
        <v>0</v>
      </c>
      <c r="AG161" s="179">
        <v>0</v>
      </c>
      <c r="AH161" s="181"/>
      <c r="AJ161" s="185">
        <f>IFERROR(VLOOKUP(A161,[3]rptBudgetaryBudgetCrossOrganiza!$A$2:$M$554,4,FALSE),"0")</f>
        <v>0</v>
      </c>
      <c r="AK161" s="185">
        <f>IFERROR(VLOOKUP(A161,[3]rptBudgetaryBudgetCrossOrganiza!$A$2:$M$554,6,FALSE),"0")</f>
        <v>0</v>
      </c>
      <c r="AL161" s="149"/>
      <c r="AM161" s="150">
        <f>IFERROR(VLOOKUP(A161,[4]rptBudgetaryBudgetCrossOrganiza!$A$1212:$O$2283,13,FALSE),"0")</f>
        <v>0</v>
      </c>
      <c r="AN161" s="151"/>
      <c r="AO161" s="151"/>
      <c r="AP161" s="152"/>
      <c r="AQ161" s="149"/>
      <c r="AR161" s="153"/>
      <c r="AS161" s="132"/>
      <c r="AT161" s="133"/>
      <c r="AU161" s="134"/>
      <c r="AV161" s="134"/>
      <c r="AW161" s="134"/>
      <c r="AX161" s="134"/>
      <c r="AY161" s="134"/>
      <c r="AZ161" s="134"/>
      <c r="BA161" s="135"/>
    </row>
    <row r="162" spans="1:54" x14ac:dyDescent="0.25">
      <c r="A162" s="128" t="s">
        <v>1557</v>
      </c>
      <c r="B162" s="128" t="s">
        <v>1979</v>
      </c>
      <c r="C162" s="128" t="str">
        <f t="shared" si="20"/>
        <v>100.40</v>
      </c>
      <c r="D162" s="128" t="str">
        <f t="shared" si="22"/>
        <v>55</v>
      </c>
      <c r="E162" s="128" t="str">
        <f t="shared" si="21"/>
        <v>6400.20</v>
      </c>
      <c r="F162" s="128">
        <f>VLOOKUP(E162,'Projections Cheat Sheet'!$A$3:$B$536,2,FALSE)</f>
        <v>6</v>
      </c>
      <c r="G162" s="128" t="str">
        <f>VLOOKUP(F162,'Projections Cheat Sheet'!$B$8:$C$196,2,FALSE)</f>
        <v>Zero</v>
      </c>
      <c r="H162" s="128" t="s">
        <v>2017</v>
      </c>
      <c r="I162" s="129">
        <v>3600</v>
      </c>
      <c r="J162" s="129">
        <v>3600</v>
      </c>
      <c r="K162" s="130"/>
      <c r="L162" s="129"/>
      <c r="M162" s="129"/>
      <c r="N162" s="129">
        <v>1838.51</v>
      </c>
      <c r="O162" s="129">
        <v>1838.51</v>
      </c>
      <c r="P162" s="131"/>
      <c r="R162" s="172">
        <v>4000</v>
      </c>
      <c r="S162" s="172">
        <v>4000</v>
      </c>
      <c r="T162" s="173"/>
      <c r="U162" s="173"/>
      <c r="V162" s="173"/>
      <c r="W162" s="172">
        <v>2473.29</v>
      </c>
      <c r="X162" s="172">
        <v>2473.29</v>
      </c>
      <c r="Y162" s="174"/>
      <c r="AA162" s="179">
        <v>5000</v>
      </c>
      <c r="AB162" s="179">
        <v>5000</v>
      </c>
      <c r="AC162" s="182"/>
      <c r="AD162" s="182"/>
      <c r="AE162" s="182"/>
      <c r="AF162" s="179">
        <v>1975.89</v>
      </c>
      <c r="AG162" s="179">
        <v>1975.89</v>
      </c>
      <c r="AH162" s="181"/>
      <c r="AJ162" s="185">
        <f>IFERROR(VLOOKUP(A162,[3]rptBudgetaryBudgetCrossOrganiza!$A$2:$M$554,4,FALSE),"0")</f>
        <v>5000</v>
      </c>
      <c r="AK162" s="185">
        <f>IFERROR(VLOOKUP(A162,[3]rptBudgetaryBudgetCrossOrganiza!$A$2:$M$554,6,FALSE),"0")</f>
        <v>5000</v>
      </c>
      <c r="AL162" s="149">
        <v>5000</v>
      </c>
      <c r="AM162" s="150">
        <f>IFERROR(VLOOKUP(A162,[4]rptBudgetaryBudgetCrossOrganiza!$A$1212:$O$2283,13,FALSE),"0")</f>
        <v>251.88</v>
      </c>
      <c r="AN162" s="151"/>
      <c r="AO162" s="151"/>
      <c r="AP162" s="152"/>
      <c r="AQ162" s="149"/>
      <c r="AR162" s="153"/>
      <c r="AS162" s="132"/>
      <c r="AT162" s="133"/>
      <c r="AU162" s="134"/>
      <c r="AV162" s="134"/>
      <c r="AW162" s="134"/>
      <c r="AX162" s="134"/>
      <c r="AY162" s="134"/>
      <c r="AZ162" s="134"/>
      <c r="BA162" s="135"/>
    </row>
    <row r="163" spans="1:54" x14ac:dyDescent="0.25">
      <c r="A163" s="128" t="s">
        <v>1558</v>
      </c>
      <c r="B163" s="128" t="s">
        <v>1963</v>
      </c>
      <c r="C163" s="128" t="str">
        <f t="shared" si="20"/>
        <v>100.40</v>
      </c>
      <c r="D163" s="128" t="str">
        <f t="shared" si="22"/>
        <v>55</v>
      </c>
      <c r="E163" s="128" t="str">
        <f t="shared" si="21"/>
        <v>6500.04</v>
      </c>
      <c r="F163" s="128">
        <f>VLOOKUP(E163,'Projections Cheat Sheet'!$A$3:$B$536,2,FALSE)</f>
        <v>1</v>
      </c>
      <c r="G163" s="128" t="str">
        <f>VLOOKUP(F163,'Projections Cheat Sheet'!$B$8:$C$196,2,FALSE)</f>
        <v>salary</v>
      </c>
      <c r="H163" s="128" t="s">
        <v>2014</v>
      </c>
      <c r="I163" s="129">
        <v>16900</v>
      </c>
      <c r="J163" s="129">
        <v>16900</v>
      </c>
      <c r="K163" s="130"/>
      <c r="L163" s="129"/>
      <c r="M163" s="129"/>
      <c r="N163" s="129">
        <v>16900</v>
      </c>
      <c r="O163" s="129">
        <v>16900</v>
      </c>
      <c r="P163" s="131"/>
      <c r="R163" s="172">
        <v>20900</v>
      </c>
      <c r="S163" s="172">
        <v>20900</v>
      </c>
      <c r="T163" s="173"/>
      <c r="U163" s="173"/>
      <c r="V163" s="173"/>
      <c r="W163" s="172">
        <v>20900</v>
      </c>
      <c r="X163" s="172">
        <v>20900</v>
      </c>
      <c r="Y163" s="174"/>
      <c r="AA163" s="179">
        <v>25310</v>
      </c>
      <c r="AB163" s="179">
        <v>25310</v>
      </c>
      <c r="AC163" s="182"/>
      <c r="AD163" s="182"/>
      <c r="AE163" s="182"/>
      <c r="AF163" s="179">
        <v>10545.85</v>
      </c>
      <c r="AG163" s="179">
        <v>10545.85</v>
      </c>
      <c r="AH163" s="181"/>
      <c r="AJ163" s="185">
        <f>IFERROR(VLOOKUP(A163,[3]rptBudgetaryBudgetCrossOrganiza!$A$2:$M$554,4,FALSE),"0")</f>
        <v>25310</v>
      </c>
      <c r="AK163" s="185">
        <f>IFERROR(VLOOKUP(A163,[3]rptBudgetaryBudgetCrossOrganiza!$A$2:$M$554,6,FALSE),"0")</f>
        <v>25310</v>
      </c>
      <c r="AL163" s="149">
        <v>25310</v>
      </c>
      <c r="AM163" s="150">
        <f>IFERROR(VLOOKUP(A163,[4]rptBudgetaryBudgetCrossOrganiza!$A$1212:$O$2283,13,FALSE),"0")</f>
        <v>0</v>
      </c>
      <c r="AN163" s="151"/>
      <c r="AO163" s="151"/>
      <c r="AP163" s="152"/>
      <c r="AQ163" s="149"/>
      <c r="AR163" s="153"/>
      <c r="AS163" s="132"/>
      <c r="AT163" s="133"/>
      <c r="AU163" s="134"/>
      <c r="AV163" s="134"/>
      <c r="AW163" s="134"/>
      <c r="AX163" s="134"/>
      <c r="AY163" s="134"/>
      <c r="AZ163" s="134"/>
      <c r="BA163" s="135"/>
    </row>
    <row r="164" spans="1:54" x14ac:dyDescent="0.25">
      <c r="A164" s="128" t="s">
        <v>1559</v>
      </c>
      <c r="B164" s="128" t="s">
        <v>1964</v>
      </c>
      <c r="C164" s="128" t="str">
        <f t="shared" si="20"/>
        <v>100.40</v>
      </c>
      <c r="D164" s="128" t="str">
        <f t="shared" si="22"/>
        <v>55</v>
      </c>
      <c r="E164" s="128" t="str">
        <f t="shared" si="21"/>
        <v>6600.01</v>
      </c>
      <c r="F164" s="128">
        <f>VLOOKUP(E164,'Projections Cheat Sheet'!$A$3:$B$536,2,FALSE)</f>
        <v>6</v>
      </c>
      <c r="G164" s="128" t="str">
        <f>VLOOKUP(F164,'Projections Cheat Sheet'!$B$8:$C$196,2,FALSE)</f>
        <v>Zero</v>
      </c>
      <c r="H164" s="128" t="s">
        <v>2016</v>
      </c>
      <c r="I164" s="129">
        <v>150</v>
      </c>
      <c r="J164" s="129">
        <v>150</v>
      </c>
      <c r="K164" s="130"/>
      <c r="L164" s="129"/>
      <c r="M164" s="129"/>
      <c r="N164" s="129">
        <v>84.76</v>
      </c>
      <c r="O164" s="129">
        <v>84.76</v>
      </c>
      <c r="P164" s="131"/>
      <c r="R164" s="172">
        <v>150</v>
      </c>
      <c r="S164" s="172">
        <v>150</v>
      </c>
      <c r="T164" s="173"/>
      <c r="U164" s="173"/>
      <c r="V164" s="173"/>
      <c r="W164" s="172">
        <v>184.22</v>
      </c>
      <c r="X164" s="172">
        <v>184.22</v>
      </c>
      <c r="Y164" s="174"/>
      <c r="AA164" s="179">
        <v>150</v>
      </c>
      <c r="AB164" s="179">
        <v>150</v>
      </c>
      <c r="AC164" s="182"/>
      <c r="AD164" s="182"/>
      <c r="AE164" s="182"/>
      <c r="AF164" s="179">
        <v>0</v>
      </c>
      <c r="AG164" s="179">
        <v>0</v>
      </c>
      <c r="AH164" s="181"/>
      <c r="AJ164" s="185">
        <f>IFERROR(VLOOKUP(A164,[3]rptBudgetaryBudgetCrossOrganiza!$A$2:$M$554,4,FALSE),"0")</f>
        <v>150</v>
      </c>
      <c r="AK164" s="185">
        <f>IFERROR(VLOOKUP(A164,[3]rptBudgetaryBudgetCrossOrganiza!$A$2:$M$554,6,FALSE),"0")</f>
        <v>150</v>
      </c>
      <c r="AL164" s="149">
        <v>500</v>
      </c>
      <c r="AM164" s="150">
        <f>IFERROR(VLOOKUP(A164,[4]rptBudgetaryBudgetCrossOrganiza!$A$1212:$O$2283,13,FALSE),"0")</f>
        <v>0</v>
      </c>
      <c r="AN164" s="151"/>
      <c r="AO164" s="151"/>
      <c r="AP164" s="152"/>
      <c r="AQ164" s="149"/>
      <c r="AR164" s="153"/>
      <c r="AS164" s="132"/>
      <c r="AT164" s="133"/>
      <c r="AU164" s="134"/>
      <c r="AV164" s="134"/>
      <c r="AW164" s="134"/>
      <c r="AX164" s="134"/>
      <c r="AY164" s="134"/>
      <c r="AZ164" s="134"/>
      <c r="BA164" s="135"/>
      <c r="BB164" s="102" t="s">
        <v>2048</v>
      </c>
    </row>
    <row r="165" spans="1:54" x14ac:dyDescent="0.25">
      <c r="A165" s="128" t="s">
        <v>1560</v>
      </c>
      <c r="B165" s="128" t="s">
        <v>1965</v>
      </c>
      <c r="C165" s="128" t="str">
        <f t="shared" si="20"/>
        <v>100.40</v>
      </c>
      <c r="D165" s="128" t="str">
        <f t="shared" si="22"/>
        <v>55</v>
      </c>
      <c r="E165" s="128" t="str">
        <f t="shared" si="21"/>
        <v>6600.03</v>
      </c>
      <c r="F165" s="128">
        <f>VLOOKUP(E165,'Projections Cheat Sheet'!$A$3:$B$536,2,FALSE)</f>
        <v>6</v>
      </c>
      <c r="G165" s="128" t="str">
        <f>VLOOKUP(F165,'Projections Cheat Sheet'!$B$8:$C$196,2,FALSE)</f>
        <v>Zero</v>
      </c>
      <c r="H165" s="128" t="s">
        <v>2016</v>
      </c>
      <c r="I165" s="129">
        <v>0</v>
      </c>
      <c r="J165" s="129">
        <v>0</v>
      </c>
      <c r="K165" s="130"/>
      <c r="L165" s="129"/>
      <c r="M165" s="129"/>
      <c r="N165" s="129">
        <v>0</v>
      </c>
      <c r="O165" s="129">
        <v>0</v>
      </c>
      <c r="P165" s="131"/>
      <c r="R165" s="172">
        <v>0</v>
      </c>
      <c r="S165" s="172">
        <v>0</v>
      </c>
      <c r="T165" s="173"/>
      <c r="U165" s="173"/>
      <c r="V165" s="173"/>
      <c r="W165" s="172">
        <v>0</v>
      </c>
      <c r="X165" s="172">
        <v>0</v>
      </c>
      <c r="Y165" s="174"/>
      <c r="AA165" s="179">
        <v>0</v>
      </c>
      <c r="AB165" s="179">
        <v>0</v>
      </c>
      <c r="AC165" s="182"/>
      <c r="AD165" s="182"/>
      <c r="AE165" s="182"/>
      <c r="AF165" s="179">
        <v>0</v>
      </c>
      <c r="AG165" s="179">
        <v>0</v>
      </c>
      <c r="AH165" s="181"/>
      <c r="AJ165" s="185">
        <f>IFERROR(VLOOKUP(A165,[3]rptBudgetaryBudgetCrossOrganiza!$A$2:$M$554,4,FALSE),"0")</f>
        <v>0</v>
      </c>
      <c r="AK165" s="185">
        <f>IFERROR(VLOOKUP(A165,[3]rptBudgetaryBudgetCrossOrganiza!$A$2:$M$554,6,FALSE),"0")</f>
        <v>0</v>
      </c>
      <c r="AL165" s="149"/>
      <c r="AM165" s="150">
        <f>IFERROR(VLOOKUP(A165,[4]rptBudgetaryBudgetCrossOrganiza!$A$1212:$O$2283,13,FALSE),"0")</f>
        <v>0</v>
      </c>
      <c r="AN165" s="151"/>
      <c r="AO165" s="151"/>
      <c r="AP165" s="152"/>
      <c r="AQ165" s="149"/>
      <c r="AR165" s="153"/>
      <c r="AS165" s="132"/>
      <c r="AT165" s="133"/>
      <c r="AU165" s="134"/>
      <c r="AV165" s="134"/>
      <c r="AW165" s="134"/>
      <c r="AX165" s="134"/>
      <c r="AY165" s="134"/>
      <c r="AZ165" s="134"/>
      <c r="BA165" s="135"/>
    </row>
    <row r="166" spans="1:54" x14ac:dyDescent="0.25">
      <c r="A166" s="128" t="s">
        <v>1561</v>
      </c>
      <c r="B166" s="128" t="s">
        <v>1966</v>
      </c>
      <c r="C166" s="128" t="str">
        <f t="shared" si="20"/>
        <v>100.40</v>
      </c>
      <c r="D166" s="128" t="str">
        <f t="shared" si="22"/>
        <v>55</v>
      </c>
      <c r="E166" s="128" t="str">
        <f t="shared" si="21"/>
        <v>6600.04</v>
      </c>
      <c r="F166" s="128">
        <f>VLOOKUP(E166,'Projections Cheat Sheet'!$A$3:$B$536,2,FALSE)</f>
        <v>6</v>
      </c>
      <c r="G166" s="128" t="str">
        <f>VLOOKUP(F166,'Projections Cheat Sheet'!$B$8:$C$196,2,FALSE)</f>
        <v>Zero</v>
      </c>
      <c r="H166" s="128" t="s">
        <v>2016</v>
      </c>
      <c r="I166" s="129">
        <v>1500</v>
      </c>
      <c r="J166" s="129">
        <v>1500</v>
      </c>
      <c r="K166" s="130"/>
      <c r="L166" s="129"/>
      <c r="M166" s="129"/>
      <c r="N166" s="129">
        <v>1037.75</v>
      </c>
      <c r="O166" s="129">
        <v>1037.75</v>
      </c>
      <c r="P166" s="131"/>
      <c r="R166" s="172">
        <v>1500</v>
      </c>
      <c r="S166" s="172">
        <v>1500</v>
      </c>
      <c r="T166" s="173"/>
      <c r="U166" s="173"/>
      <c r="V166" s="173"/>
      <c r="W166" s="172">
        <v>553.70000000000005</v>
      </c>
      <c r="X166" s="172">
        <v>553.70000000000005</v>
      </c>
      <c r="Y166" s="174"/>
      <c r="AA166" s="179">
        <v>1500</v>
      </c>
      <c r="AB166" s="179">
        <v>1500</v>
      </c>
      <c r="AC166" s="182"/>
      <c r="AD166" s="182"/>
      <c r="AE166" s="182"/>
      <c r="AF166" s="179">
        <v>199</v>
      </c>
      <c r="AG166" s="179">
        <v>199</v>
      </c>
      <c r="AH166" s="181"/>
      <c r="AJ166" s="185">
        <f>IFERROR(VLOOKUP(A166,[3]rptBudgetaryBudgetCrossOrganiza!$A$2:$M$554,4,FALSE),"0")</f>
        <v>1500</v>
      </c>
      <c r="AK166" s="185">
        <f>IFERROR(VLOOKUP(A166,[3]rptBudgetaryBudgetCrossOrganiza!$A$2:$M$554,6,FALSE),"0")</f>
        <v>1500</v>
      </c>
      <c r="AL166" s="149">
        <v>1500</v>
      </c>
      <c r="AM166" s="150">
        <f>IFERROR(VLOOKUP(A166,[4]rptBudgetaryBudgetCrossOrganiza!$A$1212:$O$2283,13,FALSE),"0")</f>
        <v>0</v>
      </c>
      <c r="AN166" s="151"/>
      <c r="AO166" s="151"/>
      <c r="AP166" s="152"/>
      <c r="AQ166" s="149"/>
      <c r="AR166" s="153"/>
      <c r="AS166" s="132"/>
      <c r="AT166" s="133"/>
      <c r="AU166" s="134"/>
      <c r="AV166" s="134"/>
      <c r="AW166" s="134"/>
      <c r="AX166" s="134"/>
      <c r="AY166" s="134"/>
      <c r="AZ166" s="134"/>
      <c r="BA166" s="135"/>
    </row>
    <row r="167" spans="1:54" x14ac:dyDescent="0.25">
      <c r="A167" s="128" t="s">
        <v>1562</v>
      </c>
      <c r="B167" s="128" t="s">
        <v>1967</v>
      </c>
      <c r="C167" s="128" t="str">
        <f t="shared" si="20"/>
        <v>100.40</v>
      </c>
      <c r="D167" s="128" t="str">
        <f t="shared" si="22"/>
        <v>55</v>
      </c>
      <c r="E167" s="128" t="str">
        <f t="shared" si="21"/>
        <v>6600.07</v>
      </c>
      <c r="F167" s="128">
        <f>VLOOKUP(E167,'Projections Cheat Sheet'!$A$3:$B$536,2,FALSE)</f>
        <v>6</v>
      </c>
      <c r="G167" s="128" t="str">
        <f>VLOOKUP(F167,'Projections Cheat Sheet'!$B$8:$C$196,2,FALSE)</f>
        <v>Zero</v>
      </c>
      <c r="H167" s="128" t="s">
        <v>2016</v>
      </c>
      <c r="I167" s="129">
        <v>600</v>
      </c>
      <c r="J167" s="129">
        <v>600</v>
      </c>
      <c r="K167" s="130"/>
      <c r="L167" s="129"/>
      <c r="M167" s="129"/>
      <c r="N167" s="129">
        <v>0</v>
      </c>
      <c r="O167" s="129">
        <v>0</v>
      </c>
      <c r="P167" s="131"/>
      <c r="R167" s="172">
        <v>950</v>
      </c>
      <c r="S167" s="172">
        <v>950</v>
      </c>
      <c r="T167" s="173"/>
      <c r="U167" s="173"/>
      <c r="V167" s="173"/>
      <c r="W167" s="172">
        <v>0</v>
      </c>
      <c r="X167" s="172">
        <v>0</v>
      </c>
      <c r="Y167" s="174"/>
      <c r="AA167" s="179">
        <v>950</v>
      </c>
      <c r="AB167" s="179">
        <v>100</v>
      </c>
      <c r="AC167" s="182"/>
      <c r="AD167" s="182"/>
      <c r="AE167" s="182"/>
      <c r="AF167" s="179">
        <v>0</v>
      </c>
      <c r="AG167" s="179">
        <v>0</v>
      </c>
      <c r="AH167" s="181"/>
      <c r="AJ167" s="185">
        <f>IFERROR(VLOOKUP(A167,[3]rptBudgetaryBudgetCrossOrganiza!$A$2:$M$554,4,FALSE),"0")</f>
        <v>950</v>
      </c>
      <c r="AK167" s="185">
        <f>IFERROR(VLOOKUP(A167,[3]rptBudgetaryBudgetCrossOrganiza!$A$2:$M$554,6,FALSE),"0")</f>
        <v>950</v>
      </c>
      <c r="AL167" s="149">
        <v>2000</v>
      </c>
      <c r="AM167" s="150">
        <f>IFERROR(VLOOKUP(A167,[4]rptBudgetaryBudgetCrossOrganiza!$A$1212:$O$2283,13,FALSE),"0")</f>
        <v>1200</v>
      </c>
      <c r="AN167" s="151"/>
      <c r="AO167" s="151"/>
      <c r="AP167" s="152"/>
      <c r="AQ167" s="149"/>
      <c r="AR167" s="153"/>
      <c r="AS167" s="132"/>
      <c r="AT167" s="133"/>
      <c r="AU167" s="134"/>
      <c r="AV167" s="134"/>
      <c r="AW167" s="134"/>
      <c r="AX167" s="134"/>
      <c r="AY167" s="134"/>
      <c r="AZ167" s="134"/>
      <c r="BA167" s="135"/>
      <c r="BB167" s="102" t="s">
        <v>2049</v>
      </c>
    </row>
    <row r="168" spans="1:54" x14ac:dyDescent="0.25">
      <c r="A168" s="128" t="s">
        <v>1563</v>
      </c>
      <c r="B168" s="128" t="s">
        <v>282</v>
      </c>
      <c r="C168" s="128" t="str">
        <f t="shared" si="20"/>
        <v>100.40</v>
      </c>
      <c r="D168" s="128" t="str">
        <f t="shared" si="22"/>
        <v>55</v>
      </c>
      <c r="E168" s="128" t="str">
        <f t="shared" si="21"/>
        <v>5000.01</v>
      </c>
      <c r="F168" s="128">
        <f>VLOOKUP(E168,'Projections Cheat Sheet'!$A$3:$B$536,2,FALSE)</f>
        <v>1</v>
      </c>
      <c r="G168" s="128" t="str">
        <f>VLOOKUP(F168,'Projections Cheat Sheet'!$B$8:$C$196,2,FALSE)</f>
        <v>salary</v>
      </c>
      <c r="H168" s="128" t="s">
        <v>2014</v>
      </c>
      <c r="I168" s="129">
        <v>171690</v>
      </c>
      <c r="J168" s="129">
        <v>171690</v>
      </c>
      <c r="K168" s="130"/>
      <c r="L168" s="129"/>
      <c r="M168" s="129"/>
      <c r="N168" s="129">
        <v>173782.86</v>
      </c>
      <c r="O168" s="129">
        <v>173782.86</v>
      </c>
      <c r="P168" s="131"/>
      <c r="R168" s="172">
        <v>179990</v>
      </c>
      <c r="S168" s="172">
        <v>179990</v>
      </c>
      <c r="T168" s="173"/>
      <c r="U168" s="173"/>
      <c r="V168" s="173"/>
      <c r="W168" s="172">
        <v>185526.15</v>
      </c>
      <c r="X168" s="172">
        <v>185526.15</v>
      </c>
      <c r="Y168" s="174"/>
      <c r="AA168" s="179">
        <v>195925</v>
      </c>
      <c r="AB168" s="179">
        <v>203577</v>
      </c>
      <c r="AC168" s="182"/>
      <c r="AD168" s="182"/>
      <c r="AE168" s="182"/>
      <c r="AF168" s="179">
        <v>169069.13</v>
      </c>
      <c r="AG168" s="179">
        <v>169069.13</v>
      </c>
      <c r="AH168" s="181"/>
      <c r="AJ168" s="185">
        <f>IFERROR(VLOOKUP(A168,[3]rptBudgetaryBudgetCrossOrganiza!$A$2:$M$554,4,FALSE),"0")</f>
        <v>201803</v>
      </c>
      <c r="AK168" s="185">
        <f>IFERROR(VLOOKUP(A168,[3]rptBudgetaryBudgetCrossOrganiza!$A$2:$M$554,6,FALSE),"0")</f>
        <v>201803</v>
      </c>
      <c r="AL168" s="149">
        <v>201803</v>
      </c>
      <c r="AM168" s="150">
        <f>IFERROR(VLOOKUP(A168,[4]rptBudgetaryBudgetCrossOrganiza!$A$1212:$O$2283,13,FALSE),"0")</f>
        <v>46369.93</v>
      </c>
      <c r="AN168" s="151"/>
      <c r="AO168" s="151"/>
      <c r="AP168" s="152"/>
      <c r="AQ168" s="149"/>
      <c r="AR168" s="153"/>
      <c r="AS168" s="132"/>
      <c r="AT168" s="133"/>
      <c r="AU168" s="134"/>
      <c r="AV168" s="134"/>
      <c r="AW168" s="134"/>
      <c r="AX168" s="134"/>
      <c r="AY168" s="134"/>
      <c r="AZ168" s="134"/>
      <c r="BA168" s="135"/>
    </row>
    <row r="169" spans="1:54" x14ac:dyDescent="0.25">
      <c r="A169" s="128" t="s">
        <v>1564</v>
      </c>
      <c r="B169" s="128" t="s">
        <v>283</v>
      </c>
      <c r="C169" s="128" t="str">
        <f t="shared" si="20"/>
        <v>100.40</v>
      </c>
      <c r="D169" s="128" t="str">
        <f t="shared" si="22"/>
        <v>55</v>
      </c>
      <c r="E169" s="128" t="str">
        <f t="shared" si="21"/>
        <v>5000.02</v>
      </c>
      <c r="F169" s="128">
        <f>VLOOKUP(E169,'Projections Cheat Sheet'!$A$3:$B$536,2,FALSE)</f>
        <v>1</v>
      </c>
      <c r="G169" s="128" t="str">
        <f>VLOOKUP(F169,'Projections Cheat Sheet'!$B$8:$C$196,2,FALSE)</f>
        <v>salary</v>
      </c>
      <c r="H169" s="128" t="s">
        <v>2014</v>
      </c>
      <c r="I169" s="129">
        <v>0</v>
      </c>
      <c r="J169" s="129">
        <v>0</v>
      </c>
      <c r="K169" s="130"/>
      <c r="L169" s="129"/>
      <c r="M169" s="129"/>
      <c r="N169" s="129">
        <v>0</v>
      </c>
      <c r="O169" s="129">
        <v>0</v>
      </c>
      <c r="P169" s="131"/>
      <c r="R169" s="172">
        <v>0</v>
      </c>
      <c r="S169" s="172">
        <v>0</v>
      </c>
      <c r="T169" s="173"/>
      <c r="U169" s="173"/>
      <c r="V169" s="173"/>
      <c r="W169" s="172">
        <v>0</v>
      </c>
      <c r="X169" s="172">
        <v>0</v>
      </c>
      <c r="Y169" s="174"/>
      <c r="AA169" s="179">
        <v>0</v>
      </c>
      <c r="AB169" s="179">
        <v>0</v>
      </c>
      <c r="AC169" s="182"/>
      <c r="AD169" s="182"/>
      <c r="AE169" s="182"/>
      <c r="AF169" s="179">
        <v>0</v>
      </c>
      <c r="AG169" s="179">
        <v>0</v>
      </c>
      <c r="AH169" s="181"/>
      <c r="AJ169" s="185">
        <f>IFERROR(VLOOKUP(A169,[3]rptBudgetaryBudgetCrossOrganiza!$A$2:$M$554,4,FALSE),"0")</f>
        <v>0</v>
      </c>
      <c r="AK169" s="185">
        <f>IFERROR(VLOOKUP(A169,[3]rptBudgetaryBudgetCrossOrganiza!$A$2:$M$554,6,FALSE),"0")</f>
        <v>0</v>
      </c>
      <c r="AL169" s="149"/>
      <c r="AM169" s="150">
        <f>IFERROR(VLOOKUP(A169,[4]rptBudgetaryBudgetCrossOrganiza!$A$1212:$O$2283,13,FALSE),"0")</f>
        <v>0</v>
      </c>
      <c r="AN169" s="151"/>
      <c r="AO169" s="151"/>
      <c r="AP169" s="152"/>
      <c r="AQ169" s="149"/>
      <c r="AR169" s="153"/>
      <c r="AS169" s="132"/>
      <c r="AT169" s="133"/>
      <c r="AU169" s="134"/>
      <c r="AV169" s="134"/>
      <c r="AW169" s="134"/>
      <c r="AX169" s="134"/>
      <c r="AY169" s="134"/>
      <c r="AZ169" s="134"/>
      <c r="BA169" s="135"/>
    </row>
    <row r="170" spans="1:54" x14ac:dyDescent="0.25">
      <c r="A170" s="128" t="s">
        <v>1565</v>
      </c>
      <c r="B170" s="128" t="s">
        <v>1923</v>
      </c>
      <c r="C170" s="128" t="str">
        <f t="shared" si="20"/>
        <v>100.40</v>
      </c>
      <c r="D170" s="128" t="str">
        <f t="shared" si="22"/>
        <v>55</v>
      </c>
      <c r="E170" s="128" t="str">
        <f t="shared" si="21"/>
        <v>5000.03</v>
      </c>
      <c r="F170" s="128">
        <f>VLOOKUP(E170,'Projections Cheat Sheet'!$A$3:$B$536,2,FALSE)</f>
        <v>1</v>
      </c>
      <c r="G170" s="128" t="str">
        <f>VLOOKUP(F170,'Projections Cheat Sheet'!$B$8:$C$196,2,FALSE)</f>
        <v>salary</v>
      </c>
      <c r="H170" s="128" t="s">
        <v>2014</v>
      </c>
      <c r="I170" s="129">
        <v>3500</v>
      </c>
      <c r="J170" s="129">
        <v>3500</v>
      </c>
      <c r="K170" s="130"/>
      <c r="L170" s="129"/>
      <c r="M170" s="129"/>
      <c r="N170" s="129">
        <v>5480.08</v>
      </c>
      <c r="O170" s="129">
        <v>5480.08</v>
      </c>
      <c r="P170" s="131"/>
      <c r="R170" s="172">
        <v>3500</v>
      </c>
      <c r="S170" s="172">
        <v>3500</v>
      </c>
      <c r="T170" s="173"/>
      <c r="U170" s="173"/>
      <c r="V170" s="173"/>
      <c r="W170" s="172">
        <v>8761.81</v>
      </c>
      <c r="X170" s="172">
        <v>8761.81</v>
      </c>
      <c r="Y170" s="174"/>
      <c r="AA170" s="179">
        <v>10000</v>
      </c>
      <c r="AB170" s="179">
        <v>10000</v>
      </c>
      <c r="AC170" s="182"/>
      <c r="AD170" s="182"/>
      <c r="AE170" s="182"/>
      <c r="AF170" s="179">
        <v>6739.76</v>
      </c>
      <c r="AG170" s="179">
        <v>6739.76</v>
      </c>
      <c r="AH170" s="181"/>
      <c r="AJ170" s="185">
        <f>IFERROR(VLOOKUP(A170,[3]rptBudgetaryBudgetCrossOrganiza!$A$2:$M$554,4,FALSE),"0")</f>
        <v>10300</v>
      </c>
      <c r="AK170" s="185">
        <f>IFERROR(VLOOKUP(A170,[3]rptBudgetaryBudgetCrossOrganiza!$A$2:$M$554,6,FALSE),"0")</f>
        <v>10300</v>
      </c>
      <c r="AL170" s="149">
        <v>10300</v>
      </c>
      <c r="AM170" s="150">
        <f>IFERROR(VLOOKUP(A170,[4]rptBudgetaryBudgetCrossOrganiza!$A$1212:$O$2283,13,FALSE),"0")</f>
        <v>1500.95</v>
      </c>
      <c r="AN170" s="151"/>
      <c r="AO170" s="151"/>
      <c r="AP170" s="152"/>
      <c r="AQ170" s="149"/>
      <c r="AR170" s="153"/>
      <c r="AS170" s="132"/>
      <c r="AT170" s="133"/>
      <c r="AU170" s="134"/>
      <c r="AV170" s="134"/>
      <c r="AW170" s="134"/>
      <c r="AX170" s="134"/>
      <c r="AY170" s="134"/>
      <c r="AZ170" s="134"/>
      <c r="BA170" s="135"/>
    </row>
    <row r="171" spans="1:54" x14ac:dyDescent="0.25">
      <c r="A171" s="128" t="s">
        <v>1566</v>
      </c>
      <c r="B171" s="128" t="s">
        <v>1924</v>
      </c>
      <c r="C171" s="128" t="str">
        <f t="shared" si="20"/>
        <v>100.40</v>
      </c>
      <c r="D171" s="128" t="str">
        <f t="shared" si="22"/>
        <v>55</v>
      </c>
      <c r="E171" s="128" t="str">
        <f t="shared" si="21"/>
        <v>5000.04</v>
      </c>
      <c r="F171" s="128">
        <f>VLOOKUP(E171,'Projections Cheat Sheet'!$A$3:$B$536,2,FALSE)</f>
        <v>1</v>
      </c>
      <c r="G171" s="128" t="str">
        <f>VLOOKUP(F171,'Projections Cheat Sheet'!$B$8:$C$196,2,FALSE)</f>
        <v>salary</v>
      </c>
      <c r="H171" s="128" t="s">
        <v>2014</v>
      </c>
      <c r="I171" s="129">
        <v>0</v>
      </c>
      <c r="J171" s="129">
        <v>0</v>
      </c>
      <c r="K171" s="130"/>
      <c r="L171" s="129"/>
      <c r="M171" s="129"/>
      <c r="N171" s="129">
        <v>0</v>
      </c>
      <c r="O171" s="129">
        <v>0</v>
      </c>
      <c r="P171" s="131"/>
      <c r="R171" s="172">
        <v>0</v>
      </c>
      <c r="S171" s="172">
        <v>0</v>
      </c>
      <c r="T171" s="173"/>
      <c r="U171" s="173"/>
      <c r="V171" s="173"/>
      <c r="W171" s="172">
        <v>0</v>
      </c>
      <c r="X171" s="172">
        <v>0</v>
      </c>
      <c r="Y171" s="174"/>
      <c r="AA171" s="179">
        <v>0</v>
      </c>
      <c r="AB171" s="179">
        <v>0</v>
      </c>
      <c r="AC171" s="182"/>
      <c r="AD171" s="182"/>
      <c r="AE171" s="182"/>
      <c r="AF171" s="179">
        <v>77.94</v>
      </c>
      <c r="AG171" s="179">
        <v>77.94</v>
      </c>
      <c r="AH171" s="181"/>
      <c r="AJ171" s="185">
        <f>IFERROR(VLOOKUP(A171,[3]rptBudgetaryBudgetCrossOrganiza!$A$2:$M$554,4,FALSE),"0")</f>
        <v>0</v>
      </c>
      <c r="AK171" s="185">
        <f>IFERROR(VLOOKUP(A171,[3]rptBudgetaryBudgetCrossOrganiza!$A$2:$M$554,6,FALSE),"0")</f>
        <v>0</v>
      </c>
      <c r="AL171" s="149"/>
      <c r="AM171" s="150">
        <f>IFERROR(VLOOKUP(A171,[4]rptBudgetaryBudgetCrossOrganiza!$A$1212:$O$2283,13,FALSE),"0")</f>
        <v>0</v>
      </c>
      <c r="AN171" s="151"/>
      <c r="AO171" s="151"/>
      <c r="AP171" s="152"/>
      <c r="AQ171" s="149"/>
      <c r="AR171" s="153"/>
      <c r="AS171" s="132"/>
      <c r="AT171" s="133"/>
      <c r="AU171" s="134"/>
      <c r="AV171" s="134"/>
      <c r="AW171" s="134"/>
      <c r="AX171" s="134"/>
      <c r="AY171" s="134"/>
      <c r="AZ171" s="134"/>
      <c r="BA171" s="135"/>
    </row>
    <row r="172" spans="1:54" x14ac:dyDescent="0.25">
      <c r="A172" s="128" t="s">
        <v>1567</v>
      </c>
      <c r="B172" s="128" t="s">
        <v>1925</v>
      </c>
      <c r="C172" s="128" t="str">
        <f t="shared" ref="C172:C235" si="23">LEFT(A172,6)</f>
        <v>100.40</v>
      </c>
      <c r="D172" s="128" t="str">
        <f t="shared" si="22"/>
        <v>55</v>
      </c>
      <c r="E172" s="128" t="str">
        <f t="shared" ref="E172:E235" si="24">RIGHT(A172,7)</f>
        <v>5000.06</v>
      </c>
      <c r="F172" s="128">
        <f>VLOOKUP(E172,'Projections Cheat Sheet'!$A$3:$B$536,2,FALSE)</f>
        <v>1</v>
      </c>
      <c r="G172" s="128" t="str">
        <f>VLOOKUP(F172,'Projections Cheat Sheet'!$B$8:$C$196,2,FALSE)</f>
        <v>salary</v>
      </c>
      <c r="H172" s="128" t="s">
        <v>2014</v>
      </c>
      <c r="I172" s="129">
        <v>0</v>
      </c>
      <c r="J172" s="129">
        <v>0</v>
      </c>
      <c r="K172" s="130"/>
      <c r="L172" s="129"/>
      <c r="M172" s="129"/>
      <c r="N172" s="129">
        <v>70.83</v>
      </c>
      <c r="O172" s="129">
        <v>70.83</v>
      </c>
      <c r="P172" s="131"/>
      <c r="R172" s="172">
        <v>0</v>
      </c>
      <c r="S172" s="172">
        <v>0</v>
      </c>
      <c r="T172" s="173"/>
      <c r="U172" s="173"/>
      <c r="V172" s="173"/>
      <c r="W172" s="172">
        <v>84.84</v>
      </c>
      <c r="X172" s="172">
        <v>84.84</v>
      </c>
      <c r="Y172" s="174"/>
      <c r="AA172" s="179">
        <v>0</v>
      </c>
      <c r="AB172" s="179">
        <v>0</v>
      </c>
      <c r="AC172" s="182"/>
      <c r="AD172" s="182"/>
      <c r="AE172" s="182"/>
      <c r="AF172" s="179">
        <v>992.35</v>
      </c>
      <c r="AG172" s="179">
        <v>992.35</v>
      </c>
      <c r="AH172" s="181"/>
      <c r="AJ172" s="185">
        <f>IFERROR(VLOOKUP(A172,[3]rptBudgetaryBudgetCrossOrganiza!$A$2:$M$554,4,FALSE),"0")</f>
        <v>0</v>
      </c>
      <c r="AK172" s="185">
        <f>IFERROR(VLOOKUP(A172,[3]rptBudgetaryBudgetCrossOrganiza!$A$2:$M$554,6,FALSE),"0")</f>
        <v>0</v>
      </c>
      <c r="AL172" s="149"/>
      <c r="AM172" s="150">
        <f>IFERROR(VLOOKUP(A172,[4]rptBudgetaryBudgetCrossOrganiza!$A$1212:$O$2283,13,FALSE),"0")</f>
        <v>189.62</v>
      </c>
      <c r="AN172" s="151"/>
      <c r="AO172" s="151"/>
      <c r="AP172" s="152"/>
      <c r="AQ172" s="149"/>
      <c r="AR172" s="153"/>
      <c r="AS172" s="132"/>
      <c r="AT172" s="133"/>
      <c r="AU172" s="134"/>
      <c r="AV172" s="134"/>
      <c r="AW172" s="134"/>
      <c r="AX172" s="134"/>
      <c r="AY172" s="134"/>
      <c r="AZ172" s="134"/>
      <c r="BA172" s="135"/>
    </row>
    <row r="173" spans="1:54" x14ac:dyDescent="0.25">
      <c r="A173" s="128" t="s">
        <v>1568</v>
      </c>
      <c r="B173" s="128" t="s">
        <v>1393</v>
      </c>
      <c r="C173" s="128" t="str">
        <f t="shared" si="23"/>
        <v>100.40</v>
      </c>
      <c r="D173" s="128" t="str">
        <f t="shared" si="22"/>
        <v>55</v>
      </c>
      <c r="E173" s="128" t="str">
        <f t="shared" si="24"/>
        <v>5000.08</v>
      </c>
      <c r="F173" s="128">
        <f>VLOOKUP(E173,'Projections Cheat Sheet'!$A$3:$B$536,2,FALSE)</f>
        <v>1</v>
      </c>
      <c r="G173" s="128" t="str">
        <f>VLOOKUP(F173,'Projections Cheat Sheet'!$B$8:$C$196,2,FALSE)</f>
        <v>salary</v>
      </c>
      <c r="H173" s="128" t="s">
        <v>2014</v>
      </c>
      <c r="I173" s="129">
        <v>1820</v>
      </c>
      <c r="J173" s="129">
        <v>1820</v>
      </c>
      <c r="K173" s="130"/>
      <c r="L173" s="129"/>
      <c r="M173" s="129"/>
      <c r="N173" s="129">
        <v>1812.78</v>
      </c>
      <c r="O173" s="129">
        <v>1812.78</v>
      </c>
      <c r="P173" s="131"/>
      <c r="R173" s="172">
        <v>1880</v>
      </c>
      <c r="S173" s="172">
        <v>1880</v>
      </c>
      <c r="T173" s="173"/>
      <c r="U173" s="173"/>
      <c r="V173" s="173"/>
      <c r="W173" s="172">
        <v>1867.32</v>
      </c>
      <c r="X173" s="172">
        <v>1867.32</v>
      </c>
      <c r="Y173" s="174"/>
      <c r="AA173" s="179">
        <v>1870</v>
      </c>
      <c r="AB173" s="179">
        <v>1870</v>
      </c>
      <c r="AC173" s="182"/>
      <c r="AD173" s="182"/>
      <c r="AE173" s="182"/>
      <c r="AF173" s="179">
        <v>1226.55</v>
      </c>
      <c r="AG173" s="179">
        <v>1226.55</v>
      </c>
      <c r="AH173" s="181"/>
      <c r="AJ173" s="185">
        <f>IFERROR(VLOOKUP(A173,[3]rptBudgetaryBudgetCrossOrganiza!$A$2:$M$554,4,FALSE),"0")</f>
        <v>1926</v>
      </c>
      <c r="AK173" s="185">
        <f>IFERROR(VLOOKUP(A173,[3]rptBudgetaryBudgetCrossOrganiza!$A$2:$M$554,6,FALSE),"0")</f>
        <v>1926</v>
      </c>
      <c r="AL173" s="149">
        <v>1926</v>
      </c>
      <c r="AM173" s="150">
        <f>IFERROR(VLOOKUP(A173,[4]rptBudgetaryBudgetCrossOrganiza!$A$1212:$O$2283,13,FALSE),"0")</f>
        <v>0</v>
      </c>
      <c r="AN173" s="151"/>
      <c r="AO173" s="151"/>
      <c r="AP173" s="152"/>
      <c r="AQ173" s="149"/>
      <c r="AR173" s="153"/>
      <c r="AS173" s="132"/>
      <c r="AT173" s="133"/>
      <c r="AU173" s="134"/>
      <c r="AV173" s="134"/>
      <c r="AW173" s="134"/>
      <c r="AX173" s="134"/>
      <c r="AY173" s="134"/>
      <c r="AZ173" s="134"/>
      <c r="BA173" s="135"/>
    </row>
    <row r="174" spans="1:54" x14ac:dyDescent="0.25">
      <c r="A174" s="128" t="s">
        <v>1569</v>
      </c>
      <c r="B174" s="128" t="s">
        <v>1927</v>
      </c>
      <c r="C174" s="128" t="str">
        <f t="shared" si="23"/>
        <v>100.40</v>
      </c>
      <c r="D174" s="128" t="str">
        <f t="shared" si="22"/>
        <v>55</v>
      </c>
      <c r="E174" s="128" t="str">
        <f t="shared" si="24"/>
        <v>5000.10</v>
      </c>
      <c r="F174" s="128">
        <f>VLOOKUP(E174,'Projections Cheat Sheet'!$A$3:$B$536,2,FALSE)</f>
        <v>1</v>
      </c>
      <c r="G174" s="128" t="str">
        <f>VLOOKUP(F174,'Projections Cheat Sheet'!$B$8:$C$196,2,FALSE)</f>
        <v>salary</v>
      </c>
      <c r="H174" s="128" t="s">
        <v>2014</v>
      </c>
      <c r="I174" s="129">
        <v>0</v>
      </c>
      <c r="J174" s="129">
        <v>0</v>
      </c>
      <c r="K174" s="130"/>
      <c r="L174" s="129"/>
      <c r="M174" s="129"/>
      <c r="N174" s="129">
        <v>0</v>
      </c>
      <c r="O174" s="129">
        <v>0</v>
      </c>
      <c r="P174" s="131"/>
      <c r="R174" s="172">
        <v>0</v>
      </c>
      <c r="S174" s="172">
        <v>0</v>
      </c>
      <c r="T174" s="173"/>
      <c r="U174" s="173"/>
      <c r="V174" s="173"/>
      <c r="W174" s="172">
        <v>0</v>
      </c>
      <c r="X174" s="172">
        <v>0</v>
      </c>
      <c r="Y174" s="174"/>
      <c r="AA174" s="179">
        <v>0</v>
      </c>
      <c r="AB174" s="179">
        <v>0</v>
      </c>
      <c r="AC174" s="182"/>
      <c r="AD174" s="182"/>
      <c r="AE174" s="182"/>
      <c r="AF174" s="179">
        <v>0</v>
      </c>
      <c r="AG174" s="179">
        <v>0</v>
      </c>
      <c r="AH174" s="181"/>
      <c r="AJ174" s="185">
        <f>IFERROR(VLOOKUP(A174,[3]rptBudgetaryBudgetCrossOrganiza!$A$2:$M$554,4,FALSE),"0")</f>
        <v>0</v>
      </c>
      <c r="AK174" s="185">
        <f>IFERROR(VLOOKUP(A174,[3]rptBudgetaryBudgetCrossOrganiza!$A$2:$M$554,6,FALSE),"0")</f>
        <v>0</v>
      </c>
      <c r="AL174" s="149"/>
      <c r="AM174" s="150">
        <f>IFERROR(VLOOKUP(A174,[4]rptBudgetaryBudgetCrossOrganiza!$A$1212:$O$2283,13,FALSE),"0")</f>
        <v>0</v>
      </c>
      <c r="AN174" s="151"/>
      <c r="AO174" s="151"/>
      <c r="AP174" s="152"/>
      <c r="AQ174" s="149"/>
      <c r="AR174" s="153"/>
      <c r="AS174" s="132"/>
      <c r="AT174" s="133"/>
      <c r="AU174" s="134"/>
      <c r="AV174" s="134"/>
      <c r="AW174" s="134"/>
      <c r="AX174" s="134"/>
      <c r="AY174" s="134"/>
      <c r="AZ174" s="134"/>
      <c r="BA174" s="135"/>
    </row>
    <row r="175" spans="1:54" x14ac:dyDescent="0.25">
      <c r="A175" s="128" t="s">
        <v>1570</v>
      </c>
      <c r="B175" s="128" t="s">
        <v>1928</v>
      </c>
      <c r="C175" s="128" t="str">
        <f t="shared" si="23"/>
        <v>100.40</v>
      </c>
      <c r="D175" s="128" t="str">
        <f t="shared" si="22"/>
        <v>55</v>
      </c>
      <c r="E175" s="128" t="str">
        <f t="shared" si="24"/>
        <v>5000.11</v>
      </c>
      <c r="F175" s="128">
        <f>VLOOKUP(E175,'Projections Cheat Sheet'!$A$3:$B$536,2,FALSE)</f>
        <v>1</v>
      </c>
      <c r="G175" s="128" t="str">
        <f>VLOOKUP(F175,'Projections Cheat Sheet'!$B$8:$C$196,2,FALSE)</f>
        <v>salary</v>
      </c>
      <c r="H175" s="128" t="s">
        <v>2014</v>
      </c>
      <c r="I175" s="129">
        <v>0</v>
      </c>
      <c r="J175" s="129">
        <v>0</v>
      </c>
      <c r="K175" s="130"/>
      <c r="L175" s="129"/>
      <c r="M175" s="129"/>
      <c r="N175" s="129">
        <v>0</v>
      </c>
      <c r="O175" s="129">
        <v>0</v>
      </c>
      <c r="P175" s="131"/>
      <c r="R175" s="172">
        <v>0</v>
      </c>
      <c r="S175" s="172">
        <v>0</v>
      </c>
      <c r="T175" s="173"/>
      <c r="U175" s="173"/>
      <c r="V175" s="173"/>
      <c r="W175" s="172">
        <v>0</v>
      </c>
      <c r="X175" s="172">
        <v>0</v>
      </c>
      <c r="Y175" s="174"/>
      <c r="AA175" s="179">
        <v>0</v>
      </c>
      <c r="AB175" s="179">
        <v>0</v>
      </c>
      <c r="AC175" s="182"/>
      <c r="AD175" s="182"/>
      <c r="AE175" s="182"/>
      <c r="AF175" s="179">
        <v>501.92</v>
      </c>
      <c r="AG175" s="179">
        <v>501.92</v>
      </c>
      <c r="AH175" s="181"/>
      <c r="AJ175" s="185">
        <f>IFERROR(VLOOKUP(A175,[3]rptBudgetaryBudgetCrossOrganiza!$A$2:$M$554,4,FALSE),"0")</f>
        <v>0</v>
      </c>
      <c r="AK175" s="185">
        <f>IFERROR(VLOOKUP(A175,[3]rptBudgetaryBudgetCrossOrganiza!$A$2:$M$554,6,FALSE),"0")</f>
        <v>0</v>
      </c>
      <c r="AL175" s="149"/>
      <c r="AM175" s="150">
        <f>IFERROR(VLOOKUP(A175,[4]rptBudgetaryBudgetCrossOrganiza!$A$1212:$O$2283,13,FALSE),"0")</f>
        <v>0</v>
      </c>
      <c r="AN175" s="151"/>
      <c r="AO175" s="151"/>
      <c r="AP175" s="152"/>
      <c r="AQ175" s="149"/>
      <c r="AR175" s="153"/>
      <c r="AS175" s="132"/>
      <c r="AT175" s="133"/>
      <c r="AU175" s="134"/>
      <c r="AV175" s="134"/>
      <c r="AW175" s="134"/>
      <c r="AX175" s="134"/>
      <c r="AY175" s="134"/>
      <c r="AZ175" s="134"/>
      <c r="BA175" s="135"/>
    </row>
    <row r="176" spans="1:54" x14ac:dyDescent="0.25">
      <c r="A176" s="128" t="s">
        <v>1571</v>
      </c>
      <c r="B176" s="128" t="s">
        <v>1929</v>
      </c>
      <c r="C176" s="128" t="str">
        <f t="shared" si="23"/>
        <v>100.40</v>
      </c>
      <c r="D176" s="128" t="str">
        <f t="shared" si="22"/>
        <v>55</v>
      </c>
      <c r="E176" s="128" t="str">
        <f t="shared" si="24"/>
        <v>5000.12</v>
      </c>
      <c r="F176" s="128">
        <f>VLOOKUP(E176,'Projections Cheat Sheet'!$A$3:$B$536,2,FALSE)</f>
        <v>1</v>
      </c>
      <c r="G176" s="128" t="str">
        <f>VLOOKUP(F176,'Projections Cheat Sheet'!$B$8:$C$196,2,FALSE)</f>
        <v>salary</v>
      </c>
      <c r="H176" s="128" t="s">
        <v>2014</v>
      </c>
      <c r="I176" s="129">
        <v>0</v>
      </c>
      <c r="J176" s="129">
        <v>0</v>
      </c>
      <c r="K176" s="130"/>
      <c r="L176" s="129"/>
      <c r="M176" s="129"/>
      <c r="N176" s="129">
        <v>0</v>
      </c>
      <c r="O176" s="129">
        <v>0</v>
      </c>
      <c r="P176" s="131"/>
      <c r="R176" s="172">
        <v>0</v>
      </c>
      <c r="S176" s="172">
        <v>0</v>
      </c>
      <c r="T176" s="173"/>
      <c r="U176" s="173"/>
      <c r="V176" s="173"/>
      <c r="W176" s="172">
        <v>0</v>
      </c>
      <c r="X176" s="172">
        <v>0</v>
      </c>
      <c r="Y176" s="174"/>
      <c r="AA176" s="179">
        <v>0</v>
      </c>
      <c r="AB176" s="179">
        <v>0</v>
      </c>
      <c r="AC176" s="182"/>
      <c r="AD176" s="182"/>
      <c r="AE176" s="182"/>
      <c r="AF176" s="179">
        <v>0</v>
      </c>
      <c r="AG176" s="179">
        <v>0</v>
      </c>
      <c r="AH176" s="181"/>
      <c r="AJ176" s="185">
        <f>IFERROR(VLOOKUP(A176,[3]rptBudgetaryBudgetCrossOrganiza!$A$2:$M$554,4,FALSE),"0")</f>
        <v>0</v>
      </c>
      <c r="AK176" s="185">
        <f>IFERROR(VLOOKUP(A176,[3]rptBudgetaryBudgetCrossOrganiza!$A$2:$M$554,6,FALSE),"0")</f>
        <v>0</v>
      </c>
      <c r="AL176" s="149"/>
      <c r="AM176" s="150">
        <f>IFERROR(VLOOKUP(A176,[4]rptBudgetaryBudgetCrossOrganiza!$A$1212:$O$2283,13,FALSE),"0")</f>
        <v>0</v>
      </c>
      <c r="AN176" s="151"/>
      <c r="AO176" s="151"/>
      <c r="AP176" s="152"/>
      <c r="AQ176" s="149"/>
      <c r="AR176" s="153"/>
      <c r="AS176" s="132"/>
      <c r="AT176" s="133"/>
      <c r="AU176" s="134"/>
      <c r="AV176" s="134"/>
      <c r="AW176" s="134"/>
      <c r="AX176" s="134"/>
      <c r="AY176" s="134"/>
      <c r="AZ176" s="134"/>
      <c r="BA176" s="135"/>
    </row>
    <row r="177" spans="1:53" x14ac:dyDescent="0.25">
      <c r="A177" s="128" t="s">
        <v>1572</v>
      </c>
      <c r="B177" s="128" t="s">
        <v>1930</v>
      </c>
      <c r="C177" s="128" t="str">
        <f t="shared" si="23"/>
        <v>100.40</v>
      </c>
      <c r="D177" s="128" t="str">
        <f t="shared" si="22"/>
        <v>55</v>
      </c>
      <c r="E177" s="128" t="str">
        <f t="shared" si="24"/>
        <v>5000.99</v>
      </c>
      <c r="F177" s="128">
        <f>VLOOKUP(E177,'Projections Cheat Sheet'!$A$3:$B$536,2,FALSE)</f>
        <v>1</v>
      </c>
      <c r="G177" s="128" t="str">
        <f>VLOOKUP(F177,'Projections Cheat Sheet'!$B$8:$C$196,2,FALSE)</f>
        <v>salary</v>
      </c>
      <c r="H177" s="128" t="s">
        <v>2014</v>
      </c>
      <c r="I177" s="129">
        <v>0</v>
      </c>
      <c r="J177" s="129">
        <v>0</v>
      </c>
      <c r="K177" s="130"/>
      <c r="L177" s="129"/>
      <c r="M177" s="129"/>
      <c r="N177" s="129">
        <v>0</v>
      </c>
      <c r="O177" s="129">
        <v>0</v>
      </c>
      <c r="P177" s="131"/>
      <c r="R177" s="172">
        <v>0</v>
      </c>
      <c r="S177" s="172">
        <v>0</v>
      </c>
      <c r="T177" s="173"/>
      <c r="U177" s="173"/>
      <c r="V177" s="173"/>
      <c r="W177" s="172">
        <v>0</v>
      </c>
      <c r="X177" s="172">
        <v>0</v>
      </c>
      <c r="Y177" s="174"/>
      <c r="AA177" s="179">
        <v>0</v>
      </c>
      <c r="AB177" s="179">
        <v>0</v>
      </c>
      <c r="AC177" s="182"/>
      <c r="AD177" s="182"/>
      <c r="AE177" s="182"/>
      <c r="AF177" s="179">
        <v>0</v>
      </c>
      <c r="AG177" s="179">
        <v>0</v>
      </c>
      <c r="AH177" s="181"/>
      <c r="AJ177" s="185">
        <f>IFERROR(VLOOKUP(A177,[3]rptBudgetaryBudgetCrossOrganiza!$A$2:$M$554,4,FALSE),"0")</f>
        <v>0</v>
      </c>
      <c r="AK177" s="185">
        <f>IFERROR(VLOOKUP(A177,[3]rptBudgetaryBudgetCrossOrganiza!$A$2:$M$554,6,FALSE),"0")</f>
        <v>0</v>
      </c>
      <c r="AL177" s="149"/>
      <c r="AM177" s="150">
        <f>IFERROR(VLOOKUP(A177,[4]rptBudgetaryBudgetCrossOrganiza!$A$1212:$O$2283,13,FALSE),"0")</f>
        <v>0</v>
      </c>
      <c r="AN177" s="151"/>
      <c r="AO177" s="151"/>
      <c r="AP177" s="152"/>
      <c r="AQ177" s="149"/>
      <c r="AR177" s="153"/>
      <c r="AS177" s="132"/>
      <c r="AT177" s="133"/>
      <c r="AU177" s="134"/>
      <c r="AV177" s="134"/>
      <c r="AW177" s="134"/>
      <c r="AX177" s="134"/>
      <c r="AY177" s="134"/>
      <c r="AZ177" s="134"/>
      <c r="BA177" s="135"/>
    </row>
    <row r="178" spans="1:53" x14ac:dyDescent="0.25">
      <c r="A178" s="128" t="s">
        <v>1573</v>
      </c>
      <c r="B178" s="128" t="s">
        <v>1931</v>
      </c>
      <c r="C178" s="128" t="str">
        <f t="shared" si="23"/>
        <v>100.40</v>
      </c>
      <c r="D178" s="128" t="str">
        <f t="shared" si="22"/>
        <v>55</v>
      </c>
      <c r="E178" s="128" t="str">
        <f t="shared" si="24"/>
        <v>5100.00</v>
      </c>
      <c r="F178" s="128">
        <f>VLOOKUP(E178,'Projections Cheat Sheet'!$A$3:$B$536,2,FALSE)</f>
        <v>1</v>
      </c>
      <c r="G178" s="128" t="str">
        <f>VLOOKUP(F178,'Projections Cheat Sheet'!$B$8:$C$196,2,FALSE)</f>
        <v>salary</v>
      </c>
      <c r="H178" s="128" t="s">
        <v>2014</v>
      </c>
      <c r="I178" s="129">
        <v>29231</v>
      </c>
      <c r="J178" s="129">
        <v>29231</v>
      </c>
      <c r="K178" s="130"/>
      <c r="L178" s="129"/>
      <c r="M178" s="129"/>
      <c r="N178" s="129">
        <v>30040.06</v>
      </c>
      <c r="O178" s="129">
        <v>30040.06</v>
      </c>
      <c r="P178" s="131"/>
      <c r="R178" s="172">
        <v>33660</v>
      </c>
      <c r="S178" s="172">
        <v>33660</v>
      </c>
      <c r="T178" s="173"/>
      <c r="U178" s="173"/>
      <c r="V178" s="173"/>
      <c r="W178" s="172">
        <v>35193.440000000002</v>
      </c>
      <c r="X178" s="172">
        <v>35193.440000000002</v>
      </c>
      <c r="Y178" s="174"/>
      <c r="AA178" s="179">
        <v>38340</v>
      </c>
      <c r="AB178" s="179">
        <v>38340</v>
      </c>
      <c r="AC178" s="182"/>
      <c r="AD178" s="182"/>
      <c r="AE178" s="182"/>
      <c r="AF178" s="179">
        <v>31301.82</v>
      </c>
      <c r="AG178" s="179">
        <v>31301.82</v>
      </c>
      <c r="AH178" s="181"/>
      <c r="AJ178" s="185">
        <f>IFERROR(VLOOKUP(A178,[3]rptBudgetaryBudgetCrossOrganiza!$A$2:$M$554,4,FALSE),"0")</f>
        <v>38340</v>
      </c>
      <c r="AK178" s="185">
        <f>IFERROR(VLOOKUP(A178,[3]rptBudgetaryBudgetCrossOrganiza!$A$2:$M$554,6,FALSE),"0")</f>
        <v>38340</v>
      </c>
      <c r="AL178" s="149">
        <v>38340</v>
      </c>
      <c r="AM178" s="150">
        <f>IFERROR(VLOOKUP(A178,[4]rptBudgetaryBudgetCrossOrganiza!$A$1212:$O$2283,13,FALSE),"0")</f>
        <v>9358.0499999999993</v>
      </c>
      <c r="AN178" s="151"/>
      <c r="AO178" s="151"/>
      <c r="AP178" s="152"/>
      <c r="AQ178" s="149"/>
      <c r="AR178" s="153"/>
      <c r="AS178" s="132"/>
      <c r="AT178" s="133"/>
      <c r="AU178" s="134"/>
      <c r="AV178" s="134"/>
      <c r="AW178" s="134"/>
      <c r="AX178" s="134"/>
      <c r="AY178" s="134"/>
      <c r="AZ178" s="134"/>
      <c r="BA178" s="135"/>
    </row>
    <row r="179" spans="1:53" x14ac:dyDescent="0.25">
      <c r="A179" s="128" t="s">
        <v>1574</v>
      </c>
      <c r="B179" s="128" t="s">
        <v>1932</v>
      </c>
      <c r="C179" s="128" t="str">
        <f t="shared" si="23"/>
        <v>100.40</v>
      </c>
      <c r="D179" s="128" t="str">
        <f t="shared" si="22"/>
        <v>55</v>
      </c>
      <c r="E179" s="128" t="str">
        <f t="shared" si="24"/>
        <v>5100.01</v>
      </c>
      <c r="F179" s="128">
        <f>VLOOKUP(E179,'Projections Cheat Sheet'!$A$3:$B$536,2,FALSE)</f>
        <v>1</v>
      </c>
      <c r="G179" s="128" t="str">
        <f>VLOOKUP(F179,'Projections Cheat Sheet'!$B$8:$C$196,2,FALSE)</f>
        <v>salary</v>
      </c>
      <c r="H179" s="128" t="s">
        <v>2014</v>
      </c>
      <c r="I179" s="129">
        <v>20763</v>
      </c>
      <c r="J179" s="129">
        <v>20763</v>
      </c>
      <c r="K179" s="130"/>
      <c r="L179" s="129"/>
      <c r="M179" s="129"/>
      <c r="N179" s="129">
        <v>21066.61</v>
      </c>
      <c r="O179" s="129">
        <v>21066.61</v>
      </c>
      <c r="P179" s="131"/>
      <c r="R179" s="172">
        <v>21665</v>
      </c>
      <c r="S179" s="172">
        <v>21665</v>
      </c>
      <c r="T179" s="173"/>
      <c r="U179" s="173"/>
      <c r="V179" s="173"/>
      <c r="W179" s="172">
        <v>22631.98</v>
      </c>
      <c r="X179" s="172">
        <v>22631.98</v>
      </c>
      <c r="Y179" s="174"/>
      <c r="AA179" s="179">
        <v>23385</v>
      </c>
      <c r="AB179" s="179">
        <v>23385</v>
      </c>
      <c r="AC179" s="182"/>
      <c r="AD179" s="182"/>
      <c r="AE179" s="182"/>
      <c r="AF179" s="179">
        <v>17186.46</v>
      </c>
      <c r="AG179" s="179">
        <v>17186.46</v>
      </c>
      <c r="AH179" s="181"/>
      <c r="AJ179" s="185">
        <f>IFERROR(VLOOKUP(A179,[3]rptBudgetaryBudgetCrossOrganiza!$A$2:$M$554,4,FALSE),"0")</f>
        <v>23385</v>
      </c>
      <c r="AK179" s="185">
        <f>IFERROR(VLOOKUP(A179,[3]rptBudgetaryBudgetCrossOrganiza!$A$2:$M$554,6,FALSE),"0")</f>
        <v>23385</v>
      </c>
      <c r="AL179" s="149">
        <v>23385</v>
      </c>
      <c r="AM179" s="150">
        <f>IFERROR(VLOOKUP(A179,[4]rptBudgetaryBudgetCrossOrganiza!$A$1212:$O$2283,13,FALSE),"0")</f>
        <v>5260.55</v>
      </c>
      <c r="AN179" s="151"/>
      <c r="AO179" s="151"/>
      <c r="AP179" s="152"/>
      <c r="AQ179" s="149"/>
      <c r="AR179" s="153"/>
      <c r="AS179" s="132"/>
      <c r="AT179" s="133"/>
      <c r="AU179" s="134"/>
      <c r="AV179" s="134"/>
      <c r="AW179" s="134"/>
      <c r="AX179" s="134"/>
      <c r="AY179" s="134"/>
      <c r="AZ179" s="134"/>
      <c r="BA179" s="135"/>
    </row>
    <row r="180" spans="1:53" x14ac:dyDescent="0.25">
      <c r="A180" s="128" t="s">
        <v>1575</v>
      </c>
      <c r="B180" s="128" t="s">
        <v>1933</v>
      </c>
      <c r="C180" s="128" t="str">
        <f t="shared" si="23"/>
        <v>100.40</v>
      </c>
      <c r="D180" s="128" t="str">
        <f t="shared" si="22"/>
        <v>55</v>
      </c>
      <c r="E180" s="128" t="str">
        <f t="shared" si="24"/>
        <v>5100.02</v>
      </c>
      <c r="F180" s="128">
        <f>VLOOKUP(E180,'Projections Cheat Sheet'!$A$3:$B$536,2,FALSE)</f>
        <v>1</v>
      </c>
      <c r="G180" s="128" t="str">
        <f>VLOOKUP(F180,'Projections Cheat Sheet'!$B$8:$C$196,2,FALSE)</f>
        <v>salary</v>
      </c>
      <c r="H180" s="128" t="s">
        <v>2014</v>
      </c>
      <c r="I180" s="129">
        <v>30300</v>
      </c>
      <c r="J180" s="129">
        <v>30300</v>
      </c>
      <c r="K180" s="130"/>
      <c r="L180" s="129"/>
      <c r="M180" s="129"/>
      <c r="N180" s="129">
        <v>30300.13</v>
      </c>
      <c r="O180" s="129">
        <v>30300.13</v>
      </c>
      <c r="P180" s="131"/>
      <c r="R180" s="172">
        <v>30300</v>
      </c>
      <c r="S180" s="172">
        <v>30300</v>
      </c>
      <c r="T180" s="173"/>
      <c r="U180" s="173"/>
      <c r="V180" s="173"/>
      <c r="W180" s="172">
        <v>24137.61</v>
      </c>
      <c r="X180" s="172">
        <v>24137.61</v>
      </c>
      <c r="Y180" s="174"/>
      <c r="AA180" s="179">
        <v>21600</v>
      </c>
      <c r="AB180" s="179">
        <v>21600</v>
      </c>
      <c r="AC180" s="182"/>
      <c r="AD180" s="182"/>
      <c r="AE180" s="182"/>
      <c r="AF180" s="179">
        <v>11289.18</v>
      </c>
      <c r="AG180" s="179">
        <v>11289.18</v>
      </c>
      <c r="AH180" s="181"/>
      <c r="AJ180" s="185">
        <f>IFERROR(VLOOKUP(A180,[3]rptBudgetaryBudgetCrossOrganiza!$A$2:$M$554,4,FALSE),"0")</f>
        <v>21600</v>
      </c>
      <c r="AK180" s="185">
        <f>IFERROR(VLOOKUP(A180,[3]rptBudgetaryBudgetCrossOrganiza!$A$2:$M$554,6,FALSE),"0")</f>
        <v>21600</v>
      </c>
      <c r="AL180" s="149">
        <v>21600</v>
      </c>
      <c r="AM180" s="150">
        <f>IFERROR(VLOOKUP(A180,[4]rptBudgetaryBudgetCrossOrganiza!$A$1212:$O$2283,13,FALSE),"0")</f>
        <v>5382.06</v>
      </c>
      <c r="AN180" s="151"/>
      <c r="AO180" s="151"/>
      <c r="AP180" s="152"/>
      <c r="AQ180" s="149"/>
      <c r="AR180" s="153"/>
      <c r="AS180" s="132"/>
      <c r="AT180" s="133"/>
      <c r="AU180" s="134"/>
      <c r="AV180" s="134"/>
      <c r="AW180" s="134"/>
      <c r="AX180" s="134"/>
      <c r="AY180" s="134"/>
      <c r="AZ180" s="134"/>
      <c r="BA180" s="135"/>
    </row>
    <row r="181" spans="1:53" x14ac:dyDescent="0.25">
      <c r="A181" s="128" t="s">
        <v>1576</v>
      </c>
      <c r="B181" s="128" t="s">
        <v>1934</v>
      </c>
      <c r="C181" s="128" t="str">
        <f t="shared" si="23"/>
        <v>100.40</v>
      </c>
      <c r="D181" s="128" t="str">
        <f t="shared" si="22"/>
        <v>55</v>
      </c>
      <c r="E181" s="128" t="str">
        <f t="shared" si="24"/>
        <v>5100.03</v>
      </c>
      <c r="F181" s="128">
        <f>VLOOKUP(E181,'Projections Cheat Sheet'!$A$3:$B$536,2,FALSE)</f>
        <v>1</v>
      </c>
      <c r="G181" s="128" t="str">
        <f>VLOOKUP(F181,'Projections Cheat Sheet'!$B$8:$C$196,2,FALSE)</f>
        <v>salary</v>
      </c>
      <c r="H181" s="128" t="s">
        <v>2014</v>
      </c>
      <c r="I181" s="129">
        <v>3265</v>
      </c>
      <c r="J181" s="129">
        <v>3265</v>
      </c>
      <c r="K181" s="130"/>
      <c r="L181" s="129"/>
      <c r="M181" s="129"/>
      <c r="N181" s="129">
        <v>3183.36</v>
      </c>
      <c r="O181" s="129">
        <v>3183.36</v>
      </c>
      <c r="P181" s="131"/>
      <c r="R181" s="172">
        <v>3185</v>
      </c>
      <c r="S181" s="172">
        <v>3185</v>
      </c>
      <c r="T181" s="173"/>
      <c r="U181" s="173"/>
      <c r="V181" s="173"/>
      <c r="W181" s="172">
        <v>3140.87</v>
      </c>
      <c r="X181" s="172">
        <v>3140.87</v>
      </c>
      <c r="Y181" s="174"/>
      <c r="AA181" s="179">
        <v>3190</v>
      </c>
      <c r="AB181" s="179">
        <v>3190</v>
      </c>
      <c r="AC181" s="182"/>
      <c r="AD181" s="182"/>
      <c r="AE181" s="182"/>
      <c r="AF181" s="179">
        <v>2045.65</v>
      </c>
      <c r="AG181" s="179">
        <v>2045.65</v>
      </c>
      <c r="AH181" s="181"/>
      <c r="AJ181" s="185">
        <f>IFERROR(VLOOKUP(A181,[3]rptBudgetaryBudgetCrossOrganiza!$A$2:$M$554,4,FALSE),"0")</f>
        <v>3190</v>
      </c>
      <c r="AK181" s="185">
        <f>IFERROR(VLOOKUP(A181,[3]rptBudgetaryBudgetCrossOrganiza!$A$2:$M$554,6,FALSE),"0")</f>
        <v>3190</v>
      </c>
      <c r="AL181" s="149">
        <v>3190</v>
      </c>
      <c r="AM181" s="150">
        <f>IFERROR(VLOOKUP(A181,[4]rptBudgetaryBudgetCrossOrganiza!$A$1212:$O$2283,13,FALSE),"0")</f>
        <v>893.95</v>
      </c>
      <c r="AN181" s="151"/>
      <c r="AO181" s="151"/>
      <c r="AP181" s="152"/>
      <c r="AQ181" s="149"/>
      <c r="AR181" s="153"/>
      <c r="AS181" s="132"/>
      <c r="AT181" s="133"/>
      <c r="AU181" s="134"/>
      <c r="AV181" s="134"/>
      <c r="AW181" s="134"/>
      <c r="AX181" s="134"/>
      <c r="AY181" s="134"/>
      <c r="AZ181" s="134"/>
      <c r="BA181" s="135"/>
    </row>
    <row r="182" spans="1:53" x14ac:dyDescent="0.25">
      <c r="A182" s="128" t="s">
        <v>1577</v>
      </c>
      <c r="B182" s="128" t="s">
        <v>1935</v>
      </c>
      <c r="C182" s="128" t="str">
        <f t="shared" si="23"/>
        <v>100.40</v>
      </c>
      <c r="D182" s="128" t="str">
        <f t="shared" si="22"/>
        <v>55</v>
      </c>
      <c r="E182" s="128" t="str">
        <f t="shared" si="24"/>
        <v>5100.04</v>
      </c>
      <c r="F182" s="128">
        <f>VLOOKUP(E182,'Projections Cheat Sheet'!$A$3:$B$536,2,FALSE)</f>
        <v>1</v>
      </c>
      <c r="G182" s="128" t="str">
        <f>VLOOKUP(F182,'Projections Cheat Sheet'!$B$8:$C$196,2,FALSE)</f>
        <v>salary</v>
      </c>
      <c r="H182" s="128" t="s">
        <v>2014</v>
      </c>
      <c r="I182" s="129">
        <v>525</v>
      </c>
      <c r="J182" s="129">
        <v>525</v>
      </c>
      <c r="K182" s="130"/>
      <c r="L182" s="129"/>
      <c r="M182" s="129"/>
      <c r="N182" s="129">
        <v>523.91999999999996</v>
      </c>
      <c r="O182" s="129">
        <v>523.91999999999996</v>
      </c>
      <c r="P182" s="131"/>
      <c r="R182" s="172">
        <v>525</v>
      </c>
      <c r="S182" s="172">
        <v>525</v>
      </c>
      <c r="T182" s="173"/>
      <c r="U182" s="173"/>
      <c r="V182" s="173"/>
      <c r="W182" s="172">
        <v>523.91999999999996</v>
      </c>
      <c r="X182" s="172">
        <v>523.91999999999996</v>
      </c>
      <c r="Y182" s="174"/>
      <c r="AA182" s="179">
        <v>525</v>
      </c>
      <c r="AB182" s="179">
        <v>525</v>
      </c>
      <c r="AC182" s="182"/>
      <c r="AD182" s="182"/>
      <c r="AE182" s="182"/>
      <c r="AF182" s="179">
        <v>364.23</v>
      </c>
      <c r="AG182" s="179">
        <v>364.23</v>
      </c>
      <c r="AH182" s="181"/>
      <c r="AJ182" s="185">
        <f>IFERROR(VLOOKUP(A182,[3]rptBudgetaryBudgetCrossOrganiza!$A$2:$M$554,4,FALSE),"0")</f>
        <v>525</v>
      </c>
      <c r="AK182" s="185">
        <f>IFERROR(VLOOKUP(A182,[3]rptBudgetaryBudgetCrossOrganiza!$A$2:$M$554,6,FALSE),"0")</f>
        <v>525</v>
      </c>
      <c r="AL182" s="149">
        <v>525</v>
      </c>
      <c r="AM182" s="150">
        <f>IFERROR(VLOOKUP(A182,[4]rptBudgetaryBudgetCrossOrganiza!$A$1212:$O$2283,13,FALSE),"0")</f>
        <v>152.47999999999999</v>
      </c>
      <c r="AN182" s="151"/>
      <c r="AO182" s="151"/>
      <c r="AP182" s="152"/>
      <c r="AQ182" s="149"/>
      <c r="AR182" s="153"/>
      <c r="AS182" s="132"/>
      <c r="AT182" s="133"/>
      <c r="AU182" s="134"/>
      <c r="AV182" s="134"/>
      <c r="AW182" s="134"/>
      <c r="AX182" s="134"/>
      <c r="AY182" s="134"/>
      <c r="AZ182" s="134"/>
      <c r="BA182" s="135"/>
    </row>
    <row r="183" spans="1:53" x14ac:dyDescent="0.25">
      <c r="A183" s="128" t="s">
        <v>1578</v>
      </c>
      <c r="B183" s="128" t="s">
        <v>1936</v>
      </c>
      <c r="C183" s="128" t="str">
        <f t="shared" si="23"/>
        <v>100.40</v>
      </c>
      <c r="D183" s="128" t="str">
        <f t="shared" si="22"/>
        <v>55</v>
      </c>
      <c r="E183" s="128" t="str">
        <f t="shared" si="24"/>
        <v>5100.05</v>
      </c>
      <c r="F183" s="128">
        <f>VLOOKUP(E183,'Projections Cheat Sheet'!$A$3:$B$536,2,FALSE)</f>
        <v>1</v>
      </c>
      <c r="G183" s="128" t="str">
        <f>VLOOKUP(F183,'Projections Cheat Sheet'!$B$8:$C$196,2,FALSE)</f>
        <v>salary</v>
      </c>
      <c r="H183" s="128" t="s">
        <v>2014</v>
      </c>
      <c r="I183" s="129">
        <v>190</v>
      </c>
      <c r="J183" s="129">
        <v>190</v>
      </c>
      <c r="K183" s="130"/>
      <c r="L183" s="129"/>
      <c r="M183" s="129"/>
      <c r="N183" s="129">
        <v>269.76</v>
      </c>
      <c r="O183" s="129">
        <v>269.76</v>
      </c>
      <c r="P183" s="131"/>
      <c r="R183" s="172">
        <v>275</v>
      </c>
      <c r="S183" s="172">
        <v>275</v>
      </c>
      <c r="T183" s="173"/>
      <c r="U183" s="173"/>
      <c r="V183" s="173"/>
      <c r="W183" s="172">
        <v>282.95999999999998</v>
      </c>
      <c r="X183" s="172">
        <v>282.95999999999998</v>
      </c>
      <c r="Y183" s="174"/>
      <c r="AA183" s="179">
        <v>300</v>
      </c>
      <c r="AB183" s="179">
        <v>300</v>
      </c>
      <c r="AC183" s="182"/>
      <c r="AD183" s="182"/>
      <c r="AE183" s="182"/>
      <c r="AF183" s="179">
        <v>216.64</v>
      </c>
      <c r="AG183" s="179">
        <v>216.64</v>
      </c>
      <c r="AH183" s="181"/>
      <c r="AJ183" s="185">
        <f>IFERROR(VLOOKUP(A183,[3]rptBudgetaryBudgetCrossOrganiza!$A$2:$M$554,4,FALSE),"0")</f>
        <v>300</v>
      </c>
      <c r="AK183" s="185">
        <f>IFERROR(VLOOKUP(A183,[3]rptBudgetaryBudgetCrossOrganiza!$A$2:$M$554,6,FALSE),"0")</f>
        <v>300</v>
      </c>
      <c r="AL183" s="149">
        <v>300</v>
      </c>
      <c r="AM183" s="150">
        <f>IFERROR(VLOOKUP(A183,[4]rptBudgetaryBudgetCrossOrganiza!$A$1212:$O$2283,13,FALSE),"0")</f>
        <v>25.88</v>
      </c>
      <c r="AN183" s="151"/>
      <c r="AO183" s="151"/>
      <c r="AP183" s="152"/>
      <c r="AQ183" s="149"/>
      <c r="AR183" s="153"/>
      <c r="AS183" s="132"/>
      <c r="AT183" s="133"/>
      <c r="AU183" s="134"/>
      <c r="AV183" s="134"/>
      <c r="AW183" s="134"/>
      <c r="AX183" s="134"/>
      <c r="AY183" s="134"/>
      <c r="AZ183" s="134"/>
      <c r="BA183" s="135"/>
    </row>
    <row r="184" spans="1:53" x14ac:dyDescent="0.25">
      <c r="A184" s="128" t="s">
        <v>1579</v>
      </c>
      <c r="B184" s="128" t="s">
        <v>1937</v>
      </c>
      <c r="C184" s="128" t="str">
        <f t="shared" si="23"/>
        <v>100.40</v>
      </c>
      <c r="D184" s="128" t="str">
        <f t="shared" si="22"/>
        <v>55</v>
      </c>
      <c r="E184" s="128" t="str">
        <f t="shared" si="24"/>
        <v>5100.06</v>
      </c>
      <c r="F184" s="128">
        <f>VLOOKUP(E184,'Projections Cheat Sheet'!$A$3:$B$536,2,FALSE)</f>
        <v>1</v>
      </c>
      <c r="G184" s="128" t="str">
        <f>VLOOKUP(F184,'Projections Cheat Sheet'!$B$8:$C$196,2,FALSE)</f>
        <v>salary</v>
      </c>
      <c r="H184" s="128" t="s">
        <v>2014</v>
      </c>
      <c r="I184" s="129">
        <v>5060</v>
      </c>
      <c r="J184" s="129">
        <v>5060</v>
      </c>
      <c r="K184" s="130"/>
      <c r="L184" s="129"/>
      <c r="M184" s="129"/>
      <c r="N184" s="129">
        <v>5060</v>
      </c>
      <c r="O184" s="129">
        <v>5060</v>
      </c>
      <c r="P184" s="131"/>
      <c r="R184" s="172">
        <v>5220</v>
      </c>
      <c r="S184" s="172">
        <v>5220</v>
      </c>
      <c r="T184" s="173"/>
      <c r="U184" s="173"/>
      <c r="V184" s="173"/>
      <c r="W184" s="172">
        <v>5220</v>
      </c>
      <c r="X184" s="172">
        <v>5220</v>
      </c>
      <c r="Y184" s="174"/>
      <c r="AA184" s="179">
        <v>5990</v>
      </c>
      <c r="AB184" s="179">
        <v>5990</v>
      </c>
      <c r="AC184" s="182"/>
      <c r="AD184" s="182"/>
      <c r="AE184" s="182"/>
      <c r="AF184" s="179">
        <v>1996.08</v>
      </c>
      <c r="AG184" s="179">
        <v>1996.08</v>
      </c>
      <c r="AH184" s="181"/>
      <c r="AJ184" s="185">
        <f>IFERROR(VLOOKUP(A184,[3]rptBudgetaryBudgetCrossOrganiza!$A$2:$M$554,4,FALSE),"0")</f>
        <v>5990</v>
      </c>
      <c r="AK184" s="185">
        <f>IFERROR(VLOOKUP(A184,[3]rptBudgetaryBudgetCrossOrganiza!$A$2:$M$554,6,FALSE),"0")</f>
        <v>5990</v>
      </c>
      <c r="AL184" s="149">
        <v>5990</v>
      </c>
      <c r="AM184" s="150">
        <f>IFERROR(VLOOKUP(A184,[4]rptBudgetaryBudgetCrossOrganiza!$A$1212:$O$2283,13,FALSE),"0")</f>
        <v>0</v>
      </c>
      <c r="AN184" s="151"/>
      <c r="AO184" s="151"/>
      <c r="AP184" s="152"/>
      <c r="AQ184" s="149"/>
      <c r="AR184" s="153"/>
      <c r="AS184" s="132"/>
      <c r="AT184" s="133"/>
      <c r="AU184" s="134"/>
      <c r="AV184" s="134"/>
      <c r="AW184" s="134"/>
      <c r="AX184" s="134"/>
      <c r="AY184" s="134"/>
      <c r="AZ184" s="134"/>
      <c r="BA184" s="135"/>
    </row>
    <row r="185" spans="1:53" x14ac:dyDescent="0.25">
      <c r="A185" s="128" t="s">
        <v>1580</v>
      </c>
      <c r="B185" s="128" t="s">
        <v>1938</v>
      </c>
      <c r="C185" s="128" t="str">
        <f t="shared" si="23"/>
        <v>100.40</v>
      </c>
      <c r="D185" s="128" t="str">
        <f t="shared" si="22"/>
        <v>55</v>
      </c>
      <c r="E185" s="128" t="str">
        <f t="shared" si="24"/>
        <v>5100.07</v>
      </c>
      <c r="F185" s="128">
        <f>VLOOKUP(E185,'Projections Cheat Sheet'!$A$3:$B$536,2,FALSE)</f>
        <v>1</v>
      </c>
      <c r="G185" s="128" t="str">
        <f>VLOOKUP(F185,'Projections Cheat Sheet'!$B$8:$C$196,2,FALSE)</f>
        <v>salary</v>
      </c>
      <c r="H185" s="128" t="s">
        <v>2014</v>
      </c>
      <c r="I185" s="129">
        <v>1245</v>
      </c>
      <c r="J185" s="129">
        <v>1245</v>
      </c>
      <c r="K185" s="130"/>
      <c r="L185" s="129"/>
      <c r="M185" s="129"/>
      <c r="N185" s="129">
        <v>1047.1199999999999</v>
      </c>
      <c r="O185" s="129">
        <v>1047.1199999999999</v>
      </c>
      <c r="P185" s="131"/>
      <c r="R185" s="172">
        <v>1240</v>
      </c>
      <c r="S185" s="172">
        <v>1240</v>
      </c>
      <c r="T185" s="173"/>
      <c r="U185" s="173"/>
      <c r="V185" s="173"/>
      <c r="W185" s="172">
        <v>1110.31</v>
      </c>
      <c r="X185" s="172">
        <v>1110.31</v>
      </c>
      <c r="Y185" s="174"/>
      <c r="AA185" s="179">
        <v>1170</v>
      </c>
      <c r="AB185" s="179">
        <v>1170</v>
      </c>
      <c r="AC185" s="182"/>
      <c r="AD185" s="182"/>
      <c r="AE185" s="182"/>
      <c r="AF185" s="179">
        <v>846.94</v>
      </c>
      <c r="AG185" s="179">
        <v>846.94</v>
      </c>
      <c r="AH185" s="181"/>
      <c r="AJ185" s="185">
        <f>IFERROR(VLOOKUP(A185,[3]rptBudgetaryBudgetCrossOrganiza!$A$2:$M$554,4,FALSE),"0")</f>
        <v>1170</v>
      </c>
      <c r="AK185" s="185">
        <f>IFERROR(VLOOKUP(A185,[3]rptBudgetaryBudgetCrossOrganiza!$A$2:$M$554,6,FALSE),"0")</f>
        <v>1170</v>
      </c>
      <c r="AL185" s="149">
        <v>1170</v>
      </c>
      <c r="AM185" s="150">
        <f>IFERROR(VLOOKUP(A185,[4]rptBudgetaryBudgetCrossOrganiza!$A$1212:$O$2283,13,FALSE),"0")</f>
        <v>164.29</v>
      </c>
      <c r="AN185" s="151"/>
      <c r="AO185" s="151"/>
      <c r="AP185" s="152"/>
      <c r="AQ185" s="149"/>
      <c r="AR185" s="153"/>
      <c r="AS185" s="132"/>
      <c r="AT185" s="133"/>
      <c r="AU185" s="134"/>
      <c r="AV185" s="134"/>
      <c r="AW185" s="134"/>
      <c r="AX185" s="134"/>
      <c r="AY185" s="134"/>
      <c r="AZ185" s="134"/>
      <c r="BA185" s="135"/>
    </row>
    <row r="186" spans="1:53" x14ac:dyDescent="0.25">
      <c r="A186" s="128" t="s">
        <v>1581</v>
      </c>
      <c r="B186" s="128" t="s">
        <v>1939</v>
      </c>
      <c r="C186" s="128" t="str">
        <f t="shared" si="23"/>
        <v>100.40</v>
      </c>
      <c r="D186" s="128" t="str">
        <f t="shared" si="22"/>
        <v>55</v>
      </c>
      <c r="E186" s="128" t="str">
        <f t="shared" si="24"/>
        <v>5100.08</v>
      </c>
      <c r="F186" s="128">
        <f>VLOOKUP(E186,'Projections Cheat Sheet'!$A$3:$B$536,2,FALSE)</f>
        <v>1</v>
      </c>
      <c r="G186" s="128" t="str">
        <f>VLOOKUP(F186,'Projections Cheat Sheet'!$B$8:$C$196,2,FALSE)</f>
        <v>salary</v>
      </c>
      <c r="H186" s="128" t="s">
        <v>2014</v>
      </c>
      <c r="I186" s="129">
        <v>10415</v>
      </c>
      <c r="J186" s="129">
        <v>10415</v>
      </c>
      <c r="K186" s="130"/>
      <c r="L186" s="129"/>
      <c r="M186" s="129"/>
      <c r="N186" s="129">
        <v>13835.79</v>
      </c>
      <c r="O186" s="129">
        <v>13835.79</v>
      </c>
      <c r="P186" s="131"/>
      <c r="R186" s="172">
        <v>14160</v>
      </c>
      <c r="S186" s="172">
        <v>14160</v>
      </c>
      <c r="T186" s="173"/>
      <c r="U186" s="173"/>
      <c r="V186" s="173"/>
      <c r="W186" s="172">
        <v>18173.34</v>
      </c>
      <c r="X186" s="172">
        <v>18173.34</v>
      </c>
      <c r="Y186" s="174"/>
      <c r="AA186" s="179">
        <v>19765</v>
      </c>
      <c r="AB186" s="179">
        <v>19765</v>
      </c>
      <c r="AC186" s="182"/>
      <c r="AD186" s="182"/>
      <c r="AE186" s="182"/>
      <c r="AF186" s="179">
        <v>16824.419999999998</v>
      </c>
      <c r="AG186" s="179">
        <v>16824.419999999998</v>
      </c>
      <c r="AH186" s="181"/>
      <c r="AJ186" s="185">
        <f>IFERROR(VLOOKUP(A186,[3]rptBudgetaryBudgetCrossOrganiza!$A$2:$M$554,4,FALSE),"0")</f>
        <v>19765</v>
      </c>
      <c r="AK186" s="185">
        <f>IFERROR(VLOOKUP(A186,[3]rptBudgetaryBudgetCrossOrganiza!$A$2:$M$554,6,FALSE),"0")</f>
        <v>19765</v>
      </c>
      <c r="AL186" s="149">
        <v>19765</v>
      </c>
      <c r="AM186" s="150">
        <f>IFERROR(VLOOKUP(A186,[4]rptBudgetaryBudgetCrossOrganiza!$A$1212:$O$2283,13,FALSE),"0")</f>
        <v>3249.51</v>
      </c>
      <c r="AN186" s="151"/>
      <c r="AO186" s="151"/>
      <c r="AP186" s="152"/>
      <c r="AQ186" s="149"/>
      <c r="AR186" s="153"/>
      <c r="AS186" s="132"/>
      <c r="AT186" s="133"/>
      <c r="AU186" s="134"/>
      <c r="AV186" s="134"/>
      <c r="AW186" s="134"/>
      <c r="AX186" s="134"/>
      <c r="AY186" s="134"/>
      <c r="AZ186" s="134"/>
      <c r="BA186" s="135"/>
    </row>
    <row r="187" spans="1:53" x14ac:dyDescent="0.25">
      <c r="A187" s="128" t="s">
        <v>1582</v>
      </c>
      <c r="B187" s="128" t="s">
        <v>1940</v>
      </c>
      <c r="C187" s="128" t="str">
        <f t="shared" si="23"/>
        <v>100.40</v>
      </c>
      <c r="D187" s="128" t="str">
        <f t="shared" si="22"/>
        <v>55</v>
      </c>
      <c r="E187" s="128" t="str">
        <f t="shared" si="24"/>
        <v>5100.09</v>
      </c>
      <c r="F187" s="128">
        <f>VLOOKUP(E187,'Projections Cheat Sheet'!$A$3:$B$536,2,FALSE)</f>
        <v>1</v>
      </c>
      <c r="G187" s="128" t="str">
        <f>VLOOKUP(F187,'Projections Cheat Sheet'!$B$8:$C$196,2,FALSE)</f>
        <v>salary</v>
      </c>
      <c r="H187" s="128" t="s">
        <v>2014</v>
      </c>
      <c r="I187" s="129">
        <v>0</v>
      </c>
      <c r="J187" s="129">
        <v>0</v>
      </c>
      <c r="K187" s="130"/>
      <c r="L187" s="129"/>
      <c r="M187" s="129"/>
      <c r="N187" s="129">
        <v>0</v>
      </c>
      <c r="O187" s="129">
        <v>0</v>
      </c>
      <c r="P187" s="131"/>
      <c r="R187" s="172">
        <v>0</v>
      </c>
      <c r="S187" s="172">
        <v>0</v>
      </c>
      <c r="T187" s="173"/>
      <c r="U187" s="173"/>
      <c r="V187" s="173"/>
      <c r="W187" s="172">
        <v>0</v>
      </c>
      <c r="X187" s="172">
        <v>0</v>
      </c>
      <c r="Y187" s="174"/>
      <c r="AA187" s="179">
        <v>0</v>
      </c>
      <c r="AB187" s="179">
        <v>0</v>
      </c>
      <c r="AC187" s="182"/>
      <c r="AD187" s="182"/>
      <c r="AE187" s="182"/>
      <c r="AF187" s="179">
        <v>0</v>
      </c>
      <c r="AG187" s="179">
        <v>0</v>
      </c>
      <c r="AH187" s="181"/>
      <c r="AJ187" s="185">
        <f>IFERROR(VLOOKUP(A187,[3]rptBudgetaryBudgetCrossOrganiza!$A$2:$M$554,4,FALSE),"0")</f>
        <v>0</v>
      </c>
      <c r="AK187" s="185">
        <f>IFERROR(VLOOKUP(A187,[3]rptBudgetaryBudgetCrossOrganiza!$A$2:$M$554,6,FALSE),"0")</f>
        <v>0</v>
      </c>
      <c r="AL187" s="149"/>
      <c r="AM187" s="150">
        <f>IFERROR(VLOOKUP(A187,[4]rptBudgetaryBudgetCrossOrganiza!$A$1212:$O$2283,13,FALSE),"0")</f>
        <v>0</v>
      </c>
      <c r="AN187" s="151"/>
      <c r="AO187" s="151"/>
      <c r="AP187" s="152"/>
      <c r="AQ187" s="149"/>
      <c r="AR187" s="153"/>
      <c r="AS187" s="132"/>
      <c r="AT187" s="133"/>
      <c r="AU187" s="134"/>
      <c r="AV187" s="134"/>
      <c r="AW187" s="134"/>
      <c r="AX187" s="134"/>
      <c r="AY187" s="134"/>
      <c r="AZ187" s="134"/>
      <c r="BA187" s="135"/>
    </row>
    <row r="188" spans="1:53" x14ac:dyDescent="0.25">
      <c r="A188" s="128" t="s">
        <v>1583</v>
      </c>
      <c r="B188" s="128" t="s">
        <v>1941</v>
      </c>
      <c r="C188" s="128" t="str">
        <f t="shared" si="23"/>
        <v>100.40</v>
      </c>
      <c r="D188" s="128" t="str">
        <f t="shared" si="22"/>
        <v>55</v>
      </c>
      <c r="E188" s="128" t="str">
        <f t="shared" si="24"/>
        <v>5100.10</v>
      </c>
      <c r="F188" s="128">
        <f>VLOOKUP(E188,'Projections Cheat Sheet'!$A$3:$B$536,2,FALSE)</f>
        <v>1</v>
      </c>
      <c r="G188" s="128" t="str">
        <f>VLOOKUP(F188,'Projections Cheat Sheet'!$B$8:$C$196,2,FALSE)</f>
        <v>salary</v>
      </c>
      <c r="H188" s="128" t="s">
        <v>2014</v>
      </c>
      <c r="I188" s="129">
        <v>0</v>
      </c>
      <c r="J188" s="129">
        <v>0</v>
      </c>
      <c r="K188" s="130"/>
      <c r="L188" s="129"/>
      <c r="M188" s="129"/>
      <c r="N188" s="129">
        <v>0</v>
      </c>
      <c r="O188" s="129">
        <v>0</v>
      </c>
      <c r="P188" s="131"/>
      <c r="R188" s="172">
        <v>0</v>
      </c>
      <c r="S188" s="172">
        <v>0</v>
      </c>
      <c r="T188" s="173"/>
      <c r="U188" s="173"/>
      <c r="V188" s="173"/>
      <c r="W188" s="172">
        <v>0</v>
      </c>
      <c r="X188" s="172">
        <v>0</v>
      </c>
      <c r="Y188" s="174"/>
      <c r="AA188" s="179">
        <v>0</v>
      </c>
      <c r="AB188" s="179">
        <v>0</v>
      </c>
      <c r="AC188" s="182"/>
      <c r="AD188" s="182"/>
      <c r="AE188" s="182"/>
      <c r="AF188" s="179">
        <v>1312.5</v>
      </c>
      <c r="AG188" s="179">
        <v>1312.5</v>
      </c>
      <c r="AH188" s="181"/>
      <c r="AJ188" s="185">
        <f>IFERROR(VLOOKUP(A188,[3]rptBudgetaryBudgetCrossOrganiza!$A$2:$M$554,4,FALSE),"0")</f>
        <v>0</v>
      </c>
      <c r="AK188" s="185">
        <f>IFERROR(VLOOKUP(A188,[3]rptBudgetaryBudgetCrossOrganiza!$A$2:$M$554,6,FALSE),"0")</f>
        <v>0</v>
      </c>
      <c r="AL188" s="149"/>
      <c r="AM188" s="150">
        <f>IFERROR(VLOOKUP(A188,[4]rptBudgetaryBudgetCrossOrganiza!$A$1212:$O$2283,13,FALSE),"0")</f>
        <v>500</v>
      </c>
      <c r="AN188" s="151"/>
      <c r="AO188" s="151"/>
      <c r="AP188" s="152"/>
      <c r="AQ188" s="149"/>
      <c r="AR188" s="153"/>
      <c r="AS188" s="132"/>
      <c r="AT188" s="133"/>
      <c r="AU188" s="134"/>
      <c r="AV188" s="134"/>
      <c r="AW188" s="134"/>
      <c r="AX188" s="134"/>
      <c r="AY188" s="134"/>
      <c r="AZ188" s="134"/>
      <c r="BA188" s="135"/>
    </row>
    <row r="189" spans="1:53" x14ac:dyDescent="0.25">
      <c r="A189" s="128" t="s">
        <v>1584</v>
      </c>
      <c r="B189" s="128" t="s">
        <v>1942</v>
      </c>
      <c r="C189" s="128" t="str">
        <f t="shared" si="23"/>
        <v>100.40</v>
      </c>
      <c r="D189" s="128" t="str">
        <f t="shared" si="22"/>
        <v>55</v>
      </c>
      <c r="E189" s="128" t="str">
        <f t="shared" si="24"/>
        <v>5100.11</v>
      </c>
      <c r="F189" s="128">
        <f>VLOOKUP(E189,'Projections Cheat Sheet'!$A$3:$B$536,2,FALSE)</f>
        <v>1</v>
      </c>
      <c r="G189" s="128" t="str">
        <f>VLOOKUP(F189,'Projections Cheat Sheet'!$B$8:$C$196,2,FALSE)</f>
        <v>salary</v>
      </c>
      <c r="H189" s="128" t="s">
        <v>2014</v>
      </c>
      <c r="I189" s="129">
        <v>2700</v>
      </c>
      <c r="J189" s="129">
        <v>2700</v>
      </c>
      <c r="K189" s="130"/>
      <c r="L189" s="129"/>
      <c r="M189" s="129"/>
      <c r="N189" s="129">
        <v>2826.83</v>
      </c>
      <c r="O189" s="129">
        <v>2826.83</v>
      </c>
      <c r="P189" s="131"/>
      <c r="R189" s="172">
        <v>2930</v>
      </c>
      <c r="S189" s="172">
        <v>2930</v>
      </c>
      <c r="T189" s="173"/>
      <c r="U189" s="173"/>
      <c r="V189" s="173"/>
      <c r="W189" s="172">
        <v>3115.45</v>
      </c>
      <c r="X189" s="172">
        <v>3115.45</v>
      </c>
      <c r="Y189" s="174"/>
      <c r="AA189" s="179">
        <v>3235</v>
      </c>
      <c r="AB189" s="179">
        <v>3235</v>
      </c>
      <c r="AC189" s="182"/>
      <c r="AD189" s="182"/>
      <c r="AE189" s="182"/>
      <c r="AF189" s="179">
        <v>2850.75</v>
      </c>
      <c r="AG189" s="179">
        <v>2850.75</v>
      </c>
      <c r="AH189" s="181"/>
      <c r="AJ189" s="185">
        <f>IFERROR(VLOOKUP(A189,[3]rptBudgetaryBudgetCrossOrganiza!$A$2:$M$554,4,FALSE),"0")</f>
        <v>3235</v>
      </c>
      <c r="AK189" s="185">
        <f>IFERROR(VLOOKUP(A189,[3]rptBudgetaryBudgetCrossOrganiza!$A$2:$M$554,6,FALSE),"0")</f>
        <v>3235</v>
      </c>
      <c r="AL189" s="149">
        <v>3235</v>
      </c>
      <c r="AM189" s="150">
        <f>IFERROR(VLOOKUP(A189,[4]rptBudgetaryBudgetCrossOrganiza!$A$1212:$O$2283,13,FALSE),"0")</f>
        <v>750.97</v>
      </c>
      <c r="AN189" s="151"/>
      <c r="AO189" s="151"/>
      <c r="AP189" s="152"/>
      <c r="AQ189" s="149"/>
      <c r="AR189" s="153"/>
      <c r="AS189" s="132"/>
      <c r="AT189" s="133"/>
      <c r="AU189" s="134"/>
      <c r="AV189" s="134"/>
      <c r="AW189" s="134"/>
      <c r="AX189" s="134"/>
      <c r="AY189" s="134"/>
      <c r="AZ189" s="134"/>
      <c r="BA189" s="135"/>
    </row>
    <row r="190" spans="1:53" x14ac:dyDescent="0.25">
      <c r="A190" s="128" t="s">
        <v>1585</v>
      </c>
      <c r="B190" s="128" t="s">
        <v>1943</v>
      </c>
      <c r="C190" s="128" t="str">
        <f t="shared" si="23"/>
        <v>100.40</v>
      </c>
      <c r="D190" s="128" t="str">
        <f t="shared" si="22"/>
        <v>55</v>
      </c>
      <c r="E190" s="128" t="str">
        <f t="shared" si="24"/>
        <v>5100.12</v>
      </c>
      <c r="F190" s="128">
        <f>VLOOKUP(E190,'Projections Cheat Sheet'!$A$3:$B$536,2,FALSE)</f>
        <v>1</v>
      </c>
      <c r="G190" s="128" t="str">
        <f>VLOOKUP(F190,'Projections Cheat Sheet'!$B$8:$C$196,2,FALSE)</f>
        <v>salary</v>
      </c>
      <c r="H190" s="128" t="s">
        <v>2014</v>
      </c>
      <c r="I190" s="129">
        <v>100</v>
      </c>
      <c r="J190" s="129">
        <v>100</v>
      </c>
      <c r="K190" s="130"/>
      <c r="L190" s="129"/>
      <c r="M190" s="129"/>
      <c r="N190" s="129">
        <v>45</v>
      </c>
      <c r="O190" s="129">
        <v>45</v>
      </c>
      <c r="P190" s="131"/>
      <c r="R190" s="172">
        <v>50</v>
      </c>
      <c r="S190" s="172">
        <v>50</v>
      </c>
      <c r="T190" s="173"/>
      <c r="U190" s="173"/>
      <c r="V190" s="173"/>
      <c r="W190" s="172">
        <v>0</v>
      </c>
      <c r="X190" s="172">
        <v>0</v>
      </c>
      <c r="Y190" s="174"/>
      <c r="AA190" s="179">
        <v>50</v>
      </c>
      <c r="AB190" s="179">
        <v>50</v>
      </c>
      <c r="AC190" s="182"/>
      <c r="AD190" s="182"/>
      <c r="AE190" s="182"/>
      <c r="AF190" s="179">
        <v>0</v>
      </c>
      <c r="AG190" s="179">
        <v>0</v>
      </c>
      <c r="AH190" s="181"/>
      <c r="AJ190" s="185">
        <f>IFERROR(VLOOKUP(A190,[3]rptBudgetaryBudgetCrossOrganiza!$A$2:$M$554,4,FALSE),"0")</f>
        <v>50</v>
      </c>
      <c r="AK190" s="185">
        <f>IFERROR(VLOOKUP(A190,[3]rptBudgetaryBudgetCrossOrganiza!$A$2:$M$554,6,FALSE),"0")</f>
        <v>50</v>
      </c>
      <c r="AL190" s="149">
        <v>50</v>
      </c>
      <c r="AM190" s="150">
        <f>IFERROR(VLOOKUP(A190,[4]rptBudgetaryBudgetCrossOrganiza!$A$1212:$O$2283,13,FALSE),"0")</f>
        <v>70</v>
      </c>
      <c r="AN190" s="151"/>
      <c r="AO190" s="151"/>
      <c r="AP190" s="152"/>
      <c r="AQ190" s="149"/>
      <c r="AR190" s="153"/>
      <c r="AS190" s="132"/>
      <c r="AT190" s="133"/>
      <c r="AU190" s="134"/>
      <c r="AV190" s="134"/>
      <c r="AW190" s="134"/>
      <c r="AX190" s="134"/>
      <c r="AY190" s="134"/>
      <c r="AZ190" s="134"/>
      <c r="BA190" s="135"/>
    </row>
    <row r="191" spans="1:53" x14ac:dyDescent="0.25">
      <c r="A191" s="128" t="s">
        <v>1586</v>
      </c>
      <c r="B191" s="128" t="s">
        <v>1945</v>
      </c>
      <c r="C191" s="128" t="str">
        <f t="shared" si="23"/>
        <v>100.40</v>
      </c>
      <c r="D191" s="128" t="str">
        <f t="shared" si="22"/>
        <v>55</v>
      </c>
      <c r="E191" s="128" t="str">
        <f t="shared" si="24"/>
        <v>5100.17</v>
      </c>
      <c r="F191" s="128">
        <f>VLOOKUP(E191,'Projections Cheat Sheet'!$A$3:$B$536,2,FALSE)</f>
        <v>1</v>
      </c>
      <c r="G191" s="128" t="str">
        <f>VLOOKUP(F191,'Projections Cheat Sheet'!$B$8:$C$196,2,FALSE)</f>
        <v>salary</v>
      </c>
      <c r="H191" s="128" t="s">
        <v>2014</v>
      </c>
      <c r="I191" s="129">
        <v>2025</v>
      </c>
      <c r="J191" s="129">
        <v>2025</v>
      </c>
      <c r="K191" s="130"/>
      <c r="L191" s="129"/>
      <c r="M191" s="129"/>
      <c r="N191" s="129">
        <v>2023.75</v>
      </c>
      <c r="O191" s="129">
        <v>2023.75</v>
      </c>
      <c r="P191" s="131"/>
      <c r="R191" s="172">
        <v>2025</v>
      </c>
      <c r="S191" s="172">
        <v>2025</v>
      </c>
      <c r="T191" s="173"/>
      <c r="U191" s="173"/>
      <c r="V191" s="173"/>
      <c r="W191" s="172">
        <v>2024.25</v>
      </c>
      <c r="X191" s="172">
        <v>2024.25</v>
      </c>
      <c r="Y191" s="174"/>
      <c r="AA191" s="179">
        <v>2025</v>
      </c>
      <c r="AB191" s="179">
        <v>2025</v>
      </c>
      <c r="AC191" s="182"/>
      <c r="AD191" s="182"/>
      <c r="AE191" s="182"/>
      <c r="AF191" s="179">
        <v>3235.25</v>
      </c>
      <c r="AG191" s="179">
        <v>3235.25</v>
      </c>
      <c r="AH191" s="181"/>
      <c r="AJ191" s="185">
        <f>IFERROR(VLOOKUP(A191,[3]rptBudgetaryBudgetCrossOrganiza!$A$2:$M$554,4,FALSE),"0")</f>
        <v>2025</v>
      </c>
      <c r="AK191" s="185">
        <f>IFERROR(VLOOKUP(A191,[3]rptBudgetaryBudgetCrossOrganiza!$A$2:$M$554,6,FALSE),"0")</f>
        <v>2025</v>
      </c>
      <c r="AL191" s="149">
        <v>2025</v>
      </c>
      <c r="AM191" s="150">
        <f>IFERROR(VLOOKUP(A191,[4]rptBudgetaryBudgetCrossOrganiza!$A$1212:$O$2283,13,FALSE),"0")</f>
        <v>2531.25</v>
      </c>
      <c r="AN191" s="151"/>
      <c r="AO191" s="151"/>
      <c r="AP191" s="152"/>
      <c r="AQ191" s="149"/>
      <c r="AR191" s="153"/>
      <c r="AS191" s="132"/>
      <c r="AT191" s="133"/>
      <c r="AU191" s="134"/>
      <c r="AV191" s="134"/>
      <c r="AW191" s="134"/>
      <c r="AX191" s="134"/>
      <c r="AY191" s="134"/>
      <c r="AZ191" s="134"/>
      <c r="BA191" s="135"/>
    </row>
    <row r="192" spans="1:53" x14ac:dyDescent="0.25">
      <c r="A192" s="128" t="s">
        <v>1587</v>
      </c>
      <c r="B192" s="128" t="s">
        <v>348</v>
      </c>
      <c r="C192" s="128" t="str">
        <f t="shared" si="23"/>
        <v>100.40</v>
      </c>
      <c r="D192" s="128" t="str">
        <f t="shared" si="22"/>
        <v>55</v>
      </c>
      <c r="E192" s="128" t="str">
        <f t="shared" si="24"/>
        <v>6000.01</v>
      </c>
      <c r="F192" s="128">
        <f>VLOOKUP(E192,'Projections Cheat Sheet'!$A$3:$B$536,2,FALSE)</f>
        <v>6</v>
      </c>
      <c r="G192" s="128" t="str">
        <f>VLOOKUP(F192,'Projections Cheat Sheet'!$B$8:$C$196,2,FALSE)</f>
        <v>Zero</v>
      </c>
      <c r="H192" s="128" t="s">
        <v>2015</v>
      </c>
      <c r="I192" s="129">
        <v>17500</v>
      </c>
      <c r="J192" s="129">
        <v>17500</v>
      </c>
      <c r="K192" s="130"/>
      <c r="L192" s="129"/>
      <c r="M192" s="129"/>
      <c r="N192" s="129">
        <v>9078.2000000000007</v>
      </c>
      <c r="O192" s="129">
        <v>9078.2000000000007</v>
      </c>
      <c r="P192" s="131"/>
      <c r="R192" s="172">
        <v>17500</v>
      </c>
      <c r="S192" s="172">
        <v>17500</v>
      </c>
      <c r="T192" s="173"/>
      <c r="U192" s="173"/>
      <c r="V192" s="173"/>
      <c r="W192" s="172">
        <v>9968.2999999999993</v>
      </c>
      <c r="X192" s="172">
        <v>9968.2999999999993</v>
      </c>
      <c r="Y192" s="174"/>
      <c r="AA192" s="179">
        <v>15000</v>
      </c>
      <c r="AB192" s="179">
        <v>15000</v>
      </c>
      <c r="AC192" s="182"/>
      <c r="AD192" s="182"/>
      <c r="AE192" s="182"/>
      <c r="AF192" s="179">
        <v>12760</v>
      </c>
      <c r="AG192" s="179">
        <v>12760</v>
      </c>
      <c r="AH192" s="181"/>
      <c r="AJ192" s="185">
        <f>IFERROR(VLOOKUP(A192,[3]rptBudgetaryBudgetCrossOrganiza!$A$2:$M$554,4,FALSE),"0")</f>
        <v>15000</v>
      </c>
      <c r="AK192" s="185">
        <f>IFERROR(VLOOKUP(A192,[3]rptBudgetaryBudgetCrossOrganiza!$A$2:$M$554,6,FALSE),"0")</f>
        <v>15000</v>
      </c>
      <c r="AL192" s="149">
        <v>15000</v>
      </c>
      <c r="AM192" s="150">
        <f>IFERROR(VLOOKUP(A192,[4]rptBudgetaryBudgetCrossOrganiza!$A$1212:$O$2283,13,FALSE),"0")</f>
        <v>0</v>
      </c>
      <c r="AN192" s="151"/>
      <c r="AO192" s="151"/>
      <c r="AP192" s="152"/>
      <c r="AQ192" s="149"/>
      <c r="AR192" s="153"/>
      <c r="AS192" s="132"/>
      <c r="AT192" s="133"/>
      <c r="AU192" s="134"/>
      <c r="AV192" s="134"/>
      <c r="AW192" s="134"/>
      <c r="AX192" s="134"/>
      <c r="AY192" s="134"/>
      <c r="AZ192" s="134"/>
      <c r="BA192" s="135"/>
    </row>
    <row r="193" spans="1:54" x14ac:dyDescent="0.25">
      <c r="A193" s="128" t="s">
        <v>1588</v>
      </c>
      <c r="B193" s="128" t="s">
        <v>1971</v>
      </c>
      <c r="C193" s="128" t="str">
        <f t="shared" si="23"/>
        <v>100.40</v>
      </c>
      <c r="D193" s="128" t="str">
        <f t="shared" si="22"/>
        <v>55</v>
      </c>
      <c r="E193" s="128" t="str">
        <f t="shared" si="24"/>
        <v>6000.09</v>
      </c>
      <c r="F193" s="128">
        <f>VLOOKUP(E193,'Projections Cheat Sheet'!$A$3:$B$536,2,FALSE)</f>
        <v>6</v>
      </c>
      <c r="G193" s="128" t="str">
        <f>VLOOKUP(F193,'Projections Cheat Sheet'!$B$8:$C$196,2,FALSE)</f>
        <v>Zero</v>
      </c>
      <c r="H193" s="128" t="s">
        <v>2015</v>
      </c>
      <c r="I193" s="129">
        <v>1200</v>
      </c>
      <c r="J193" s="129">
        <v>1200</v>
      </c>
      <c r="K193" s="130"/>
      <c r="L193" s="129"/>
      <c r="M193" s="129"/>
      <c r="N193" s="129">
        <v>1291.46</v>
      </c>
      <c r="O193" s="129">
        <v>1291.46</v>
      </c>
      <c r="P193" s="131"/>
      <c r="R193" s="172">
        <v>1200</v>
      </c>
      <c r="S193" s="172">
        <v>1200</v>
      </c>
      <c r="T193" s="173"/>
      <c r="U193" s="173"/>
      <c r="V193" s="173"/>
      <c r="W193" s="172">
        <v>763.5</v>
      </c>
      <c r="X193" s="172">
        <v>763.5</v>
      </c>
      <c r="Y193" s="174"/>
      <c r="AA193" s="179">
        <v>1200</v>
      </c>
      <c r="AB193" s="179">
        <v>1200</v>
      </c>
      <c r="AC193" s="182"/>
      <c r="AD193" s="182"/>
      <c r="AE193" s="182"/>
      <c r="AF193" s="179">
        <v>1096.31</v>
      </c>
      <c r="AG193" s="179">
        <v>1096.31</v>
      </c>
      <c r="AH193" s="181"/>
      <c r="AJ193" s="185">
        <f>IFERROR(VLOOKUP(A193,[3]rptBudgetaryBudgetCrossOrganiza!$A$2:$M$554,4,FALSE),"0")</f>
        <v>1200</v>
      </c>
      <c r="AK193" s="185">
        <f>IFERROR(VLOOKUP(A193,[3]rptBudgetaryBudgetCrossOrganiza!$A$2:$M$554,6,FALSE),"0")</f>
        <v>1200</v>
      </c>
      <c r="AL193" s="149">
        <v>1200</v>
      </c>
      <c r="AM193" s="150">
        <f>IFERROR(VLOOKUP(A193,[4]rptBudgetaryBudgetCrossOrganiza!$A$1212:$O$2283,13,FALSE),"0")</f>
        <v>342.59</v>
      </c>
      <c r="AN193" s="151"/>
      <c r="AO193" s="151"/>
      <c r="AP193" s="152"/>
      <c r="AQ193" s="149"/>
      <c r="AR193" s="153"/>
      <c r="AS193" s="132"/>
      <c r="AT193" s="133"/>
      <c r="AU193" s="134"/>
      <c r="AV193" s="134"/>
      <c r="AW193" s="134"/>
      <c r="AX193" s="134"/>
      <c r="AY193" s="134"/>
      <c r="AZ193" s="134"/>
      <c r="BA193" s="135"/>
    </row>
    <row r="194" spans="1:54" x14ac:dyDescent="0.25">
      <c r="A194" s="128" t="s">
        <v>1589</v>
      </c>
      <c r="B194" s="128" t="s">
        <v>1980</v>
      </c>
      <c r="C194" s="128" t="str">
        <f t="shared" si="23"/>
        <v>100.40</v>
      </c>
      <c r="D194" s="128" t="str">
        <f t="shared" si="22"/>
        <v>55</v>
      </c>
      <c r="E194" s="128" t="str">
        <f t="shared" si="24"/>
        <v>6000.10</v>
      </c>
      <c r="F194" s="128">
        <f>VLOOKUP(E194,'Projections Cheat Sheet'!$A$3:$B$536,2,FALSE)</f>
        <v>6</v>
      </c>
      <c r="G194" s="128" t="str">
        <f>VLOOKUP(F194,'Projections Cheat Sheet'!$B$8:$C$196,2,FALSE)</f>
        <v>Zero</v>
      </c>
      <c r="H194" s="128" t="s">
        <v>2015</v>
      </c>
      <c r="I194" s="129">
        <v>0</v>
      </c>
      <c r="J194" s="129">
        <v>0</v>
      </c>
      <c r="K194" s="130"/>
      <c r="L194" s="129"/>
      <c r="M194" s="129"/>
      <c r="N194" s="129">
        <v>0</v>
      </c>
      <c r="O194" s="129">
        <v>0</v>
      </c>
      <c r="P194" s="131"/>
      <c r="R194" s="172">
        <v>0</v>
      </c>
      <c r="S194" s="172">
        <v>0</v>
      </c>
      <c r="T194" s="173"/>
      <c r="U194" s="173"/>
      <c r="V194" s="173"/>
      <c r="W194" s="172">
        <v>0</v>
      </c>
      <c r="X194" s="172">
        <v>0</v>
      </c>
      <c r="Y194" s="174"/>
      <c r="AA194" s="179">
        <v>0</v>
      </c>
      <c r="AB194" s="179">
        <v>0</v>
      </c>
      <c r="AC194" s="182"/>
      <c r="AD194" s="182"/>
      <c r="AE194" s="182"/>
      <c r="AF194" s="179">
        <v>0</v>
      </c>
      <c r="AG194" s="179">
        <v>0</v>
      </c>
      <c r="AH194" s="181"/>
      <c r="AJ194" s="185">
        <f>IFERROR(VLOOKUP(A194,[3]rptBudgetaryBudgetCrossOrganiza!$A$2:$M$554,4,FALSE),"0")</f>
        <v>0</v>
      </c>
      <c r="AK194" s="185">
        <f>IFERROR(VLOOKUP(A194,[3]rptBudgetaryBudgetCrossOrganiza!$A$2:$M$554,6,FALSE),"0")</f>
        <v>0</v>
      </c>
      <c r="AL194" s="149"/>
      <c r="AM194" s="150">
        <f>IFERROR(VLOOKUP(A194,[4]rptBudgetaryBudgetCrossOrganiza!$A$1212:$O$2283,13,FALSE),"0")</f>
        <v>0</v>
      </c>
      <c r="AN194" s="151"/>
      <c r="AO194" s="151"/>
      <c r="AP194" s="152"/>
      <c r="AQ194" s="149"/>
      <c r="AR194" s="153"/>
      <c r="AS194" s="132"/>
      <c r="AT194" s="133"/>
      <c r="AU194" s="134"/>
      <c r="AV194" s="134"/>
      <c r="AW194" s="134"/>
      <c r="AX194" s="134"/>
      <c r="AY194" s="134"/>
      <c r="AZ194" s="134"/>
      <c r="BA194" s="135"/>
    </row>
    <row r="195" spans="1:54" x14ac:dyDescent="0.25">
      <c r="A195" s="128" t="s">
        <v>1590</v>
      </c>
      <c r="B195" s="128" t="s">
        <v>1947</v>
      </c>
      <c r="C195" s="128" t="str">
        <f t="shared" si="23"/>
        <v>100.40</v>
      </c>
      <c r="D195" s="128" t="str">
        <f t="shared" si="22"/>
        <v>55</v>
      </c>
      <c r="E195" s="128" t="str">
        <f t="shared" si="24"/>
        <v>6000.12</v>
      </c>
      <c r="F195" s="128">
        <f>VLOOKUP(E195,'Projections Cheat Sheet'!$A$3:$B$536,2,FALSE)</f>
        <v>6</v>
      </c>
      <c r="G195" s="128" t="str">
        <f>VLOOKUP(F195,'Projections Cheat Sheet'!$B$8:$C$196,2,FALSE)</f>
        <v>Zero</v>
      </c>
      <c r="H195" s="128" t="s">
        <v>2015</v>
      </c>
      <c r="I195" s="129">
        <v>0</v>
      </c>
      <c r="J195" s="129">
        <v>0</v>
      </c>
      <c r="K195" s="130"/>
      <c r="L195" s="129"/>
      <c r="M195" s="129"/>
      <c r="N195" s="129">
        <v>0</v>
      </c>
      <c r="O195" s="129">
        <v>0</v>
      </c>
      <c r="P195" s="131"/>
      <c r="R195" s="172">
        <v>0</v>
      </c>
      <c r="S195" s="172">
        <v>0</v>
      </c>
      <c r="T195" s="173"/>
      <c r="U195" s="173"/>
      <c r="V195" s="173"/>
      <c r="W195" s="172">
        <v>0</v>
      </c>
      <c r="X195" s="172">
        <v>0</v>
      </c>
      <c r="Y195" s="174"/>
      <c r="AA195" s="179">
        <v>0</v>
      </c>
      <c r="AB195" s="179">
        <v>0</v>
      </c>
      <c r="AC195" s="182"/>
      <c r="AD195" s="182"/>
      <c r="AE195" s="182"/>
      <c r="AF195" s="179">
        <v>0</v>
      </c>
      <c r="AG195" s="179">
        <v>0</v>
      </c>
      <c r="AH195" s="181"/>
      <c r="AJ195" s="185">
        <f>IFERROR(VLOOKUP(A195,[3]rptBudgetaryBudgetCrossOrganiza!$A$2:$M$554,4,FALSE),"0")</f>
        <v>0</v>
      </c>
      <c r="AK195" s="185">
        <f>IFERROR(VLOOKUP(A195,[3]rptBudgetaryBudgetCrossOrganiza!$A$2:$M$554,6,FALSE),"0")</f>
        <v>0</v>
      </c>
      <c r="AL195" s="149"/>
      <c r="AM195" s="150">
        <f>IFERROR(VLOOKUP(A195,[4]rptBudgetaryBudgetCrossOrganiza!$A$1212:$O$2283,13,FALSE),"0")</f>
        <v>0</v>
      </c>
      <c r="AN195" s="151"/>
      <c r="AO195" s="151"/>
      <c r="AP195" s="152"/>
      <c r="AQ195" s="149"/>
      <c r="AR195" s="153"/>
      <c r="AS195" s="132"/>
      <c r="AT195" s="133"/>
      <c r="AU195" s="134"/>
      <c r="AV195" s="134"/>
      <c r="AW195" s="134"/>
      <c r="AX195" s="134"/>
      <c r="AY195" s="134"/>
      <c r="AZ195" s="134"/>
      <c r="BA195" s="135"/>
    </row>
    <row r="196" spans="1:54" x14ac:dyDescent="0.25">
      <c r="A196" s="128" t="s">
        <v>1591</v>
      </c>
      <c r="B196" s="128" t="s">
        <v>1951</v>
      </c>
      <c r="C196" s="128" t="str">
        <f t="shared" si="23"/>
        <v>100.40</v>
      </c>
      <c r="D196" s="128" t="str">
        <f t="shared" si="22"/>
        <v>55</v>
      </c>
      <c r="E196" s="128" t="str">
        <f t="shared" si="24"/>
        <v>6200.01</v>
      </c>
      <c r="F196" s="128">
        <f>VLOOKUP(E196,'Projections Cheat Sheet'!$A$3:$B$536,2,FALSE)</f>
        <v>6</v>
      </c>
      <c r="G196" s="128" t="str">
        <f>VLOOKUP(F196,'Projections Cheat Sheet'!$B$8:$C$196,2,FALSE)</f>
        <v>Zero</v>
      </c>
      <c r="H196" s="128" t="s">
        <v>2016</v>
      </c>
      <c r="I196" s="129">
        <v>0</v>
      </c>
      <c r="J196" s="129">
        <v>0</v>
      </c>
      <c r="K196" s="130"/>
      <c r="L196" s="129"/>
      <c r="M196" s="129"/>
      <c r="N196" s="129">
        <v>0</v>
      </c>
      <c r="O196" s="129">
        <v>0</v>
      </c>
      <c r="P196" s="131"/>
      <c r="R196" s="172">
        <v>0</v>
      </c>
      <c r="S196" s="172">
        <v>0</v>
      </c>
      <c r="T196" s="173"/>
      <c r="U196" s="173"/>
      <c r="V196" s="173"/>
      <c r="W196" s="172">
        <v>0</v>
      </c>
      <c r="X196" s="172">
        <v>0</v>
      </c>
      <c r="Y196" s="174"/>
      <c r="AA196" s="179">
        <v>0</v>
      </c>
      <c r="AB196" s="179">
        <v>0</v>
      </c>
      <c r="AC196" s="182"/>
      <c r="AD196" s="182"/>
      <c r="AE196" s="182"/>
      <c r="AF196" s="179">
        <v>0</v>
      </c>
      <c r="AG196" s="179">
        <v>0</v>
      </c>
      <c r="AH196" s="181"/>
      <c r="AJ196" s="185">
        <f>IFERROR(VLOOKUP(A196,[3]rptBudgetaryBudgetCrossOrganiza!$A$2:$M$554,4,FALSE),"0")</f>
        <v>0</v>
      </c>
      <c r="AK196" s="185">
        <f>IFERROR(VLOOKUP(A196,[3]rptBudgetaryBudgetCrossOrganiza!$A$2:$M$554,6,FALSE),"0")</f>
        <v>0</v>
      </c>
      <c r="AL196" s="149"/>
      <c r="AM196" s="150">
        <f>IFERROR(VLOOKUP(A196,[4]rptBudgetaryBudgetCrossOrganiza!$A$1212:$O$2283,13,FALSE),"0")</f>
        <v>0</v>
      </c>
      <c r="AN196" s="151"/>
      <c r="AO196" s="151"/>
      <c r="AP196" s="152"/>
      <c r="AQ196" s="149"/>
      <c r="AR196" s="153"/>
      <c r="AS196" s="132"/>
      <c r="AT196" s="133"/>
      <c r="AU196" s="134"/>
      <c r="AV196" s="134"/>
      <c r="AW196" s="134"/>
      <c r="AX196" s="134"/>
      <c r="AY196" s="134"/>
      <c r="AZ196" s="134"/>
      <c r="BA196" s="135"/>
    </row>
    <row r="197" spans="1:54" x14ac:dyDescent="0.25">
      <c r="A197" s="128" t="s">
        <v>1592</v>
      </c>
      <c r="B197" s="128" t="s">
        <v>1954</v>
      </c>
      <c r="C197" s="128" t="str">
        <f t="shared" si="23"/>
        <v>100.40</v>
      </c>
      <c r="D197" s="128" t="str">
        <f t="shared" ref="D197:D260" si="25">MID(A197,8,2)</f>
        <v>55</v>
      </c>
      <c r="E197" s="128" t="str">
        <f t="shared" si="24"/>
        <v>6200.05</v>
      </c>
      <c r="F197" s="128">
        <f>VLOOKUP(E197,'Projections Cheat Sheet'!$A$3:$B$536,2,FALSE)</f>
        <v>6</v>
      </c>
      <c r="G197" s="128" t="str">
        <f>VLOOKUP(F197,'Projections Cheat Sheet'!$B$8:$C$196,2,FALSE)</f>
        <v>Zero</v>
      </c>
      <c r="H197" s="128" t="s">
        <v>2016</v>
      </c>
      <c r="I197" s="129">
        <v>0</v>
      </c>
      <c r="J197" s="129">
        <v>0</v>
      </c>
      <c r="K197" s="130"/>
      <c r="L197" s="129"/>
      <c r="M197" s="129"/>
      <c r="N197" s="129">
        <v>0</v>
      </c>
      <c r="O197" s="129">
        <v>0</v>
      </c>
      <c r="P197" s="131"/>
      <c r="R197" s="172">
        <v>0</v>
      </c>
      <c r="S197" s="172">
        <v>0</v>
      </c>
      <c r="T197" s="173"/>
      <c r="U197" s="173"/>
      <c r="V197" s="173"/>
      <c r="W197" s="172">
        <v>0</v>
      </c>
      <c r="X197" s="172">
        <v>0</v>
      </c>
      <c r="Y197" s="174"/>
      <c r="AA197" s="179">
        <v>0</v>
      </c>
      <c r="AB197" s="179">
        <v>0</v>
      </c>
      <c r="AC197" s="182"/>
      <c r="AD197" s="182"/>
      <c r="AE197" s="182"/>
      <c r="AF197" s="179">
        <v>0</v>
      </c>
      <c r="AG197" s="179">
        <v>0</v>
      </c>
      <c r="AH197" s="181"/>
      <c r="AJ197" s="185">
        <f>IFERROR(VLOOKUP(A197,[3]rptBudgetaryBudgetCrossOrganiza!$A$2:$M$554,4,FALSE),"0")</f>
        <v>0</v>
      </c>
      <c r="AK197" s="185">
        <f>IFERROR(VLOOKUP(A197,[3]rptBudgetaryBudgetCrossOrganiza!$A$2:$M$554,6,FALSE),"0")</f>
        <v>0</v>
      </c>
      <c r="AL197" s="149"/>
      <c r="AM197" s="150">
        <f>IFERROR(VLOOKUP(A197,[4]rptBudgetaryBudgetCrossOrganiza!$A$1212:$O$2283,13,FALSE),"0")</f>
        <v>0</v>
      </c>
      <c r="AN197" s="151"/>
      <c r="AO197" s="151"/>
      <c r="AP197" s="152"/>
      <c r="AQ197" s="149"/>
      <c r="AR197" s="153"/>
      <c r="AS197" s="132"/>
      <c r="AT197" s="133"/>
      <c r="AU197" s="134"/>
      <c r="AV197" s="134"/>
      <c r="AW197" s="134"/>
      <c r="AX197" s="134"/>
      <c r="AY197" s="134"/>
      <c r="AZ197" s="134"/>
      <c r="BA197" s="135"/>
    </row>
    <row r="198" spans="1:54" x14ac:dyDescent="0.25">
      <c r="A198" s="128" t="s">
        <v>1593</v>
      </c>
      <c r="B198" s="128" t="s">
        <v>1972</v>
      </c>
      <c r="C198" s="128" t="str">
        <f t="shared" si="23"/>
        <v>100.40</v>
      </c>
      <c r="D198" s="128" t="str">
        <f t="shared" si="25"/>
        <v>55</v>
      </c>
      <c r="E198" s="128" t="str">
        <f t="shared" si="24"/>
        <v>6200.07</v>
      </c>
      <c r="F198" s="128">
        <f>VLOOKUP(E198,'Projections Cheat Sheet'!$A$3:$B$536,2,FALSE)</f>
        <v>6</v>
      </c>
      <c r="G198" s="128" t="str">
        <f>VLOOKUP(F198,'Projections Cheat Sheet'!$B$8:$C$196,2,FALSE)</f>
        <v>Zero</v>
      </c>
      <c r="H198" s="128" t="s">
        <v>2016</v>
      </c>
      <c r="I198" s="129">
        <v>0</v>
      </c>
      <c r="J198" s="129">
        <v>0</v>
      </c>
      <c r="K198" s="130"/>
      <c r="L198" s="129"/>
      <c r="M198" s="129"/>
      <c r="N198" s="129">
        <v>0</v>
      </c>
      <c r="O198" s="129">
        <v>0</v>
      </c>
      <c r="P198" s="131"/>
      <c r="R198" s="172">
        <v>0</v>
      </c>
      <c r="S198" s="172">
        <v>0</v>
      </c>
      <c r="T198" s="173"/>
      <c r="U198" s="173"/>
      <c r="V198" s="173"/>
      <c r="W198" s="172">
        <v>0</v>
      </c>
      <c r="X198" s="172">
        <v>0</v>
      </c>
      <c r="Y198" s="174"/>
      <c r="AA198" s="179">
        <v>0</v>
      </c>
      <c r="AB198" s="179">
        <v>0</v>
      </c>
      <c r="AC198" s="182"/>
      <c r="AD198" s="182"/>
      <c r="AE198" s="182"/>
      <c r="AF198" s="179">
        <v>0</v>
      </c>
      <c r="AG198" s="179">
        <v>0</v>
      </c>
      <c r="AH198" s="181"/>
      <c r="AJ198" s="185">
        <f>IFERROR(VLOOKUP(A198,[3]rptBudgetaryBudgetCrossOrganiza!$A$2:$M$554,4,FALSE),"0")</f>
        <v>0</v>
      </c>
      <c r="AK198" s="185">
        <f>IFERROR(VLOOKUP(A198,[3]rptBudgetaryBudgetCrossOrganiza!$A$2:$M$554,6,FALSE),"0")</f>
        <v>0</v>
      </c>
      <c r="AL198" s="149"/>
      <c r="AM198" s="150">
        <f>IFERROR(VLOOKUP(A198,[4]rptBudgetaryBudgetCrossOrganiza!$A$1212:$O$2283,13,FALSE),"0")</f>
        <v>0</v>
      </c>
      <c r="AN198" s="151"/>
      <c r="AO198" s="151"/>
      <c r="AP198" s="152"/>
      <c r="AQ198" s="149"/>
      <c r="AR198" s="153"/>
      <c r="AS198" s="132"/>
      <c r="AT198" s="133"/>
      <c r="AU198" s="134"/>
      <c r="AV198" s="134"/>
      <c r="AW198" s="134"/>
      <c r="AX198" s="134"/>
      <c r="AY198" s="134"/>
      <c r="AZ198" s="134"/>
      <c r="BA198" s="135"/>
    </row>
    <row r="199" spans="1:54" x14ac:dyDescent="0.25">
      <c r="A199" s="128" t="s">
        <v>1594</v>
      </c>
      <c r="B199" s="128" t="s">
        <v>1977</v>
      </c>
      <c r="C199" s="128" t="str">
        <f t="shared" si="23"/>
        <v>100.40</v>
      </c>
      <c r="D199" s="128" t="str">
        <f t="shared" si="25"/>
        <v>55</v>
      </c>
      <c r="E199" s="128" t="str">
        <f t="shared" si="24"/>
        <v>6200.08</v>
      </c>
      <c r="F199" s="128">
        <f>VLOOKUP(E199,'Projections Cheat Sheet'!$A$3:$B$536,2,FALSE)</f>
        <v>6</v>
      </c>
      <c r="G199" s="128" t="str">
        <f>VLOOKUP(F199,'Projections Cheat Sheet'!$B$8:$C$196,2,FALSE)</f>
        <v>Zero</v>
      </c>
      <c r="H199" s="128" t="s">
        <v>2016</v>
      </c>
      <c r="I199" s="129">
        <v>0</v>
      </c>
      <c r="J199" s="129">
        <v>0</v>
      </c>
      <c r="K199" s="130"/>
      <c r="L199" s="129"/>
      <c r="M199" s="129"/>
      <c r="N199" s="129">
        <v>0</v>
      </c>
      <c r="O199" s="129">
        <v>0</v>
      </c>
      <c r="P199" s="131"/>
      <c r="R199" s="172">
        <v>0</v>
      </c>
      <c r="S199" s="172">
        <v>0</v>
      </c>
      <c r="T199" s="173"/>
      <c r="U199" s="173"/>
      <c r="V199" s="173"/>
      <c r="W199" s="172">
        <v>0</v>
      </c>
      <c r="X199" s="172">
        <v>0</v>
      </c>
      <c r="Y199" s="174"/>
      <c r="AA199" s="179">
        <v>0</v>
      </c>
      <c r="AB199" s="179">
        <v>0</v>
      </c>
      <c r="AC199" s="182"/>
      <c r="AD199" s="182"/>
      <c r="AE199" s="182"/>
      <c r="AF199" s="179">
        <v>0</v>
      </c>
      <c r="AG199" s="179">
        <v>0</v>
      </c>
      <c r="AH199" s="181"/>
      <c r="AJ199" s="185">
        <f>IFERROR(VLOOKUP(A199,[3]rptBudgetaryBudgetCrossOrganiza!$A$2:$M$554,4,FALSE),"0")</f>
        <v>0</v>
      </c>
      <c r="AK199" s="185">
        <f>IFERROR(VLOOKUP(A199,[3]rptBudgetaryBudgetCrossOrganiza!$A$2:$M$554,6,FALSE),"0")</f>
        <v>0</v>
      </c>
      <c r="AL199" s="149"/>
      <c r="AM199" s="150">
        <f>IFERROR(VLOOKUP(A199,[4]rptBudgetaryBudgetCrossOrganiza!$A$1212:$O$2283,13,FALSE),"0")</f>
        <v>0</v>
      </c>
      <c r="AN199" s="151"/>
      <c r="AO199" s="151"/>
      <c r="AP199" s="152"/>
      <c r="AQ199" s="149"/>
      <c r="AR199" s="153"/>
      <c r="AS199" s="132"/>
      <c r="AT199" s="133"/>
      <c r="AU199" s="134"/>
      <c r="AV199" s="134"/>
      <c r="AW199" s="134"/>
      <c r="AX199" s="134"/>
      <c r="AY199" s="134"/>
      <c r="AZ199" s="134"/>
      <c r="BA199" s="135"/>
    </row>
    <row r="200" spans="1:54" x14ac:dyDescent="0.25">
      <c r="A200" s="128" t="s">
        <v>1595</v>
      </c>
      <c r="B200" s="128" t="s">
        <v>1973</v>
      </c>
      <c r="C200" s="128" t="str">
        <f t="shared" si="23"/>
        <v>100.40</v>
      </c>
      <c r="D200" s="128" t="str">
        <f t="shared" si="25"/>
        <v>55</v>
      </c>
      <c r="E200" s="128" t="str">
        <f t="shared" si="24"/>
        <v>6280.11</v>
      </c>
      <c r="F200" s="128">
        <f>VLOOKUP(E200,'Projections Cheat Sheet'!$A$3:$B$536,2,FALSE)</f>
        <v>6</v>
      </c>
      <c r="G200" s="128" t="str">
        <f>VLOOKUP(F200,'Projections Cheat Sheet'!$B$8:$C$196,2,FALSE)</f>
        <v>Zero</v>
      </c>
      <c r="H200" s="128" t="s">
        <v>2016</v>
      </c>
      <c r="I200" s="129">
        <v>27000</v>
      </c>
      <c r="J200" s="129">
        <v>27000</v>
      </c>
      <c r="K200" s="130"/>
      <c r="L200" s="129"/>
      <c r="M200" s="129"/>
      <c r="N200" s="129">
        <v>24464.03</v>
      </c>
      <c r="O200" s="129">
        <v>24464.03</v>
      </c>
      <c r="P200" s="131"/>
      <c r="R200" s="172">
        <v>30000</v>
      </c>
      <c r="S200" s="172">
        <v>30000</v>
      </c>
      <c r="T200" s="173"/>
      <c r="U200" s="173"/>
      <c r="V200" s="173"/>
      <c r="W200" s="172">
        <v>25634.07</v>
      </c>
      <c r="X200" s="172">
        <v>25634.07</v>
      </c>
      <c r="Y200" s="174"/>
      <c r="AA200" s="179">
        <v>33000</v>
      </c>
      <c r="AB200" s="179">
        <v>33000</v>
      </c>
      <c r="AC200" s="182"/>
      <c r="AD200" s="182"/>
      <c r="AE200" s="182"/>
      <c r="AF200" s="179">
        <v>25503.78</v>
      </c>
      <c r="AG200" s="179">
        <v>25503.78</v>
      </c>
      <c r="AH200" s="181"/>
      <c r="AJ200" s="185">
        <f>IFERROR(VLOOKUP(A200,[3]rptBudgetaryBudgetCrossOrganiza!$A$2:$M$554,4,FALSE),"0")</f>
        <v>33000</v>
      </c>
      <c r="AK200" s="185">
        <f>IFERROR(VLOOKUP(A200,[3]rptBudgetaryBudgetCrossOrganiza!$A$2:$M$554,6,FALSE),"0")</f>
        <v>33000</v>
      </c>
      <c r="AL200" s="149">
        <v>33000</v>
      </c>
      <c r="AM200" s="150">
        <f>IFERROR(VLOOKUP(A200,[4]rptBudgetaryBudgetCrossOrganiza!$A$1212:$O$2283,13,FALSE),"0")</f>
        <v>6525.7</v>
      </c>
      <c r="AN200" s="151"/>
      <c r="AO200" s="151"/>
      <c r="AP200" s="152"/>
      <c r="AQ200" s="149"/>
      <c r="AR200" s="153"/>
      <c r="AS200" s="132"/>
      <c r="AT200" s="133"/>
      <c r="AU200" s="134"/>
      <c r="AV200" s="134"/>
      <c r="AW200" s="134"/>
      <c r="AX200" s="134"/>
      <c r="AY200" s="134"/>
      <c r="AZ200" s="134"/>
      <c r="BA200" s="135"/>
    </row>
    <row r="201" spans="1:54" x14ac:dyDescent="0.25">
      <c r="A201" s="128" t="s">
        <v>1596</v>
      </c>
      <c r="B201" s="128" t="s">
        <v>1964</v>
      </c>
      <c r="C201" s="128" t="str">
        <f t="shared" si="23"/>
        <v>100.40</v>
      </c>
      <c r="D201" s="128" t="str">
        <f t="shared" si="25"/>
        <v>55</v>
      </c>
      <c r="E201" s="128" t="str">
        <f t="shared" si="24"/>
        <v>6600.01</v>
      </c>
      <c r="F201" s="128">
        <f>VLOOKUP(E201,'Projections Cheat Sheet'!$A$3:$B$536,2,FALSE)</f>
        <v>6</v>
      </c>
      <c r="G201" s="128" t="str">
        <f>VLOOKUP(F201,'Projections Cheat Sheet'!$B$8:$C$196,2,FALSE)</f>
        <v>Zero</v>
      </c>
      <c r="H201" s="128" t="s">
        <v>2016</v>
      </c>
      <c r="I201" s="129">
        <v>150</v>
      </c>
      <c r="J201" s="129">
        <v>150</v>
      </c>
      <c r="K201" s="130"/>
      <c r="L201" s="129"/>
      <c r="M201" s="129"/>
      <c r="N201" s="129">
        <v>0</v>
      </c>
      <c r="O201" s="129">
        <v>0</v>
      </c>
      <c r="P201" s="131"/>
      <c r="R201" s="172">
        <v>150</v>
      </c>
      <c r="S201" s="172">
        <v>150</v>
      </c>
      <c r="T201" s="173"/>
      <c r="U201" s="173"/>
      <c r="V201" s="173"/>
      <c r="W201" s="172">
        <v>0</v>
      </c>
      <c r="X201" s="172">
        <v>0</v>
      </c>
      <c r="Y201" s="174"/>
      <c r="AA201" s="179">
        <v>150</v>
      </c>
      <c r="AB201" s="179">
        <v>150</v>
      </c>
      <c r="AC201" s="182"/>
      <c r="AD201" s="182"/>
      <c r="AE201" s="182"/>
      <c r="AF201" s="179">
        <v>0</v>
      </c>
      <c r="AG201" s="179">
        <v>0</v>
      </c>
      <c r="AH201" s="181"/>
      <c r="AJ201" s="185">
        <f>IFERROR(VLOOKUP(A201,[3]rptBudgetaryBudgetCrossOrganiza!$A$2:$M$554,4,FALSE),"0")</f>
        <v>150</v>
      </c>
      <c r="AK201" s="185">
        <f>IFERROR(VLOOKUP(A201,[3]rptBudgetaryBudgetCrossOrganiza!$A$2:$M$554,6,FALSE),"0")</f>
        <v>150</v>
      </c>
      <c r="AL201" s="149">
        <v>500</v>
      </c>
      <c r="AM201" s="150">
        <f>IFERROR(VLOOKUP(A201,[4]rptBudgetaryBudgetCrossOrganiza!$A$1212:$O$2283,13,FALSE),"0")</f>
        <v>0</v>
      </c>
      <c r="AN201" s="151"/>
      <c r="AO201" s="151"/>
      <c r="AP201" s="152"/>
      <c r="AQ201" s="149"/>
      <c r="AR201" s="153"/>
      <c r="AS201" s="132"/>
      <c r="AT201" s="133"/>
      <c r="AU201" s="134"/>
      <c r="AV201" s="134"/>
      <c r="AW201" s="134"/>
      <c r="AX201" s="134"/>
      <c r="AY201" s="134"/>
      <c r="AZ201" s="134"/>
      <c r="BA201" s="135"/>
      <c r="BB201" s="102" t="s">
        <v>2048</v>
      </c>
    </row>
    <row r="202" spans="1:54" x14ac:dyDescent="0.25">
      <c r="A202" s="128" t="s">
        <v>1597</v>
      </c>
      <c r="B202" s="128" t="s">
        <v>1965</v>
      </c>
      <c r="C202" s="128" t="str">
        <f t="shared" si="23"/>
        <v>100.40</v>
      </c>
      <c r="D202" s="128" t="str">
        <f t="shared" si="25"/>
        <v>55</v>
      </c>
      <c r="E202" s="128" t="str">
        <f t="shared" si="24"/>
        <v>6600.03</v>
      </c>
      <c r="F202" s="128">
        <f>VLOOKUP(E202,'Projections Cheat Sheet'!$A$3:$B$536,2,FALSE)</f>
        <v>6</v>
      </c>
      <c r="G202" s="128" t="str">
        <f>VLOOKUP(F202,'Projections Cheat Sheet'!$B$8:$C$196,2,FALSE)</f>
        <v>Zero</v>
      </c>
      <c r="H202" s="128" t="s">
        <v>2016</v>
      </c>
      <c r="I202" s="129">
        <v>0</v>
      </c>
      <c r="J202" s="129">
        <v>0</v>
      </c>
      <c r="K202" s="130"/>
      <c r="L202" s="129"/>
      <c r="M202" s="129"/>
      <c r="N202" s="129">
        <v>0</v>
      </c>
      <c r="O202" s="129">
        <v>0</v>
      </c>
      <c r="P202" s="131"/>
      <c r="R202" s="172">
        <v>0</v>
      </c>
      <c r="S202" s="172">
        <v>0</v>
      </c>
      <c r="T202" s="173"/>
      <c r="U202" s="173"/>
      <c r="V202" s="173"/>
      <c r="W202" s="172">
        <v>0</v>
      </c>
      <c r="X202" s="172">
        <v>0</v>
      </c>
      <c r="Y202" s="174"/>
      <c r="AA202" s="179">
        <v>0</v>
      </c>
      <c r="AB202" s="179">
        <v>0</v>
      </c>
      <c r="AC202" s="182"/>
      <c r="AD202" s="182"/>
      <c r="AE202" s="182"/>
      <c r="AF202" s="179">
        <v>0</v>
      </c>
      <c r="AG202" s="179">
        <v>0</v>
      </c>
      <c r="AH202" s="181"/>
      <c r="AJ202" s="185">
        <f>IFERROR(VLOOKUP(A202,[3]rptBudgetaryBudgetCrossOrganiza!$A$2:$M$554,4,FALSE),"0")</f>
        <v>0</v>
      </c>
      <c r="AK202" s="185">
        <f>IFERROR(VLOOKUP(A202,[3]rptBudgetaryBudgetCrossOrganiza!$A$2:$M$554,6,FALSE),"0")</f>
        <v>0</v>
      </c>
      <c r="AL202" s="149"/>
      <c r="AM202" s="150">
        <f>IFERROR(VLOOKUP(A202,[4]rptBudgetaryBudgetCrossOrganiza!$A$1212:$O$2283,13,FALSE),"0")</f>
        <v>0</v>
      </c>
      <c r="AN202" s="151"/>
      <c r="AO202" s="151"/>
      <c r="AP202" s="152"/>
      <c r="AQ202" s="149"/>
      <c r="AR202" s="153"/>
      <c r="AS202" s="132"/>
      <c r="AT202" s="133"/>
      <c r="AU202" s="134"/>
      <c r="AV202" s="134"/>
      <c r="AW202" s="134"/>
      <c r="AX202" s="134"/>
      <c r="AY202" s="134"/>
      <c r="AZ202" s="134"/>
      <c r="BA202" s="135"/>
    </row>
    <row r="203" spans="1:54" x14ac:dyDescent="0.25">
      <c r="A203" s="128" t="s">
        <v>1598</v>
      </c>
      <c r="B203" s="128" t="s">
        <v>1966</v>
      </c>
      <c r="C203" s="128" t="str">
        <f t="shared" si="23"/>
        <v>100.40</v>
      </c>
      <c r="D203" s="128" t="str">
        <f t="shared" si="25"/>
        <v>55</v>
      </c>
      <c r="E203" s="128" t="str">
        <f t="shared" si="24"/>
        <v>6600.04</v>
      </c>
      <c r="F203" s="128">
        <f>VLOOKUP(E203,'Projections Cheat Sheet'!$A$3:$B$536,2,FALSE)</f>
        <v>6</v>
      </c>
      <c r="G203" s="128" t="str">
        <f>VLOOKUP(F203,'Projections Cheat Sheet'!$B$8:$C$196,2,FALSE)</f>
        <v>Zero</v>
      </c>
      <c r="H203" s="128" t="s">
        <v>2016</v>
      </c>
      <c r="I203" s="129">
        <v>250</v>
      </c>
      <c r="J203" s="129">
        <v>250</v>
      </c>
      <c r="K203" s="130"/>
      <c r="L203" s="129"/>
      <c r="M203" s="129"/>
      <c r="N203" s="129">
        <v>8.75</v>
      </c>
      <c r="O203" s="129">
        <v>8.75</v>
      </c>
      <c r="P203" s="131"/>
      <c r="R203" s="172">
        <v>250</v>
      </c>
      <c r="S203" s="172">
        <v>250</v>
      </c>
      <c r="T203" s="173"/>
      <c r="U203" s="173"/>
      <c r="V203" s="173"/>
      <c r="W203" s="172">
        <v>7.5</v>
      </c>
      <c r="X203" s="172">
        <v>7.5</v>
      </c>
      <c r="Y203" s="174"/>
      <c r="AA203" s="179">
        <v>250</v>
      </c>
      <c r="AB203" s="179">
        <v>250</v>
      </c>
      <c r="AC203" s="182"/>
      <c r="AD203" s="182"/>
      <c r="AE203" s="182"/>
      <c r="AF203" s="179">
        <v>0</v>
      </c>
      <c r="AG203" s="179">
        <v>0</v>
      </c>
      <c r="AH203" s="181"/>
      <c r="AJ203" s="185">
        <f>IFERROR(VLOOKUP(A203,[3]rptBudgetaryBudgetCrossOrganiza!$A$2:$M$554,4,FALSE),"0")</f>
        <v>250</v>
      </c>
      <c r="AK203" s="185">
        <f>IFERROR(VLOOKUP(A203,[3]rptBudgetaryBudgetCrossOrganiza!$A$2:$M$554,6,FALSE),"0")</f>
        <v>250</v>
      </c>
      <c r="AL203" s="149">
        <v>250</v>
      </c>
      <c r="AM203" s="150">
        <f>IFERROR(VLOOKUP(A203,[4]rptBudgetaryBudgetCrossOrganiza!$A$1212:$O$2283,13,FALSE),"0")</f>
        <v>0</v>
      </c>
      <c r="AN203" s="151"/>
      <c r="AO203" s="151"/>
      <c r="AP203" s="152"/>
      <c r="AQ203" s="149"/>
      <c r="AR203" s="153"/>
      <c r="AS203" s="132"/>
      <c r="AT203" s="133"/>
      <c r="AU203" s="134"/>
      <c r="AV203" s="134"/>
      <c r="AW203" s="134"/>
      <c r="AX203" s="134"/>
      <c r="AY203" s="134"/>
      <c r="AZ203" s="134"/>
      <c r="BA203" s="135"/>
    </row>
    <row r="204" spans="1:54" x14ac:dyDescent="0.25">
      <c r="A204" s="128" t="s">
        <v>1599</v>
      </c>
      <c r="B204" s="128" t="s">
        <v>1967</v>
      </c>
      <c r="C204" s="128" t="str">
        <f t="shared" si="23"/>
        <v>100.40</v>
      </c>
      <c r="D204" s="128" t="str">
        <f t="shared" si="25"/>
        <v>55</v>
      </c>
      <c r="E204" s="128" t="str">
        <f t="shared" si="24"/>
        <v>6600.07</v>
      </c>
      <c r="F204" s="128">
        <f>VLOOKUP(E204,'Projections Cheat Sheet'!$A$3:$B$536,2,FALSE)</f>
        <v>6</v>
      </c>
      <c r="G204" s="128" t="str">
        <f>VLOOKUP(F204,'Projections Cheat Sheet'!$B$8:$C$196,2,FALSE)</f>
        <v>Zero</v>
      </c>
      <c r="H204" s="128" t="s">
        <v>2016</v>
      </c>
      <c r="I204" s="129">
        <v>2000</v>
      </c>
      <c r="J204" s="129">
        <v>2000</v>
      </c>
      <c r="K204" s="130"/>
      <c r="L204" s="129"/>
      <c r="M204" s="129"/>
      <c r="N204" s="129">
        <v>0</v>
      </c>
      <c r="O204" s="129">
        <v>0</v>
      </c>
      <c r="P204" s="131"/>
      <c r="R204" s="172">
        <v>0</v>
      </c>
      <c r="S204" s="172">
        <v>0</v>
      </c>
      <c r="T204" s="173"/>
      <c r="U204" s="173"/>
      <c r="V204" s="173"/>
      <c r="W204" s="172">
        <v>0</v>
      </c>
      <c r="X204" s="172">
        <v>0</v>
      </c>
      <c r="Y204" s="174"/>
      <c r="AA204" s="179">
        <v>200</v>
      </c>
      <c r="AB204" s="179">
        <v>50</v>
      </c>
      <c r="AC204" s="182"/>
      <c r="AD204" s="182"/>
      <c r="AE204" s="182"/>
      <c r="AF204" s="179">
        <v>321.11</v>
      </c>
      <c r="AG204" s="179">
        <v>321.11</v>
      </c>
      <c r="AH204" s="181"/>
      <c r="AJ204" s="185">
        <f>IFERROR(VLOOKUP(A204,[3]rptBudgetaryBudgetCrossOrganiza!$A$2:$M$554,4,FALSE),"0")</f>
        <v>200</v>
      </c>
      <c r="AK204" s="185">
        <f>IFERROR(VLOOKUP(A204,[3]rptBudgetaryBudgetCrossOrganiza!$A$2:$M$554,6,FALSE),"0")</f>
        <v>200</v>
      </c>
      <c r="AL204" s="149">
        <v>2000</v>
      </c>
      <c r="AM204" s="150">
        <f>IFERROR(VLOOKUP(A204,[4]rptBudgetaryBudgetCrossOrganiza!$A$1212:$O$2283,13,FALSE),"0")</f>
        <v>395</v>
      </c>
      <c r="AN204" s="151"/>
      <c r="AO204" s="151"/>
      <c r="AP204" s="152"/>
      <c r="AQ204" s="149"/>
      <c r="AR204" s="153"/>
      <c r="AS204" s="132"/>
      <c r="AT204" s="133"/>
      <c r="AU204" s="134"/>
      <c r="AV204" s="134"/>
      <c r="AW204" s="134"/>
      <c r="AX204" s="134"/>
      <c r="AY204" s="134"/>
      <c r="AZ204" s="134"/>
      <c r="BA204" s="135"/>
      <c r="BB204" s="102" t="s">
        <v>2049</v>
      </c>
    </row>
    <row r="205" spans="1:54" x14ac:dyDescent="0.25">
      <c r="A205" s="128" t="s">
        <v>1600</v>
      </c>
      <c r="B205" s="128" t="s">
        <v>282</v>
      </c>
      <c r="C205" s="128" t="str">
        <f t="shared" si="23"/>
        <v>100.40</v>
      </c>
      <c r="D205" s="128" t="str">
        <f t="shared" si="25"/>
        <v>60</v>
      </c>
      <c r="E205" s="128" t="str">
        <f t="shared" si="24"/>
        <v>5000.01</v>
      </c>
      <c r="F205" s="128">
        <f>VLOOKUP(E205,'Projections Cheat Sheet'!$A$3:$B$536,2,FALSE)</f>
        <v>1</v>
      </c>
      <c r="G205" s="128" t="str">
        <f>VLOOKUP(F205,'Projections Cheat Sheet'!$B$8:$C$196,2,FALSE)</f>
        <v>salary</v>
      </c>
      <c r="H205" s="128" t="s">
        <v>2018</v>
      </c>
      <c r="I205" s="129">
        <v>0</v>
      </c>
      <c r="J205" s="129">
        <v>0</v>
      </c>
      <c r="K205" s="130"/>
      <c r="L205" s="129"/>
      <c r="M205" s="129"/>
      <c r="N205" s="129">
        <v>0</v>
      </c>
      <c r="O205" s="129">
        <v>0</v>
      </c>
      <c r="P205" s="131"/>
      <c r="R205" s="172">
        <v>0</v>
      </c>
      <c r="S205" s="172">
        <v>0</v>
      </c>
      <c r="T205" s="173"/>
      <c r="U205" s="173"/>
      <c r="V205" s="173"/>
      <c r="W205" s="172">
        <v>0</v>
      </c>
      <c r="X205" s="172">
        <v>0</v>
      </c>
      <c r="Y205" s="174"/>
      <c r="AA205" s="179">
        <v>0</v>
      </c>
      <c r="AB205" s="179">
        <v>0</v>
      </c>
      <c r="AC205" s="182"/>
      <c r="AD205" s="182"/>
      <c r="AE205" s="182"/>
      <c r="AF205" s="179">
        <v>0</v>
      </c>
      <c r="AG205" s="179">
        <v>0</v>
      </c>
      <c r="AH205" s="181"/>
      <c r="AJ205" s="185">
        <f>IFERROR(VLOOKUP(A205,[3]rptBudgetaryBudgetCrossOrganiza!$A$2:$M$554,4,FALSE),"0")</f>
        <v>0</v>
      </c>
      <c r="AK205" s="185">
        <f>IFERROR(VLOOKUP(A205,[3]rptBudgetaryBudgetCrossOrganiza!$A$2:$M$554,6,FALSE),"0")</f>
        <v>0</v>
      </c>
      <c r="AL205" s="149"/>
      <c r="AM205" s="150">
        <f>IFERROR(VLOOKUP(A205,[4]rptBudgetaryBudgetCrossOrganiza!$A$1212:$O$2283,13,FALSE),"0")</f>
        <v>0</v>
      </c>
      <c r="AN205" s="151"/>
      <c r="AO205" s="151"/>
      <c r="AP205" s="152"/>
      <c r="AQ205" s="149"/>
      <c r="AR205" s="153"/>
      <c r="AS205" s="132"/>
      <c r="AT205" s="133"/>
      <c r="AU205" s="134"/>
      <c r="AV205" s="134"/>
      <c r="AW205" s="134"/>
      <c r="AX205" s="134"/>
      <c r="AY205" s="134"/>
      <c r="AZ205" s="134"/>
      <c r="BA205" s="135"/>
    </row>
    <row r="206" spans="1:54" x14ac:dyDescent="0.25">
      <c r="A206" s="128" t="s">
        <v>1601</v>
      </c>
      <c r="B206" s="128" t="s">
        <v>283</v>
      </c>
      <c r="C206" s="128" t="str">
        <f t="shared" si="23"/>
        <v>100.40</v>
      </c>
      <c r="D206" s="128" t="str">
        <f t="shared" si="25"/>
        <v>60</v>
      </c>
      <c r="E206" s="128" t="str">
        <f t="shared" si="24"/>
        <v>5000.02</v>
      </c>
      <c r="F206" s="128">
        <f>VLOOKUP(E206,'Projections Cheat Sheet'!$A$3:$B$536,2,FALSE)</f>
        <v>1</v>
      </c>
      <c r="G206" s="128" t="str">
        <f>VLOOKUP(F206,'Projections Cheat Sheet'!$B$8:$C$196,2,FALSE)</f>
        <v>salary</v>
      </c>
      <c r="H206" s="128" t="s">
        <v>2018</v>
      </c>
      <c r="I206" s="129">
        <v>0</v>
      </c>
      <c r="J206" s="129">
        <v>0</v>
      </c>
      <c r="K206" s="130"/>
      <c r="L206" s="129"/>
      <c r="M206" s="129"/>
      <c r="N206" s="129">
        <v>0</v>
      </c>
      <c r="O206" s="129">
        <v>0</v>
      </c>
      <c r="P206" s="131"/>
      <c r="R206" s="172">
        <v>0</v>
      </c>
      <c r="S206" s="172">
        <v>0</v>
      </c>
      <c r="T206" s="173"/>
      <c r="U206" s="173"/>
      <c r="V206" s="173"/>
      <c r="W206" s="172">
        <v>0</v>
      </c>
      <c r="X206" s="172">
        <v>0</v>
      </c>
      <c r="Y206" s="174"/>
      <c r="AA206" s="179">
        <v>0</v>
      </c>
      <c r="AB206" s="179">
        <v>0</v>
      </c>
      <c r="AC206" s="182"/>
      <c r="AD206" s="182"/>
      <c r="AE206" s="182"/>
      <c r="AF206" s="179">
        <v>0</v>
      </c>
      <c r="AG206" s="179">
        <v>0</v>
      </c>
      <c r="AH206" s="181"/>
      <c r="AJ206" s="185">
        <f>IFERROR(VLOOKUP(A206,[3]rptBudgetaryBudgetCrossOrganiza!$A$2:$M$554,4,FALSE),"0")</f>
        <v>0</v>
      </c>
      <c r="AK206" s="185">
        <f>IFERROR(VLOOKUP(A206,[3]rptBudgetaryBudgetCrossOrganiza!$A$2:$M$554,6,FALSE),"0")</f>
        <v>0</v>
      </c>
      <c r="AL206" s="149"/>
      <c r="AM206" s="150">
        <f>IFERROR(VLOOKUP(A206,[4]rptBudgetaryBudgetCrossOrganiza!$A$1212:$O$2283,13,FALSE),"0")</f>
        <v>0</v>
      </c>
      <c r="AN206" s="151"/>
      <c r="AO206" s="151"/>
      <c r="AP206" s="152"/>
      <c r="AQ206" s="149"/>
      <c r="AR206" s="153"/>
      <c r="AS206" s="132"/>
      <c r="AT206" s="133"/>
      <c r="AU206" s="134"/>
      <c r="AV206" s="134"/>
      <c r="AW206" s="134"/>
      <c r="AX206" s="134"/>
      <c r="AY206" s="134"/>
      <c r="AZ206" s="134"/>
      <c r="BA206" s="135"/>
    </row>
    <row r="207" spans="1:54" x14ac:dyDescent="0.25">
      <c r="A207" s="128" t="s">
        <v>1602</v>
      </c>
      <c r="B207" s="128" t="s">
        <v>1923</v>
      </c>
      <c r="C207" s="128" t="str">
        <f t="shared" si="23"/>
        <v>100.40</v>
      </c>
      <c r="D207" s="128" t="str">
        <f t="shared" si="25"/>
        <v>60</v>
      </c>
      <c r="E207" s="128" t="str">
        <f t="shared" si="24"/>
        <v>5000.03</v>
      </c>
      <c r="F207" s="128">
        <f>VLOOKUP(E207,'Projections Cheat Sheet'!$A$3:$B$536,2,FALSE)</f>
        <v>1</v>
      </c>
      <c r="G207" s="128" t="str">
        <f>VLOOKUP(F207,'Projections Cheat Sheet'!$B$8:$C$196,2,FALSE)</f>
        <v>salary</v>
      </c>
      <c r="H207" s="128" t="s">
        <v>2018</v>
      </c>
      <c r="I207" s="129">
        <v>0</v>
      </c>
      <c r="J207" s="129">
        <v>0</v>
      </c>
      <c r="K207" s="130"/>
      <c r="L207" s="129"/>
      <c r="M207" s="129"/>
      <c r="N207" s="129">
        <v>0</v>
      </c>
      <c r="O207" s="129">
        <v>0</v>
      </c>
      <c r="P207" s="131"/>
      <c r="R207" s="172">
        <v>0</v>
      </c>
      <c r="S207" s="172">
        <v>0</v>
      </c>
      <c r="T207" s="173"/>
      <c r="U207" s="173"/>
      <c r="V207" s="173"/>
      <c r="W207" s="172">
        <v>0</v>
      </c>
      <c r="X207" s="172">
        <v>0</v>
      </c>
      <c r="Y207" s="174"/>
      <c r="AA207" s="179">
        <v>0</v>
      </c>
      <c r="AB207" s="179">
        <v>0</v>
      </c>
      <c r="AC207" s="182"/>
      <c r="AD207" s="182"/>
      <c r="AE207" s="182"/>
      <c r="AF207" s="179">
        <v>0</v>
      </c>
      <c r="AG207" s="179">
        <v>0</v>
      </c>
      <c r="AH207" s="181"/>
      <c r="AJ207" s="185">
        <f>IFERROR(VLOOKUP(A207,[3]rptBudgetaryBudgetCrossOrganiza!$A$2:$M$554,4,FALSE),"0")</f>
        <v>0</v>
      </c>
      <c r="AK207" s="185">
        <f>IFERROR(VLOOKUP(A207,[3]rptBudgetaryBudgetCrossOrganiza!$A$2:$M$554,6,FALSE),"0")</f>
        <v>0</v>
      </c>
      <c r="AL207" s="149"/>
      <c r="AM207" s="150">
        <f>IFERROR(VLOOKUP(A207,[4]rptBudgetaryBudgetCrossOrganiza!$A$1212:$O$2283,13,FALSE),"0")</f>
        <v>0</v>
      </c>
      <c r="AN207" s="151"/>
      <c r="AO207" s="151"/>
      <c r="AP207" s="152"/>
      <c r="AQ207" s="149"/>
      <c r="AR207" s="153"/>
      <c r="AS207" s="132"/>
      <c r="AT207" s="133"/>
      <c r="AU207" s="134"/>
      <c r="AV207" s="134"/>
      <c r="AW207" s="134"/>
      <c r="AX207" s="134"/>
      <c r="AY207" s="134"/>
      <c r="AZ207" s="134"/>
      <c r="BA207" s="135"/>
    </row>
    <row r="208" spans="1:54" x14ac:dyDescent="0.25">
      <c r="A208" s="128" t="s">
        <v>1603</v>
      </c>
      <c r="B208" s="128" t="s">
        <v>1924</v>
      </c>
      <c r="C208" s="128" t="str">
        <f t="shared" si="23"/>
        <v>100.40</v>
      </c>
      <c r="D208" s="128" t="str">
        <f t="shared" si="25"/>
        <v>60</v>
      </c>
      <c r="E208" s="128" t="str">
        <f t="shared" si="24"/>
        <v>5000.04</v>
      </c>
      <c r="F208" s="128">
        <f>VLOOKUP(E208,'Projections Cheat Sheet'!$A$3:$B$536,2,FALSE)</f>
        <v>1</v>
      </c>
      <c r="G208" s="128" t="str">
        <f>VLOOKUP(F208,'Projections Cheat Sheet'!$B$8:$C$196,2,FALSE)</f>
        <v>salary</v>
      </c>
      <c r="H208" s="128" t="s">
        <v>2018</v>
      </c>
      <c r="I208" s="129">
        <v>0</v>
      </c>
      <c r="J208" s="129">
        <v>0</v>
      </c>
      <c r="K208" s="130"/>
      <c r="L208" s="129"/>
      <c r="M208" s="129"/>
      <c r="N208" s="129">
        <v>0</v>
      </c>
      <c r="O208" s="129">
        <v>0</v>
      </c>
      <c r="P208" s="131"/>
      <c r="R208" s="172">
        <v>0</v>
      </c>
      <c r="S208" s="172">
        <v>0</v>
      </c>
      <c r="T208" s="173"/>
      <c r="U208" s="173"/>
      <c r="V208" s="173"/>
      <c r="W208" s="172">
        <v>0</v>
      </c>
      <c r="X208" s="172">
        <v>0</v>
      </c>
      <c r="Y208" s="174"/>
      <c r="AA208" s="179">
        <v>0</v>
      </c>
      <c r="AB208" s="179">
        <v>0</v>
      </c>
      <c r="AC208" s="182"/>
      <c r="AD208" s="182"/>
      <c r="AE208" s="182"/>
      <c r="AF208" s="179">
        <v>0</v>
      </c>
      <c r="AG208" s="179">
        <v>0</v>
      </c>
      <c r="AH208" s="181"/>
      <c r="AJ208" s="185">
        <f>IFERROR(VLOOKUP(A208,[3]rptBudgetaryBudgetCrossOrganiza!$A$2:$M$554,4,FALSE),"0")</f>
        <v>0</v>
      </c>
      <c r="AK208" s="185">
        <f>IFERROR(VLOOKUP(A208,[3]rptBudgetaryBudgetCrossOrganiza!$A$2:$M$554,6,FALSE),"0")</f>
        <v>0</v>
      </c>
      <c r="AL208" s="149"/>
      <c r="AM208" s="150">
        <f>IFERROR(VLOOKUP(A208,[4]rptBudgetaryBudgetCrossOrganiza!$A$1212:$O$2283,13,FALSE),"0")</f>
        <v>0</v>
      </c>
      <c r="AN208" s="151"/>
      <c r="AO208" s="151"/>
      <c r="AP208" s="152"/>
      <c r="AQ208" s="149"/>
      <c r="AR208" s="153"/>
      <c r="AS208" s="132"/>
      <c r="AT208" s="133"/>
      <c r="AU208" s="134"/>
      <c r="AV208" s="134"/>
      <c r="AW208" s="134"/>
      <c r="AX208" s="134"/>
      <c r="AY208" s="134"/>
      <c r="AZ208" s="134"/>
      <c r="BA208" s="135"/>
    </row>
    <row r="209" spans="1:53" x14ac:dyDescent="0.25">
      <c r="A209" s="128" t="s">
        <v>1604</v>
      </c>
      <c r="B209" s="128" t="s">
        <v>1925</v>
      </c>
      <c r="C209" s="128" t="str">
        <f t="shared" si="23"/>
        <v>100.40</v>
      </c>
      <c r="D209" s="128" t="str">
        <f t="shared" si="25"/>
        <v>60</v>
      </c>
      <c r="E209" s="128" t="str">
        <f t="shared" si="24"/>
        <v>5000.06</v>
      </c>
      <c r="F209" s="128">
        <f>VLOOKUP(E209,'Projections Cheat Sheet'!$A$3:$B$536,2,FALSE)</f>
        <v>1</v>
      </c>
      <c r="G209" s="128" t="str">
        <f>VLOOKUP(F209,'Projections Cheat Sheet'!$B$8:$C$196,2,FALSE)</f>
        <v>salary</v>
      </c>
      <c r="H209" s="128" t="s">
        <v>2018</v>
      </c>
      <c r="I209" s="129">
        <v>0</v>
      </c>
      <c r="J209" s="129">
        <v>0</v>
      </c>
      <c r="K209" s="130"/>
      <c r="L209" s="129"/>
      <c r="M209" s="129"/>
      <c r="N209" s="129">
        <v>0</v>
      </c>
      <c r="O209" s="129">
        <v>0</v>
      </c>
      <c r="P209" s="131"/>
      <c r="R209" s="172">
        <v>0</v>
      </c>
      <c r="S209" s="172">
        <v>0</v>
      </c>
      <c r="T209" s="173"/>
      <c r="U209" s="173"/>
      <c r="V209" s="173"/>
      <c r="W209" s="172">
        <v>0</v>
      </c>
      <c r="X209" s="172">
        <v>0</v>
      </c>
      <c r="Y209" s="174"/>
      <c r="AA209" s="179">
        <v>0</v>
      </c>
      <c r="AB209" s="179">
        <v>0</v>
      </c>
      <c r="AC209" s="182"/>
      <c r="AD209" s="182"/>
      <c r="AE209" s="182"/>
      <c r="AF209" s="179">
        <v>0</v>
      </c>
      <c r="AG209" s="179">
        <v>0</v>
      </c>
      <c r="AH209" s="181"/>
      <c r="AJ209" s="185">
        <f>IFERROR(VLOOKUP(A209,[3]rptBudgetaryBudgetCrossOrganiza!$A$2:$M$554,4,FALSE),"0")</f>
        <v>0</v>
      </c>
      <c r="AK209" s="185">
        <f>IFERROR(VLOOKUP(A209,[3]rptBudgetaryBudgetCrossOrganiza!$A$2:$M$554,6,FALSE),"0")</f>
        <v>0</v>
      </c>
      <c r="AL209" s="149"/>
      <c r="AM209" s="150">
        <f>IFERROR(VLOOKUP(A209,[4]rptBudgetaryBudgetCrossOrganiza!$A$1212:$O$2283,13,FALSE),"0")</f>
        <v>0</v>
      </c>
      <c r="AN209" s="151"/>
      <c r="AO209" s="151"/>
      <c r="AP209" s="152"/>
      <c r="AQ209" s="149"/>
      <c r="AR209" s="153"/>
      <c r="AS209" s="132"/>
      <c r="AT209" s="133"/>
      <c r="AU209" s="134"/>
      <c r="AV209" s="134"/>
      <c r="AW209" s="134"/>
      <c r="AX209" s="134"/>
      <c r="AY209" s="134"/>
      <c r="AZ209" s="134"/>
      <c r="BA209" s="135"/>
    </row>
    <row r="210" spans="1:53" x14ac:dyDescent="0.25">
      <c r="A210" s="128" t="s">
        <v>1605</v>
      </c>
      <c r="B210" s="128" t="s">
        <v>1926</v>
      </c>
      <c r="C210" s="128" t="str">
        <f t="shared" si="23"/>
        <v>100.40</v>
      </c>
      <c r="D210" s="128" t="str">
        <f t="shared" si="25"/>
        <v>60</v>
      </c>
      <c r="E210" s="128" t="str">
        <f t="shared" si="24"/>
        <v>5000.07</v>
      </c>
      <c r="F210" s="128">
        <f>VLOOKUP(E210,'Projections Cheat Sheet'!$A$3:$B$536,2,FALSE)</f>
        <v>1</v>
      </c>
      <c r="G210" s="128" t="str">
        <f>VLOOKUP(F210,'Projections Cheat Sheet'!$B$8:$C$196,2,FALSE)</f>
        <v>salary</v>
      </c>
      <c r="H210" s="128" t="s">
        <v>2018</v>
      </c>
      <c r="I210" s="129">
        <v>0</v>
      </c>
      <c r="J210" s="129">
        <v>0</v>
      </c>
      <c r="K210" s="130"/>
      <c r="L210" s="129"/>
      <c r="M210" s="129"/>
      <c r="N210" s="129">
        <v>0</v>
      </c>
      <c r="O210" s="129">
        <v>0</v>
      </c>
      <c r="P210" s="131"/>
      <c r="R210" s="172">
        <v>0</v>
      </c>
      <c r="S210" s="172">
        <v>0</v>
      </c>
      <c r="T210" s="173"/>
      <c r="U210" s="173"/>
      <c r="V210" s="173"/>
      <c r="W210" s="172">
        <v>0</v>
      </c>
      <c r="X210" s="172">
        <v>0</v>
      </c>
      <c r="Y210" s="174"/>
      <c r="AA210" s="179">
        <v>0</v>
      </c>
      <c r="AB210" s="179">
        <v>0</v>
      </c>
      <c r="AC210" s="182"/>
      <c r="AD210" s="182"/>
      <c r="AE210" s="182"/>
      <c r="AF210" s="179">
        <v>0</v>
      </c>
      <c r="AG210" s="179">
        <v>0</v>
      </c>
      <c r="AH210" s="181"/>
      <c r="AJ210" s="185">
        <f>IFERROR(VLOOKUP(A210,[3]rptBudgetaryBudgetCrossOrganiza!$A$2:$M$554,4,FALSE),"0")</f>
        <v>0</v>
      </c>
      <c r="AK210" s="185">
        <f>IFERROR(VLOOKUP(A210,[3]rptBudgetaryBudgetCrossOrganiza!$A$2:$M$554,6,FALSE),"0")</f>
        <v>0</v>
      </c>
      <c r="AL210" s="149"/>
      <c r="AM210" s="150">
        <f>IFERROR(VLOOKUP(A210,[4]rptBudgetaryBudgetCrossOrganiza!$A$1212:$O$2283,13,FALSE),"0")</f>
        <v>0</v>
      </c>
      <c r="AN210" s="151"/>
      <c r="AO210" s="151"/>
      <c r="AP210" s="152"/>
      <c r="AQ210" s="149"/>
      <c r="AR210" s="153"/>
      <c r="AS210" s="132"/>
      <c r="AT210" s="133"/>
      <c r="AU210" s="134"/>
      <c r="AV210" s="134"/>
      <c r="AW210" s="134"/>
      <c r="AX210" s="134"/>
      <c r="AY210" s="134"/>
      <c r="AZ210" s="134"/>
      <c r="BA210" s="135"/>
    </row>
    <row r="211" spans="1:53" x14ac:dyDescent="0.25">
      <c r="A211" s="128" t="s">
        <v>1606</v>
      </c>
      <c r="B211" s="128" t="s">
        <v>1393</v>
      </c>
      <c r="C211" s="128" t="str">
        <f t="shared" si="23"/>
        <v>100.40</v>
      </c>
      <c r="D211" s="128" t="str">
        <f t="shared" si="25"/>
        <v>60</v>
      </c>
      <c r="E211" s="128" t="str">
        <f t="shared" si="24"/>
        <v>5000.08</v>
      </c>
      <c r="F211" s="128">
        <f>VLOOKUP(E211,'Projections Cheat Sheet'!$A$3:$B$536,2,FALSE)</f>
        <v>1</v>
      </c>
      <c r="G211" s="128" t="str">
        <f>VLOOKUP(F211,'Projections Cheat Sheet'!$B$8:$C$196,2,FALSE)</f>
        <v>salary</v>
      </c>
      <c r="H211" s="128" t="s">
        <v>2018</v>
      </c>
      <c r="I211" s="129">
        <v>0</v>
      </c>
      <c r="J211" s="129">
        <v>0</v>
      </c>
      <c r="K211" s="130"/>
      <c r="L211" s="129"/>
      <c r="M211" s="129"/>
      <c r="N211" s="129">
        <v>0</v>
      </c>
      <c r="O211" s="129">
        <v>0</v>
      </c>
      <c r="P211" s="131"/>
      <c r="R211" s="172">
        <v>0</v>
      </c>
      <c r="S211" s="172">
        <v>0</v>
      </c>
      <c r="T211" s="173"/>
      <c r="U211" s="173"/>
      <c r="V211" s="173"/>
      <c r="W211" s="172">
        <v>0</v>
      </c>
      <c r="X211" s="172">
        <v>0</v>
      </c>
      <c r="Y211" s="174"/>
      <c r="AA211" s="179">
        <v>0</v>
      </c>
      <c r="AB211" s="179">
        <v>0</v>
      </c>
      <c r="AC211" s="182"/>
      <c r="AD211" s="182"/>
      <c r="AE211" s="182"/>
      <c r="AF211" s="179">
        <v>0</v>
      </c>
      <c r="AG211" s="179">
        <v>0</v>
      </c>
      <c r="AH211" s="181"/>
      <c r="AJ211" s="185">
        <f>IFERROR(VLOOKUP(A211,[3]rptBudgetaryBudgetCrossOrganiza!$A$2:$M$554,4,FALSE),"0")</f>
        <v>0</v>
      </c>
      <c r="AK211" s="185">
        <f>IFERROR(VLOOKUP(A211,[3]rptBudgetaryBudgetCrossOrganiza!$A$2:$M$554,6,FALSE),"0")</f>
        <v>0</v>
      </c>
      <c r="AL211" s="149"/>
      <c r="AM211" s="150">
        <f>IFERROR(VLOOKUP(A211,[4]rptBudgetaryBudgetCrossOrganiza!$A$1212:$O$2283,13,FALSE),"0")</f>
        <v>0</v>
      </c>
      <c r="AN211" s="151"/>
      <c r="AO211" s="151"/>
      <c r="AP211" s="152"/>
      <c r="AQ211" s="149"/>
      <c r="AR211" s="153"/>
      <c r="AS211" s="132"/>
      <c r="AT211" s="133"/>
      <c r="AU211" s="134"/>
      <c r="AV211" s="134"/>
      <c r="AW211" s="134"/>
      <c r="AX211" s="134"/>
      <c r="AY211" s="134"/>
      <c r="AZ211" s="134"/>
      <c r="BA211" s="135"/>
    </row>
    <row r="212" spans="1:53" x14ac:dyDescent="0.25">
      <c r="A212" s="128" t="s">
        <v>1607</v>
      </c>
      <c r="B212" s="128" t="s">
        <v>1927</v>
      </c>
      <c r="C212" s="128" t="str">
        <f t="shared" si="23"/>
        <v>100.40</v>
      </c>
      <c r="D212" s="128" t="str">
        <f t="shared" si="25"/>
        <v>60</v>
      </c>
      <c r="E212" s="128" t="str">
        <f t="shared" si="24"/>
        <v>5000.10</v>
      </c>
      <c r="F212" s="128">
        <f>VLOOKUP(E212,'Projections Cheat Sheet'!$A$3:$B$536,2,FALSE)</f>
        <v>1</v>
      </c>
      <c r="G212" s="128" t="str">
        <f>VLOOKUP(F212,'Projections Cheat Sheet'!$B$8:$C$196,2,FALSE)</f>
        <v>salary</v>
      </c>
      <c r="H212" s="128" t="s">
        <v>2018</v>
      </c>
      <c r="I212" s="129">
        <v>0</v>
      </c>
      <c r="J212" s="129">
        <v>0</v>
      </c>
      <c r="K212" s="130"/>
      <c r="L212" s="129"/>
      <c r="M212" s="129"/>
      <c r="N212" s="129">
        <v>0</v>
      </c>
      <c r="O212" s="129">
        <v>0</v>
      </c>
      <c r="P212" s="131"/>
      <c r="R212" s="172">
        <v>0</v>
      </c>
      <c r="S212" s="172">
        <v>0</v>
      </c>
      <c r="T212" s="173"/>
      <c r="U212" s="173"/>
      <c r="V212" s="173"/>
      <c r="W212" s="172">
        <v>0</v>
      </c>
      <c r="X212" s="172">
        <v>0</v>
      </c>
      <c r="Y212" s="174"/>
      <c r="AA212" s="179">
        <v>0</v>
      </c>
      <c r="AB212" s="179">
        <v>0</v>
      </c>
      <c r="AC212" s="182"/>
      <c r="AD212" s="182"/>
      <c r="AE212" s="182"/>
      <c r="AF212" s="179">
        <v>0</v>
      </c>
      <c r="AG212" s="179">
        <v>0</v>
      </c>
      <c r="AH212" s="181"/>
      <c r="AJ212" s="185">
        <f>IFERROR(VLOOKUP(A212,[3]rptBudgetaryBudgetCrossOrganiza!$A$2:$M$554,4,FALSE),"0")</f>
        <v>0</v>
      </c>
      <c r="AK212" s="185">
        <f>IFERROR(VLOOKUP(A212,[3]rptBudgetaryBudgetCrossOrganiza!$A$2:$M$554,6,FALSE),"0")</f>
        <v>0</v>
      </c>
      <c r="AL212" s="149"/>
      <c r="AM212" s="150">
        <f>IFERROR(VLOOKUP(A212,[4]rptBudgetaryBudgetCrossOrganiza!$A$1212:$O$2283,13,FALSE),"0")</f>
        <v>0</v>
      </c>
      <c r="AN212" s="151"/>
      <c r="AO212" s="151"/>
      <c r="AP212" s="152"/>
      <c r="AQ212" s="149"/>
      <c r="AR212" s="153"/>
      <c r="AS212" s="132"/>
      <c r="AT212" s="133"/>
      <c r="AU212" s="134"/>
      <c r="AV212" s="134"/>
      <c r="AW212" s="134"/>
      <c r="AX212" s="134"/>
      <c r="AY212" s="134"/>
      <c r="AZ212" s="134"/>
      <c r="BA212" s="135"/>
    </row>
    <row r="213" spans="1:53" x14ac:dyDescent="0.25">
      <c r="A213" s="128" t="s">
        <v>1608</v>
      </c>
      <c r="B213" s="128" t="s">
        <v>1928</v>
      </c>
      <c r="C213" s="128" t="str">
        <f t="shared" si="23"/>
        <v>100.40</v>
      </c>
      <c r="D213" s="128" t="str">
        <f t="shared" si="25"/>
        <v>60</v>
      </c>
      <c r="E213" s="128" t="str">
        <f t="shared" si="24"/>
        <v>5000.11</v>
      </c>
      <c r="F213" s="128">
        <f>VLOOKUP(E213,'Projections Cheat Sheet'!$A$3:$B$536,2,FALSE)</f>
        <v>1</v>
      </c>
      <c r="G213" s="128" t="str">
        <f>VLOOKUP(F213,'Projections Cheat Sheet'!$B$8:$C$196,2,FALSE)</f>
        <v>salary</v>
      </c>
      <c r="H213" s="128" t="s">
        <v>2018</v>
      </c>
      <c r="I213" s="129">
        <v>0</v>
      </c>
      <c r="J213" s="129">
        <v>0</v>
      </c>
      <c r="K213" s="130"/>
      <c r="L213" s="129"/>
      <c r="M213" s="129"/>
      <c r="N213" s="129">
        <v>0</v>
      </c>
      <c r="O213" s="129">
        <v>0</v>
      </c>
      <c r="P213" s="131"/>
      <c r="R213" s="172">
        <v>0</v>
      </c>
      <c r="S213" s="172">
        <v>0</v>
      </c>
      <c r="T213" s="173"/>
      <c r="U213" s="173"/>
      <c r="V213" s="173"/>
      <c r="W213" s="172">
        <v>0</v>
      </c>
      <c r="X213" s="172">
        <v>0</v>
      </c>
      <c r="Y213" s="174"/>
      <c r="AA213" s="179">
        <v>0</v>
      </c>
      <c r="AB213" s="179">
        <v>0</v>
      </c>
      <c r="AC213" s="182"/>
      <c r="AD213" s="182"/>
      <c r="AE213" s="182"/>
      <c r="AF213" s="179">
        <v>0</v>
      </c>
      <c r="AG213" s="179">
        <v>0</v>
      </c>
      <c r="AH213" s="181"/>
      <c r="AJ213" s="185">
        <f>IFERROR(VLOOKUP(A213,[3]rptBudgetaryBudgetCrossOrganiza!$A$2:$M$554,4,FALSE),"0")</f>
        <v>0</v>
      </c>
      <c r="AK213" s="185">
        <f>IFERROR(VLOOKUP(A213,[3]rptBudgetaryBudgetCrossOrganiza!$A$2:$M$554,6,FALSE),"0")</f>
        <v>0</v>
      </c>
      <c r="AL213" s="149"/>
      <c r="AM213" s="150">
        <f>IFERROR(VLOOKUP(A213,[4]rptBudgetaryBudgetCrossOrganiza!$A$1212:$O$2283,13,FALSE),"0")</f>
        <v>0</v>
      </c>
      <c r="AN213" s="151"/>
      <c r="AO213" s="151"/>
      <c r="AP213" s="152"/>
      <c r="AQ213" s="149"/>
      <c r="AR213" s="153"/>
      <c r="AS213" s="132"/>
      <c r="AT213" s="133"/>
      <c r="AU213" s="134"/>
      <c r="AV213" s="134"/>
      <c r="AW213" s="134"/>
      <c r="AX213" s="134"/>
      <c r="AY213" s="134"/>
      <c r="AZ213" s="134"/>
      <c r="BA213" s="135"/>
    </row>
    <row r="214" spans="1:53" x14ac:dyDescent="0.25">
      <c r="A214" s="128" t="s">
        <v>1609</v>
      </c>
      <c r="B214" s="128" t="s">
        <v>1929</v>
      </c>
      <c r="C214" s="128" t="str">
        <f t="shared" si="23"/>
        <v>100.40</v>
      </c>
      <c r="D214" s="128" t="str">
        <f t="shared" si="25"/>
        <v>60</v>
      </c>
      <c r="E214" s="128" t="str">
        <f t="shared" si="24"/>
        <v>5000.12</v>
      </c>
      <c r="F214" s="128">
        <f>VLOOKUP(E214,'Projections Cheat Sheet'!$A$3:$B$536,2,FALSE)</f>
        <v>1</v>
      </c>
      <c r="G214" s="128" t="str">
        <f>VLOOKUP(F214,'Projections Cheat Sheet'!$B$8:$C$196,2,FALSE)</f>
        <v>salary</v>
      </c>
      <c r="H214" s="128" t="s">
        <v>2018</v>
      </c>
      <c r="I214" s="129">
        <v>0</v>
      </c>
      <c r="J214" s="129">
        <v>0</v>
      </c>
      <c r="K214" s="130"/>
      <c r="L214" s="129"/>
      <c r="M214" s="129"/>
      <c r="N214" s="129">
        <v>0</v>
      </c>
      <c r="O214" s="129">
        <v>0</v>
      </c>
      <c r="P214" s="131"/>
      <c r="R214" s="172">
        <v>0</v>
      </c>
      <c r="S214" s="172">
        <v>0</v>
      </c>
      <c r="T214" s="173"/>
      <c r="U214" s="173"/>
      <c r="V214" s="173"/>
      <c r="W214" s="172">
        <v>0</v>
      </c>
      <c r="X214" s="172">
        <v>0</v>
      </c>
      <c r="Y214" s="174"/>
      <c r="AA214" s="179">
        <v>0</v>
      </c>
      <c r="AB214" s="179">
        <v>0</v>
      </c>
      <c r="AC214" s="182"/>
      <c r="AD214" s="182"/>
      <c r="AE214" s="182"/>
      <c r="AF214" s="179">
        <v>0</v>
      </c>
      <c r="AG214" s="179">
        <v>0</v>
      </c>
      <c r="AH214" s="181"/>
      <c r="AJ214" s="185">
        <f>IFERROR(VLOOKUP(A214,[3]rptBudgetaryBudgetCrossOrganiza!$A$2:$M$554,4,FALSE),"0")</f>
        <v>0</v>
      </c>
      <c r="AK214" s="185">
        <f>IFERROR(VLOOKUP(A214,[3]rptBudgetaryBudgetCrossOrganiza!$A$2:$M$554,6,FALSE),"0")</f>
        <v>0</v>
      </c>
      <c r="AL214" s="149"/>
      <c r="AM214" s="150">
        <f>IFERROR(VLOOKUP(A214,[4]rptBudgetaryBudgetCrossOrganiza!$A$1212:$O$2283,13,FALSE),"0")</f>
        <v>0</v>
      </c>
      <c r="AN214" s="151"/>
      <c r="AO214" s="151"/>
      <c r="AP214" s="152"/>
      <c r="AQ214" s="149"/>
      <c r="AR214" s="153"/>
      <c r="AS214" s="132"/>
      <c r="AT214" s="133"/>
      <c r="AU214" s="134"/>
      <c r="AV214" s="134"/>
      <c r="AW214" s="134"/>
      <c r="AX214" s="134"/>
      <c r="AY214" s="134"/>
      <c r="AZ214" s="134"/>
      <c r="BA214" s="135"/>
    </row>
    <row r="215" spans="1:53" x14ac:dyDescent="0.25">
      <c r="A215" s="128" t="s">
        <v>1610</v>
      </c>
      <c r="B215" s="128" t="s">
        <v>1931</v>
      </c>
      <c r="C215" s="128" t="str">
        <f t="shared" si="23"/>
        <v>100.40</v>
      </c>
      <c r="D215" s="128" t="str">
        <f t="shared" si="25"/>
        <v>60</v>
      </c>
      <c r="E215" s="128" t="str">
        <f t="shared" si="24"/>
        <v>5100.00</v>
      </c>
      <c r="F215" s="128">
        <f>VLOOKUP(E215,'Projections Cheat Sheet'!$A$3:$B$536,2,FALSE)</f>
        <v>1</v>
      </c>
      <c r="G215" s="128" t="str">
        <f>VLOOKUP(F215,'Projections Cheat Sheet'!$B$8:$C$196,2,FALSE)</f>
        <v>salary</v>
      </c>
      <c r="H215" s="128" t="s">
        <v>2018</v>
      </c>
      <c r="I215" s="129">
        <v>0</v>
      </c>
      <c r="J215" s="129">
        <v>0</v>
      </c>
      <c r="K215" s="130"/>
      <c r="L215" s="129"/>
      <c r="M215" s="129"/>
      <c r="N215" s="129">
        <v>0</v>
      </c>
      <c r="O215" s="129">
        <v>0</v>
      </c>
      <c r="P215" s="131"/>
      <c r="R215" s="172">
        <v>0</v>
      </c>
      <c r="S215" s="172">
        <v>0</v>
      </c>
      <c r="T215" s="173"/>
      <c r="U215" s="173"/>
      <c r="V215" s="173"/>
      <c r="W215" s="172">
        <v>0</v>
      </c>
      <c r="X215" s="172">
        <v>0</v>
      </c>
      <c r="Y215" s="174"/>
      <c r="AA215" s="179">
        <v>0</v>
      </c>
      <c r="AB215" s="179">
        <v>0</v>
      </c>
      <c r="AC215" s="182"/>
      <c r="AD215" s="182"/>
      <c r="AE215" s="182"/>
      <c r="AF215" s="179">
        <v>0</v>
      </c>
      <c r="AG215" s="179">
        <v>0</v>
      </c>
      <c r="AH215" s="181"/>
      <c r="AJ215" s="185">
        <f>IFERROR(VLOOKUP(A215,[3]rptBudgetaryBudgetCrossOrganiza!$A$2:$M$554,4,FALSE),"0")</f>
        <v>0</v>
      </c>
      <c r="AK215" s="185">
        <f>IFERROR(VLOOKUP(A215,[3]rptBudgetaryBudgetCrossOrganiza!$A$2:$M$554,6,FALSE),"0")</f>
        <v>0</v>
      </c>
      <c r="AL215" s="149"/>
      <c r="AM215" s="150">
        <f>IFERROR(VLOOKUP(A215,[4]rptBudgetaryBudgetCrossOrganiza!$A$1212:$O$2283,13,FALSE),"0")</f>
        <v>0</v>
      </c>
      <c r="AN215" s="151"/>
      <c r="AO215" s="151"/>
      <c r="AP215" s="152"/>
      <c r="AQ215" s="149"/>
      <c r="AR215" s="153"/>
      <c r="AS215" s="132"/>
      <c r="AT215" s="133"/>
      <c r="AU215" s="134"/>
      <c r="AV215" s="134"/>
      <c r="AW215" s="134"/>
      <c r="AX215" s="134"/>
      <c r="AY215" s="134"/>
      <c r="AZ215" s="134"/>
      <c r="BA215" s="135"/>
    </row>
    <row r="216" spans="1:53" x14ac:dyDescent="0.25">
      <c r="A216" s="128" t="s">
        <v>1611</v>
      </c>
      <c r="B216" s="128" t="s">
        <v>1932</v>
      </c>
      <c r="C216" s="128" t="str">
        <f t="shared" si="23"/>
        <v>100.40</v>
      </c>
      <c r="D216" s="128" t="str">
        <f t="shared" si="25"/>
        <v>60</v>
      </c>
      <c r="E216" s="128" t="str">
        <f t="shared" si="24"/>
        <v>5100.01</v>
      </c>
      <c r="F216" s="128">
        <f>VLOOKUP(E216,'Projections Cheat Sheet'!$A$3:$B$536,2,FALSE)</f>
        <v>1</v>
      </c>
      <c r="G216" s="128" t="str">
        <f>VLOOKUP(F216,'Projections Cheat Sheet'!$B$8:$C$196,2,FALSE)</f>
        <v>salary</v>
      </c>
      <c r="H216" s="128" t="s">
        <v>2018</v>
      </c>
      <c r="I216" s="129">
        <v>0</v>
      </c>
      <c r="J216" s="129">
        <v>0</v>
      </c>
      <c r="K216" s="130"/>
      <c r="L216" s="129"/>
      <c r="M216" s="129"/>
      <c r="N216" s="129">
        <v>0</v>
      </c>
      <c r="O216" s="129">
        <v>0</v>
      </c>
      <c r="P216" s="131"/>
      <c r="R216" s="172">
        <v>0</v>
      </c>
      <c r="S216" s="172">
        <v>0</v>
      </c>
      <c r="T216" s="173"/>
      <c r="U216" s="173"/>
      <c r="V216" s="173"/>
      <c r="W216" s="172">
        <v>0</v>
      </c>
      <c r="X216" s="172">
        <v>0</v>
      </c>
      <c r="Y216" s="174"/>
      <c r="AA216" s="179">
        <v>0</v>
      </c>
      <c r="AB216" s="179">
        <v>0</v>
      </c>
      <c r="AC216" s="182"/>
      <c r="AD216" s="182"/>
      <c r="AE216" s="182"/>
      <c r="AF216" s="179">
        <v>0</v>
      </c>
      <c r="AG216" s="179">
        <v>0</v>
      </c>
      <c r="AH216" s="181"/>
      <c r="AJ216" s="185">
        <f>IFERROR(VLOOKUP(A216,[3]rptBudgetaryBudgetCrossOrganiza!$A$2:$M$554,4,FALSE),"0")</f>
        <v>0</v>
      </c>
      <c r="AK216" s="185">
        <f>IFERROR(VLOOKUP(A216,[3]rptBudgetaryBudgetCrossOrganiza!$A$2:$M$554,6,FALSE),"0")</f>
        <v>0</v>
      </c>
      <c r="AL216" s="149"/>
      <c r="AM216" s="150">
        <f>IFERROR(VLOOKUP(A216,[4]rptBudgetaryBudgetCrossOrganiza!$A$1212:$O$2283,13,FALSE),"0")</f>
        <v>0</v>
      </c>
      <c r="AN216" s="151"/>
      <c r="AO216" s="151"/>
      <c r="AP216" s="152"/>
      <c r="AQ216" s="149"/>
      <c r="AR216" s="153"/>
      <c r="AS216" s="132"/>
      <c r="AT216" s="133"/>
      <c r="AU216" s="134"/>
      <c r="AV216" s="134"/>
      <c r="AW216" s="134"/>
      <c r="AX216" s="134"/>
      <c r="AY216" s="134"/>
      <c r="AZ216" s="134"/>
      <c r="BA216" s="135"/>
    </row>
    <row r="217" spans="1:53" x14ac:dyDescent="0.25">
      <c r="A217" s="128" t="s">
        <v>1612</v>
      </c>
      <c r="B217" s="128" t="s">
        <v>1933</v>
      </c>
      <c r="C217" s="128" t="str">
        <f t="shared" si="23"/>
        <v>100.40</v>
      </c>
      <c r="D217" s="128" t="str">
        <f t="shared" si="25"/>
        <v>60</v>
      </c>
      <c r="E217" s="128" t="str">
        <f t="shared" si="24"/>
        <v>5100.02</v>
      </c>
      <c r="F217" s="128">
        <f>VLOOKUP(E217,'Projections Cheat Sheet'!$A$3:$B$536,2,FALSE)</f>
        <v>1</v>
      </c>
      <c r="G217" s="128" t="str">
        <f>VLOOKUP(F217,'Projections Cheat Sheet'!$B$8:$C$196,2,FALSE)</f>
        <v>salary</v>
      </c>
      <c r="H217" s="128" t="s">
        <v>2018</v>
      </c>
      <c r="I217" s="129">
        <v>0</v>
      </c>
      <c r="J217" s="129">
        <v>0</v>
      </c>
      <c r="K217" s="130"/>
      <c r="L217" s="129"/>
      <c r="M217" s="129"/>
      <c r="N217" s="129">
        <v>0</v>
      </c>
      <c r="O217" s="129">
        <v>0</v>
      </c>
      <c r="P217" s="131"/>
      <c r="R217" s="172">
        <v>0</v>
      </c>
      <c r="S217" s="172">
        <v>0</v>
      </c>
      <c r="T217" s="173"/>
      <c r="U217" s="173"/>
      <c r="V217" s="173"/>
      <c r="W217" s="172">
        <v>0</v>
      </c>
      <c r="X217" s="172">
        <v>0</v>
      </c>
      <c r="Y217" s="174"/>
      <c r="AA217" s="179">
        <v>0</v>
      </c>
      <c r="AB217" s="179">
        <v>0</v>
      </c>
      <c r="AC217" s="182"/>
      <c r="AD217" s="182"/>
      <c r="AE217" s="182"/>
      <c r="AF217" s="179">
        <v>0</v>
      </c>
      <c r="AG217" s="179">
        <v>0</v>
      </c>
      <c r="AH217" s="181"/>
      <c r="AJ217" s="185">
        <f>IFERROR(VLOOKUP(A217,[3]rptBudgetaryBudgetCrossOrganiza!$A$2:$M$554,4,FALSE),"0")</f>
        <v>0</v>
      </c>
      <c r="AK217" s="185">
        <f>IFERROR(VLOOKUP(A217,[3]rptBudgetaryBudgetCrossOrganiza!$A$2:$M$554,6,FALSE),"0")</f>
        <v>0</v>
      </c>
      <c r="AL217" s="149"/>
      <c r="AM217" s="150">
        <f>IFERROR(VLOOKUP(A217,[4]rptBudgetaryBudgetCrossOrganiza!$A$1212:$O$2283,13,FALSE),"0")</f>
        <v>0</v>
      </c>
      <c r="AN217" s="151"/>
      <c r="AO217" s="151"/>
      <c r="AP217" s="152"/>
      <c r="AQ217" s="149"/>
      <c r="AR217" s="153"/>
      <c r="AS217" s="132"/>
      <c r="AT217" s="133"/>
      <c r="AU217" s="134"/>
      <c r="AV217" s="134"/>
      <c r="AW217" s="134"/>
      <c r="AX217" s="134"/>
      <c r="AY217" s="134"/>
      <c r="AZ217" s="134"/>
      <c r="BA217" s="135"/>
    </row>
    <row r="218" spans="1:53" x14ac:dyDescent="0.25">
      <c r="A218" s="128" t="s">
        <v>1613</v>
      </c>
      <c r="B218" s="128" t="s">
        <v>1934</v>
      </c>
      <c r="C218" s="128" t="str">
        <f t="shared" si="23"/>
        <v>100.40</v>
      </c>
      <c r="D218" s="128" t="str">
        <f t="shared" si="25"/>
        <v>60</v>
      </c>
      <c r="E218" s="128" t="str">
        <f t="shared" si="24"/>
        <v>5100.03</v>
      </c>
      <c r="F218" s="128">
        <f>VLOOKUP(E218,'Projections Cheat Sheet'!$A$3:$B$536,2,FALSE)</f>
        <v>1</v>
      </c>
      <c r="G218" s="128" t="str">
        <f>VLOOKUP(F218,'Projections Cheat Sheet'!$B$8:$C$196,2,FALSE)</f>
        <v>salary</v>
      </c>
      <c r="H218" s="128" t="s">
        <v>2018</v>
      </c>
      <c r="I218" s="129">
        <v>0</v>
      </c>
      <c r="J218" s="129">
        <v>0</v>
      </c>
      <c r="K218" s="130"/>
      <c r="L218" s="129"/>
      <c r="M218" s="129"/>
      <c r="N218" s="129">
        <v>0</v>
      </c>
      <c r="O218" s="129">
        <v>0</v>
      </c>
      <c r="P218" s="131"/>
      <c r="R218" s="172">
        <v>0</v>
      </c>
      <c r="S218" s="172">
        <v>0</v>
      </c>
      <c r="T218" s="173"/>
      <c r="U218" s="173"/>
      <c r="V218" s="173"/>
      <c r="W218" s="172">
        <v>0</v>
      </c>
      <c r="X218" s="172">
        <v>0</v>
      </c>
      <c r="Y218" s="174"/>
      <c r="AA218" s="179">
        <v>0</v>
      </c>
      <c r="AB218" s="179">
        <v>0</v>
      </c>
      <c r="AC218" s="182"/>
      <c r="AD218" s="182"/>
      <c r="AE218" s="182"/>
      <c r="AF218" s="179">
        <v>0</v>
      </c>
      <c r="AG218" s="179">
        <v>0</v>
      </c>
      <c r="AH218" s="181"/>
      <c r="AJ218" s="185">
        <f>IFERROR(VLOOKUP(A218,[3]rptBudgetaryBudgetCrossOrganiza!$A$2:$M$554,4,FALSE),"0")</f>
        <v>0</v>
      </c>
      <c r="AK218" s="185">
        <f>IFERROR(VLOOKUP(A218,[3]rptBudgetaryBudgetCrossOrganiza!$A$2:$M$554,6,FALSE),"0")</f>
        <v>0</v>
      </c>
      <c r="AL218" s="149"/>
      <c r="AM218" s="150">
        <f>IFERROR(VLOOKUP(A218,[4]rptBudgetaryBudgetCrossOrganiza!$A$1212:$O$2283,13,FALSE),"0")</f>
        <v>0</v>
      </c>
      <c r="AN218" s="151"/>
      <c r="AO218" s="151"/>
      <c r="AP218" s="152"/>
      <c r="AQ218" s="149"/>
      <c r="AR218" s="153"/>
      <c r="AS218" s="132"/>
      <c r="AT218" s="133"/>
      <c r="AU218" s="134"/>
      <c r="AV218" s="134"/>
      <c r="AW218" s="134"/>
      <c r="AX218" s="134"/>
      <c r="AY218" s="134"/>
      <c r="AZ218" s="134"/>
      <c r="BA218" s="135"/>
    </row>
    <row r="219" spans="1:53" x14ac:dyDescent="0.25">
      <c r="A219" s="128" t="s">
        <v>1614</v>
      </c>
      <c r="B219" s="128" t="s">
        <v>1935</v>
      </c>
      <c r="C219" s="128" t="str">
        <f t="shared" si="23"/>
        <v>100.40</v>
      </c>
      <c r="D219" s="128" t="str">
        <f t="shared" si="25"/>
        <v>60</v>
      </c>
      <c r="E219" s="128" t="str">
        <f t="shared" si="24"/>
        <v>5100.04</v>
      </c>
      <c r="F219" s="128">
        <f>VLOOKUP(E219,'Projections Cheat Sheet'!$A$3:$B$536,2,FALSE)</f>
        <v>1</v>
      </c>
      <c r="G219" s="128" t="str">
        <f>VLOOKUP(F219,'Projections Cheat Sheet'!$B$8:$C$196,2,FALSE)</f>
        <v>salary</v>
      </c>
      <c r="H219" s="128" t="s">
        <v>2018</v>
      </c>
      <c r="I219" s="129">
        <v>0</v>
      </c>
      <c r="J219" s="129">
        <v>0</v>
      </c>
      <c r="K219" s="130"/>
      <c r="L219" s="129"/>
      <c r="M219" s="129"/>
      <c r="N219" s="129">
        <v>0</v>
      </c>
      <c r="O219" s="129">
        <v>0</v>
      </c>
      <c r="P219" s="131"/>
      <c r="R219" s="172">
        <v>0</v>
      </c>
      <c r="S219" s="172">
        <v>0</v>
      </c>
      <c r="T219" s="173"/>
      <c r="U219" s="173"/>
      <c r="V219" s="173"/>
      <c r="W219" s="172">
        <v>0</v>
      </c>
      <c r="X219" s="172">
        <v>0</v>
      </c>
      <c r="Y219" s="174"/>
      <c r="AA219" s="179">
        <v>0</v>
      </c>
      <c r="AB219" s="179">
        <v>0</v>
      </c>
      <c r="AC219" s="182"/>
      <c r="AD219" s="182"/>
      <c r="AE219" s="182"/>
      <c r="AF219" s="179">
        <v>0</v>
      </c>
      <c r="AG219" s="179">
        <v>0</v>
      </c>
      <c r="AH219" s="181"/>
      <c r="AJ219" s="185">
        <f>IFERROR(VLOOKUP(A219,[3]rptBudgetaryBudgetCrossOrganiza!$A$2:$M$554,4,FALSE),"0")</f>
        <v>0</v>
      </c>
      <c r="AK219" s="185">
        <f>IFERROR(VLOOKUP(A219,[3]rptBudgetaryBudgetCrossOrganiza!$A$2:$M$554,6,FALSE),"0")</f>
        <v>0</v>
      </c>
      <c r="AL219" s="149"/>
      <c r="AM219" s="150">
        <f>IFERROR(VLOOKUP(A219,[4]rptBudgetaryBudgetCrossOrganiza!$A$1212:$O$2283,13,FALSE),"0")</f>
        <v>0</v>
      </c>
      <c r="AN219" s="151"/>
      <c r="AO219" s="151"/>
      <c r="AP219" s="152"/>
      <c r="AQ219" s="149"/>
      <c r="AR219" s="153"/>
      <c r="AS219" s="132"/>
      <c r="AT219" s="133"/>
      <c r="AU219" s="134"/>
      <c r="AV219" s="134"/>
      <c r="AW219" s="134"/>
      <c r="AX219" s="134"/>
      <c r="AY219" s="134"/>
      <c r="AZ219" s="134"/>
      <c r="BA219" s="135"/>
    </row>
    <row r="220" spans="1:53" x14ac:dyDescent="0.25">
      <c r="A220" s="128" t="s">
        <v>1615</v>
      </c>
      <c r="B220" s="128" t="s">
        <v>1936</v>
      </c>
      <c r="C220" s="128" t="str">
        <f t="shared" si="23"/>
        <v>100.40</v>
      </c>
      <c r="D220" s="128" t="str">
        <f t="shared" si="25"/>
        <v>60</v>
      </c>
      <c r="E220" s="128" t="str">
        <f t="shared" si="24"/>
        <v>5100.05</v>
      </c>
      <c r="F220" s="128">
        <f>VLOOKUP(E220,'Projections Cheat Sheet'!$A$3:$B$536,2,FALSE)</f>
        <v>1</v>
      </c>
      <c r="G220" s="128" t="str">
        <f>VLOOKUP(F220,'Projections Cheat Sheet'!$B$8:$C$196,2,FALSE)</f>
        <v>salary</v>
      </c>
      <c r="H220" s="128" t="s">
        <v>2018</v>
      </c>
      <c r="I220" s="129">
        <v>0</v>
      </c>
      <c r="J220" s="129">
        <v>0</v>
      </c>
      <c r="K220" s="130"/>
      <c r="L220" s="129"/>
      <c r="M220" s="129"/>
      <c r="N220" s="129">
        <v>0</v>
      </c>
      <c r="O220" s="129">
        <v>0</v>
      </c>
      <c r="P220" s="131"/>
      <c r="R220" s="172">
        <v>0</v>
      </c>
      <c r="S220" s="172">
        <v>0</v>
      </c>
      <c r="T220" s="173"/>
      <c r="U220" s="173"/>
      <c r="V220" s="173"/>
      <c r="W220" s="172">
        <v>0</v>
      </c>
      <c r="X220" s="172">
        <v>0</v>
      </c>
      <c r="Y220" s="174"/>
      <c r="AA220" s="179">
        <v>0</v>
      </c>
      <c r="AB220" s="179">
        <v>0</v>
      </c>
      <c r="AC220" s="182"/>
      <c r="AD220" s="182"/>
      <c r="AE220" s="182"/>
      <c r="AF220" s="179">
        <v>0</v>
      </c>
      <c r="AG220" s="179">
        <v>0</v>
      </c>
      <c r="AH220" s="181"/>
      <c r="AJ220" s="185">
        <f>IFERROR(VLOOKUP(A220,[3]rptBudgetaryBudgetCrossOrganiza!$A$2:$M$554,4,FALSE),"0")</f>
        <v>0</v>
      </c>
      <c r="AK220" s="185">
        <f>IFERROR(VLOOKUP(A220,[3]rptBudgetaryBudgetCrossOrganiza!$A$2:$M$554,6,FALSE),"0")</f>
        <v>0</v>
      </c>
      <c r="AL220" s="149"/>
      <c r="AM220" s="150">
        <f>IFERROR(VLOOKUP(A220,[4]rptBudgetaryBudgetCrossOrganiza!$A$1212:$O$2283,13,FALSE),"0")</f>
        <v>0</v>
      </c>
      <c r="AN220" s="151"/>
      <c r="AO220" s="151"/>
      <c r="AP220" s="152"/>
      <c r="AQ220" s="149"/>
      <c r="AR220" s="153"/>
      <c r="AS220" s="132"/>
      <c r="AT220" s="133"/>
      <c r="AU220" s="134"/>
      <c r="AV220" s="134"/>
      <c r="AW220" s="134"/>
      <c r="AX220" s="134"/>
      <c r="AY220" s="134"/>
      <c r="AZ220" s="134"/>
      <c r="BA220" s="135"/>
    </row>
    <row r="221" spans="1:53" x14ac:dyDescent="0.25">
      <c r="A221" s="128" t="s">
        <v>1616</v>
      </c>
      <c r="B221" s="128" t="s">
        <v>1937</v>
      </c>
      <c r="C221" s="128" t="str">
        <f t="shared" si="23"/>
        <v>100.40</v>
      </c>
      <c r="D221" s="128" t="str">
        <f t="shared" si="25"/>
        <v>60</v>
      </c>
      <c r="E221" s="128" t="str">
        <f t="shared" si="24"/>
        <v>5100.06</v>
      </c>
      <c r="F221" s="128">
        <f>VLOOKUP(E221,'Projections Cheat Sheet'!$A$3:$B$536,2,FALSE)</f>
        <v>1</v>
      </c>
      <c r="G221" s="128" t="str">
        <f>VLOOKUP(F221,'Projections Cheat Sheet'!$B$8:$C$196,2,FALSE)</f>
        <v>salary</v>
      </c>
      <c r="H221" s="128" t="s">
        <v>2018</v>
      </c>
      <c r="I221" s="129">
        <v>0</v>
      </c>
      <c r="J221" s="129">
        <v>0</v>
      </c>
      <c r="K221" s="130"/>
      <c r="L221" s="129"/>
      <c r="M221" s="129"/>
      <c r="N221" s="129">
        <v>0</v>
      </c>
      <c r="O221" s="129">
        <v>0</v>
      </c>
      <c r="P221" s="131"/>
      <c r="R221" s="172">
        <v>0</v>
      </c>
      <c r="S221" s="172">
        <v>0</v>
      </c>
      <c r="T221" s="173"/>
      <c r="U221" s="173"/>
      <c r="V221" s="173"/>
      <c r="W221" s="172">
        <v>0</v>
      </c>
      <c r="X221" s="172">
        <v>0</v>
      </c>
      <c r="Y221" s="174"/>
      <c r="AA221" s="179">
        <v>0</v>
      </c>
      <c r="AB221" s="179">
        <v>0</v>
      </c>
      <c r="AC221" s="182"/>
      <c r="AD221" s="182"/>
      <c r="AE221" s="182"/>
      <c r="AF221" s="179">
        <v>0</v>
      </c>
      <c r="AG221" s="179">
        <v>0</v>
      </c>
      <c r="AH221" s="181"/>
      <c r="AJ221" s="185">
        <f>IFERROR(VLOOKUP(A221,[3]rptBudgetaryBudgetCrossOrganiza!$A$2:$M$554,4,FALSE),"0")</f>
        <v>0</v>
      </c>
      <c r="AK221" s="185">
        <f>IFERROR(VLOOKUP(A221,[3]rptBudgetaryBudgetCrossOrganiza!$A$2:$M$554,6,FALSE),"0")</f>
        <v>0</v>
      </c>
      <c r="AL221" s="149"/>
      <c r="AM221" s="150">
        <f>IFERROR(VLOOKUP(A221,[4]rptBudgetaryBudgetCrossOrganiza!$A$1212:$O$2283,13,FALSE),"0")</f>
        <v>0</v>
      </c>
      <c r="AN221" s="151"/>
      <c r="AO221" s="151"/>
      <c r="AP221" s="152"/>
      <c r="AQ221" s="149"/>
      <c r="AR221" s="153"/>
      <c r="AS221" s="132"/>
      <c r="AT221" s="133"/>
      <c r="AU221" s="134"/>
      <c r="AV221" s="134"/>
      <c r="AW221" s="134"/>
      <c r="AX221" s="134"/>
      <c r="AY221" s="134"/>
      <c r="AZ221" s="134"/>
      <c r="BA221" s="135"/>
    </row>
    <row r="222" spans="1:53" x14ac:dyDescent="0.25">
      <c r="A222" s="128" t="s">
        <v>1617</v>
      </c>
      <c r="B222" s="128" t="s">
        <v>1938</v>
      </c>
      <c r="C222" s="128" t="str">
        <f t="shared" si="23"/>
        <v>100.40</v>
      </c>
      <c r="D222" s="128" t="str">
        <f t="shared" si="25"/>
        <v>60</v>
      </c>
      <c r="E222" s="128" t="str">
        <f t="shared" si="24"/>
        <v>5100.07</v>
      </c>
      <c r="F222" s="128">
        <f>VLOOKUP(E222,'Projections Cheat Sheet'!$A$3:$B$536,2,FALSE)</f>
        <v>1</v>
      </c>
      <c r="G222" s="128" t="str">
        <f>VLOOKUP(F222,'Projections Cheat Sheet'!$B$8:$C$196,2,FALSE)</f>
        <v>salary</v>
      </c>
      <c r="H222" s="128" t="s">
        <v>2018</v>
      </c>
      <c r="I222" s="129">
        <v>0</v>
      </c>
      <c r="J222" s="129">
        <v>0</v>
      </c>
      <c r="K222" s="130"/>
      <c r="L222" s="129"/>
      <c r="M222" s="129"/>
      <c r="N222" s="129">
        <v>0</v>
      </c>
      <c r="O222" s="129">
        <v>0</v>
      </c>
      <c r="P222" s="131"/>
      <c r="R222" s="172">
        <v>0</v>
      </c>
      <c r="S222" s="172">
        <v>0</v>
      </c>
      <c r="T222" s="173"/>
      <c r="U222" s="173"/>
      <c r="V222" s="173"/>
      <c r="W222" s="172">
        <v>0</v>
      </c>
      <c r="X222" s="172">
        <v>0</v>
      </c>
      <c r="Y222" s="174"/>
      <c r="AA222" s="179">
        <v>0</v>
      </c>
      <c r="AB222" s="179">
        <v>0</v>
      </c>
      <c r="AC222" s="182"/>
      <c r="AD222" s="182"/>
      <c r="AE222" s="182"/>
      <c r="AF222" s="179">
        <v>0</v>
      </c>
      <c r="AG222" s="179">
        <v>0</v>
      </c>
      <c r="AH222" s="181"/>
      <c r="AJ222" s="185">
        <f>IFERROR(VLOOKUP(A222,[3]rptBudgetaryBudgetCrossOrganiza!$A$2:$M$554,4,FALSE),"0")</f>
        <v>0</v>
      </c>
      <c r="AK222" s="185">
        <f>IFERROR(VLOOKUP(A222,[3]rptBudgetaryBudgetCrossOrganiza!$A$2:$M$554,6,FALSE),"0")</f>
        <v>0</v>
      </c>
      <c r="AL222" s="149"/>
      <c r="AM222" s="150">
        <f>IFERROR(VLOOKUP(A222,[4]rptBudgetaryBudgetCrossOrganiza!$A$1212:$O$2283,13,FALSE),"0")</f>
        <v>0</v>
      </c>
      <c r="AN222" s="151"/>
      <c r="AO222" s="151"/>
      <c r="AP222" s="152"/>
      <c r="AQ222" s="149"/>
      <c r="AR222" s="153"/>
      <c r="AS222" s="132"/>
      <c r="AT222" s="133"/>
      <c r="AU222" s="134"/>
      <c r="AV222" s="134"/>
      <c r="AW222" s="134"/>
      <c r="AX222" s="134"/>
      <c r="AY222" s="134"/>
      <c r="AZ222" s="134"/>
      <c r="BA222" s="135"/>
    </row>
    <row r="223" spans="1:53" x14ac:dyDescent="0.25">
      <c r="A223" s="128" t="s">
        <v>1618</v>
      </c>
      <c r="B223" s="128" t="s">
        <v>1939</v>
      </c>
      <c r="C223" s="128" t="str">
        <f t="shared" si="23"/>
        <v>100.40</v>
      </c>
      <c r="D223" s="128" t="str">
        <f t="shared" si="25"/>
        <v>60</v>
      </c>
      <c r="E223" s="128" t="str">
        <f t="shared" si="24"/>
        <v>5100.08</v>
      </c>
      <c r="F223" s="128">
        <f>VLOOKUP(E223,'Projections Cheat Sheet'!$A$3:$B$536,2,FALSE)</f>
        <v>1</v>
      </c>
      <c r="G223" s="128" t="str">
        <f>VLOOKUP(F223,'Projections Cheat Sheet'!$B$8:$C$196,2,FALSE)</f>
        <v>salary</v>
      </c>
      <c r="H223" s="128" t="s">
        <v>2018</v>
      </c>
      <c r="I223" s="129">
        <v>0</v>
      </c>
      <c r="J223" s="129">
        <v>0</v>
      </c>
      <c r="K223" s="130"/>
      <c r="L223" s="129"/>
      <c r="M223" s="129"/>
      <c r="N223" s="129">
        <v>0</v>
      </c>
      <c r="O223" s="129">
        <v>0</v>
      </c>
      <c r="P223" s="131"/>
      <c r="R223" s="172">
        <v>0</v>
      </c>
      <c r="S223" s="172">
        <v>0</v>
      </c>
      <c r="T223" s="173"/>
      <c r="U223" s="173"/>
      <c r="V223" s="173"/>
      <c r="W223" s="172">
        <v>0</v>
      </c>
      <c r="X223" s="172">
        <v>0</v>
      </c>
      <c r="Y223" s="174"/>
      <c r="AA223" s="179">
        <v>0</v>
      </c>
      <c r="AB223" s="179">
        <v>0</v>
      </c>
      <c r="AC223" s="182"/>
      <c r="AD223" s="182"/>
      <c r="AE223" s="182"/>
      <c r="AF223" s="179">
        <v>0</v>
      </c>
      <c r="AG223" s="179">
        <v>0</v>
      </c>
      <c r="AH223" s="181"/>
      <c r="AJ223" s="185">
        <f>IFERROR(VLOOKUP(A223,[3]rptBudgetaryBudgetCrossOrganiza!$A$2:$M$554,4,FALSE),"0")</f>
        <v>0</v>
      </c>
      <c r="AK223" s="185">
        <f>IFERROR(VLOOKUP(A223,[3]rptBudgetaryBudgetCrossOrganiza!$A$2:$M$554,6,FALSE),"0")</f>
        <v>0</v>
      </c>
      <c r="AL223" s="149"/>
      <c r="AM223" s="150">
        <f>IFERROR(VLOOKUP(A223,[4]rptBudgetaryBudgetCrossOrganiza!$A$1212:$O$2283,13,FALSE),"0")</f>
        <v>0</v>
      </c>
      <c r="AN223" s="151"/>
      <c r="AO223" s="151"/>
      <c r="AP223" s="152"/>
      <c r="AQ223" s="149"/>
      <c r="AR223" s="153"/>
      <c r="AS223" s="132"/>
      <c r="AT223" s="133"/>
      <c r="AU223" s="134"/>
      <c r="AV223" s="134"/>
      <c r="AW223" s="134"/>
      <c r="AX223" s="134"/>
      <c r="AY223" s="134"/>
      <c r="AZ223" s="134"/>
      <c r="BA223" s="135"/>
    </row>
    <row r="224" spans="1:53" x14ac:dyDescent="0.25">
      <c r="A224" s="128" t="s">
        <v>1619</v>
      </c>
      <c r="B224" s="128" t="s">
        <v>1940</v>
      </c>
      <c r="C224" s="128" t="str">
        <f t="shared" si="23"/>
        <v>100.40</v>
      </c>
      <c r="D224" s="128" t="str">
        <f t="shared" si="25"/>
        <v>60</v>
      </c>
      <c r="E224" s="128" t="str">
        <f t="shared" si="24"/>
        <v>5100.09</v>
      </c>
      <c r="F224" s="128">
        <f>VLOOKUP(E224,'Projections Cheat Sheet'!$A$3:$B$536,2,FALSE)</f>
        <v>1</v>
      </c>
      <c r="G224" s="128" t="str">
        <f>VLOOKUP(F224,'Projections Cheat Sheet'!$B$8:$C$196,2,FALSE)</f>
        <v>salary</v>
      </c>
      <c r="H224" s="128" t="s">
        <v>2018</v>
      </c>
      <c r="I224" s="129">
        <v>0</v>
      </c>
      <c r="J224" s="129">
        <v>0</v>
      </c>
      <c r="K224" s="130"/>
      <c r="L224" s="129"/>
      <c r="M224" s="129"/>
      <c r="N224" s="129">
        <v>0</v>
      </c>
      <c r="O224" s="129">
        <v>0</v>
      </c>
      <c r="P224" s="131"/>
      <c r="R224" s="172">
        <v>0</v>
      </c>
      <c r="S224" s="172">
        <v>0</v>
      </c>
      <c r="T224" s="173"/>
      <c r="U224" s="173"/>
      <c r="V224" s="173"/>
      <c r="W224" s="172">
        <v>0</v>
      </c>
      <c r="X224" s="172">
        <v>0</v>
      </c>
      <c r="Y224" s="174"/>
      <c r="AA224" s="179">
        <v>0</v>
      </c>
      <c r="AB224" s="179">
        <v>0</v>
      </c>
      <c r="AC224" s="182"/>
      <c r="AD224" s="182"/>
      <c r="AE224" s="182"/>
      <c r="AF224" s="179">
        <v>0</v>
      </c>
      <c r="AG224" s="179">
        <v>0</v>
      </c>
      <c r="AH224" s="181"/>
      <c r="AJ224" s="185">
        <f>IFERROR(VLOOKUP(A224,[3]rptBudgetaryBudgetCrossOrganiza!$A$2:$M$554,4,FALSE),"0")</f>
        <v>0</v>
      </c>
      <c r="AK224" s="185">
        <f>IFERROR(VLOOKUP(A224,[3]rptBudgetaryBudgetCrossOrganiza!$A$2:$M$554,6,FALSE),"0")</f>
        <v>0</v>
      </c>
      <c r="AL224" s="149"/>
      <c r="AM224" s="150">
        <f>IFERROR(VLOOKUP(A224,[4]rptBudgetaryBudgetCrossOrganiza!$A$1212:$O$2283,13,FALSE),"0")</f>
        <v>0</v>
      </c>
      <c r="AN224" s="151"/>
      <c r="AO224" s="151"/>
      <c r="AP224" s="152"/>
      <c r="AQ224" s="149"/>
      <c r="AR224" s="153"/>
      <c r="AS224" s="132"/>
      <c r="AT224" s="133"/>
      <c r="AU224" s="134"/>
      <c r="AV224" s="134"/>
      <c r="AW224" s="134"/>
      <c r="AX224" s="134"/>
      <c r="AY224" s="134"/>
      <c r="AZ224" s="134"/>
      <c r="BA224" s="135"/>
    </row>
    <row r="225" spans="1:53" x14ac:dyDescent="0.25">
      <c r="A225" s="128" t="s">
        <v>1620</v>
      </c>
      <c r="B225" s="128" t="s">
        <v>1941</v>
      </c>
      <c r="C225" s="128" t="str">
        <f t="shared" si="23"/>
        <v>100.40</v>
      </c>
      <c r="D225" s="128" t="str">
        <f t="shared" si="25"/>
        <v>60</v>
      </c>
      <c r="E225" s="128" t="str">
        <f t="shared" si="24"/>
        <v>5100.10</v>
      </c>
      <c r="F225" s="128">
        <f>VLOOKUP(E225,'Projections Cheat Sheet'!$A$3:$B$536,2,FALSE)</f>
        <v>1</v>
      </c>
      <c r="G225" s="128" t="str">
        <f>VLOOKUP(F225,'Projections Cheat Sheet'!$B$8:$C$196,2,FALSE)</f>
        <v>salary</v>
      </c>
      <c r="H225" s="128" t="s">
        <v>2018</v>
      </c>
      <c r="I225" s="129">
        <v>0</v>
      </c>
      <c r="J225" s="129">
        <v>0</v>
      </c>
      <c r="K225" s="130"/>
      <c r="L225" s="129"/>
      <c r="M225" s="129"/>
      <c r="N225" s="129">
        <v>0</v>
      </c>
      <c r="O225" s="129">
        <v>0</v>
      </c>
      <c r="P225" s="131"/>
      <c r="R225" s="172">
        <v>0</v>
      </c>
      <c r="S225" s="172">
        <v>0</v>
      </c>
      <c r="T225" s="173"/>
      <c r="U225" s="173"/>
      <c r="V225" s="173"/>
      <c r="W225" s="172">
        <v>0</v>
      </c>
      <c r="X225" s="172">
        <v>0</v>
      </c>
      <c r="Y225" s="174"/>
      <c r="AA225" s="179">
        <v>0</v>
      </c>
      <c r="AB225" s="179">
        <v>0</v>
      </c>
      <c r="AC225" s="182"/>
      <c r="AD225" s="182"/>
      <c r="AE225" s="182"/>
      <c r="AF225" s="179">
        <v>0</v>
      </c>
      <c r="AG225" s="179">
        <v>0</v>
      </c>
      <c r="AH225" s="181"/>
      <c r="AJ225" s="185">
        <f>IFERROR(VLOOKUP(A225,[3]rptBudgetaryBudgetCrossOrganiza!$A$2:$M$554,4,FALSE),"0")</f>
        <v>0</v>
      </c>
      <c r="AK225" s="185">
        <f>IFERROR(VLOOKUP(A225,[3]rptBudgetaryBudgetCrossOrganiza!$A$2:$M$554,6,FALSE),"0")</f>
        <v>0</v>
      </c>
      <c r="AL225" s="149"/>
      <c r="AM225" s="150">
        <f>IFERROR(VLOOKUP(A225,[4]rptBudgetaryBudgetCrossOrganiza!$A$1212:$O$2283,13,FALSE),"0")</f>
        <v>0</v>
      </c>
      <c r="AN225" s="151"/>
      <c r="AO225" s="151"/>
      <c r="AP225" s="152"/>
      <c r="AQ225" s="149"/>
      <c r="AR225" s="153"/>
      <c r="AS225" s="132"/>
      <c r="AT225" s="133"/>
      <c r="AU225" s="134"/>
      <c r="AV225" s="134"/>
      <c r="AW225" s="134"/>
      <c r="AX225" s="134"/>
      <c r="AY225" s="134"/>
      <c r="AZ225" s="134"/>
      <c r="BA225" s="135"/>
    </row>
    <row r="226" spans="1:53" x14ac:dyDescent="0.25">
      <c r="A226" s="128" t="s">
        <v>1621</v>
      </c>
      <c r="B226" s="128" t="s">
        <v>1942</v>
      </c>
      <c r="C226" s="128" t="str">
        <f t="shared" si="23"/>
        <v>100.40</v>
      </c>
      <c r="D226" s="128" t="str">
        <f t="shared" si="25"/>
        <v>60</v>
      </c>
      <c r="E226" s="128" t="str">
        <f t="shared" si="24"/>
        <v>5100.11</v>
      </c>
      <c r="F226" s="128">
        <f>VLOOKUP(E226,'Projections Cheat Sheet'!$A$3:$B$536,2,FALSE)</f>
        <v>1</v>
      </c>
      <c r="G226" s="128" t="str">
        <f>VLOOKUP(F226,'Projections Cheat Sheet'!$B$8:$C$196,2,FALSE)</f>
        <v>salary</v>
      </c>
      <c r="H226" s="128" t="s">
        <v>2018</v>
      </c>
      <c r="I226" s="129">
        <v>0</v>
      </c>
      <c r="J226" s="129">
        <v>0</v>
      </c>
      <c r="K226" s="130"/>
      <c r="L226" s="129"/>
      <c r="M226" s="129"/>
      <c r="N226" s="129">
        <v>0</v>
      </c>
      <c r="O226" s="129">
        <v>0</v>
      </c>
      <c r="P226" s="131"/>
      <c r="R226" s="172">
        <v>0</v>
      </c>
      <c r="S226" s="172">
        <v>0</v>
      </c>
      <c r="T226" s="173"/>
      <c r="U226" s="173"/>
      <c r="V226" s="173"/>
      <c r="W226" s="172">
        <v>0</v>
      </c>
      <c r="X226" s="172">
        <v>0</v>
      </c>
      <c r="Y226" s="174"/>
      <c r="AA226" s="179">
        <v>0</v>
      </c>
      <c r="AB226" s="179">
        <v>0</v>
      </c>
      <c r="AC226" s="182"/>
      <c r="AD226" s="182"/>
      <c r="AE226" s="182"/>
      <c r="AF226" s="179">
        <v>0</v>
      </c>
      <c r="AG226" s="179">
        <v>0</v>
      </c>
      <c r="AH226" s="181"/>
      <c r="AJ226" s="185">
        <f>IFERROR(VLOOKUP(A226,[3]rptBudgetaryBudgetCrossOrganiza!$A$2:$M$554,4,FALSE),"0")</f>
        <v>0</v>
      </c>
      <c r="AK226" s="185">
        <f>IFERROR(VLOOKUP(A226,[3]rptBudgetaryBudgetCrossOrganiza!$A$2:$M$554,6,FALSE),"0")</f>
        <v>0</v>
      </c>
      <c r="AL226" s="149"/>
      <c r="AM226" s="150">
        <f>IFERROR(VLOOKUP(A226,[4]rptBudgetaryBudgetCrossOrganiza!$A$1212:$O$2283,13,FALSE),"0")</f>
        <v>0</v>
      </c>
      <c r="AN226" s="151"/>
      <c r="AO226" s="151"/>
      <c r="AP226" s="152"/>
      <c r="AQ226" s="149"/>
      <c r="AR226" s="153"/>
      <c r="AS226" s="132"/>
      <c r="AT226" s="133"/>
      <c r="AU226" s="134"/>
      <c r="AV226" s="134"/>
      <c r="AW226" s="134"/>
      <c r="AX226" s="134"/>
      <c r="AY226" s="134"/>
      <c r="AZ226" s="134"/>
      <c r="BA226" s="135"/>
    </row>
    <row r="227" spans="1:53" x14ac:dyDescent="0.25">
      <c r="A227" s="128" t="s">
        <v>1622</v>
      </c>
      <c r="B227" s="128" t="s">
        <v>1943</v>
      </c>
      <c r="C227" s="128" t="str">
        <f t="shared" si="23"/>
        <v>100.40</v>
      </c>
      <c r="D227" s="128" t="str">
        <f t="shared" si="25"/>
        <v>60</v>
      </c>
      <c r="E227" s="128" t="str">
        <f t="shared" si="24"/>
        <v>5100.12</v>
      </c>
      <c r="F227" s="128">
        <f>VLOOKUP(E227,'Projections Cheat Sheet'!$A$3:$B$536,2,FALSE)</f>
        <v>1</v>
      </c>
      <c r="G227" s="128" t="str">
        <f>VLOOKUP(F227,'Projections Cheat Sheet'!$B$8:$C$196,2,FALSE)</f>
        <v>salary</v>
      </c>
      <c r="H227" s="128" t="s">
        <v>2018</v>
      </c>
      <c r="I227" s="129">
        <v>0</v>
      </c>
      <c r="J227" s="129">
        <v>0</v>
      </c>
      <c r="K227" s="130"/>
      <c r="L227" s="129"/>
      <c r="M227" s="129"/>
      <c r="N227" s="129">
        <v>0</v>
      </c>
      <c r="O227" s="129">
        <v>0</v>
      </c>
      <c r="P227" s="131"/>
      <c r="R227" s="172">
        <v>0</v>
      </c>
      <c r="S227" s="172">
        <v>0</v>
      </c>
      <c r="T227" s="173"/>
      <c r="U227" s="173"/>
      <c r="V227" s="173"/>
      <c r="W227" s="172">
        <v>0</v>
      </c>
      <c r="X227" s="172">
        <v>0</v>
      </c>
      <c r="Y227" s="174"/>
      <c r="AA227" s="179">
        <v>0</v>
      </c>
      <c r="AB227" s="179">
        <v>0</v>
      </c>
      <c r="AC227" s="182"/>
      <c r="AD227" s="182"/>
      <c r="AE227" s="182"/>
      <c r="AF227" s="179">
        <v>0</v>
      </c>
      <c r="AG227" s="179">
        <v>0</v>
      </c>
      <c r="AH227" s="181"/>
      <c r="AJ227" s="185">
        <f>IFERROR(VLOOKUP(A227,[3]rptBudgetaryBudgetCrossOrganiza!$A$2:$M$554,4,FALSE),"0")</f>
        <v>0</v>
      </c>
      <c r="AK227" s="185">
        <f>IFERROR(VLOOKUP(A227,[3]rptBudgetaryBudgetCrossOrganiza!$A$2:$M$554,6,FALSE),"0")</f>
        <v>0</v>
      </c>
      <c r="AL227" s="149"/>
      <c r="AM227" s="150">
        <f>IFERROR(VLOOKUP(A227,[4]rptBudgetaryBudgetCrossOrganiza!$A$1212:$O$2283,13,FALSE),"0")</f>
        <v>0</v>
      </c>
      <c r="AN227" s="151"/>
      <c r="AO227" s="151"/>
      <c r="AP227" s="152"/>
      <c r="AQ227" s="149"/>
      <c r="AR227" s="153"/>
      <c r="AS227" s="132"/>
      <c r="AT227" s="133"/>
      <c r="AU227" s="134"/>
      <c r="AV227" s="134"/>
      <c r="AW227" s="134"/>
      <c r="AX227" s="134"/>
      <c r="AY227" s="134"/>
      <c r="AZ227" s="134"/>
      <c r="BA227" s="135"/>
    </row>
    <row r="228" spans="1:53" x14ac:dyDescent="0.25">
      <c r="A228" s="128" t="s">
        <v>1623</v>
      </c>
      <c r="B228" s="128" t="s">
        <v>1944</v>
      </c>
      <c r="C228" s="128" t="str">
        <f t="shared" si="23"/>
        <v>100.40</v>
      </c>
      <c r="D228" s="128" t="str">
        <f t="shared" si="25"/>
        <v>60</v>
      </c>
      <c r="E228" s="128" t="str">
        <f t="shared" si="24"/>
        <v>5100.15</v>
      </c>
      <c r="F228" s="128">
        <f>VLOOKUP(E228,'Projections Cheat Sheet'!$A$3:$B$536,2,FALSE)</f>
        <v>1</v>
      </c>
      <c r="G228" s="128" t="str">
        <f>VLOOKUP(F228,'Projections Cheat Sheet'!$B$8:$C$196,2,FALSE)</f>
        <v>salary</v>
      </c>
      <c r="H228" s="128" t="s">
        <v>2018</v>
      </c>
      <c r="I228" s="129">
        <v>0</v>
      </c>
      <c r="J228" s="129">
        <v>0</v>
      </c>
      <c r="K228" s="130"/>
      <c r="L228" s="129"/>
      <c r="M228" s="129"/>
      <c r="N228" s="129">
        <v>0</v>
      </c>
      <c r="O228" s="129">
        <v>0</v>
      </c>
      <c r="P228" s="131"/>
      <c r="R228" s="172">
        <v>0</v>
      </c>
      <c r="S228" s="172">
        <v>0</v>
      </c>
      <c r="T228" s="173"/>
      <c r="U228" s="173"/>
      <c r="V228" s="173"/>
      <c r="W228" s="172">
        <v>0</v>
      </c>
      <c r="X228" s="172">
        <v>0</v>
      </c>
      <c r="Y228" s="174"/>
      <c r="AA228" s="179">
        <v>0</v>
      </c>
      <c r="AB228" s="179">
        <v>0</v>
      </c>
      <c r="AC228" s="182"/>
      <c r="AD228" s="182"/>
      <c r="AE228" s="182"/>
      <c r="AF228" s="179">
        <v>0</v>
      </c>
      <c r="AG228" s="179">
        <v>0</v>
      </c>
      <c r="AH228" s="181"/>
      <c r="AJ228" s="185">
        <f>IFERROR(VLOOKUP(A228,[3]rptBudgetaryBudgetCrossOrganiza!$A$2:$M$554,4,FALSE),"0")</f>
        <v>0</v>
      </c>
      <c r="AK228" s="185">
        <f>IFERROR(VLOOKUP(A228,[3]rptBudgetaryBudgetCrossOrganiza!$A$2:$M$554,6,FALSE),"0")</f>
        <v>0</v>
      </c>
      <c r="AL228" s="149"/>
      <c r="AM228" s="150">
        <f>IFERROR(VLOOKUP(A228,[4]rptBudgetaryBudgetCrossOrganiza!$A$1212:$O$2283,13,FALSE),"0")</f>
        <v>0</v>
      </c>
      <c r="AN228" s="151"/>
      <c r="AO228" s="151"/>
      <c r="AP228" s="152"/>
      <c r="AQ228" s="149"/>
      <c r="AR228" s="153"/>
      <c r="AS228" s="132"/>
      <c r="AT228" s="133"/>
      <c r="AU228" s="134"/>
      <c r="AV228" s="134"/>
      <c r="AW228" s="134"/>
      <c r="AX228" s="134"/>
      <c r="AY228" s="134"/>
      <c r="AZ228" s="134"/>
      <c r="BA228" s="135"/>
    </row>
    <row r="229" spans="1:53" x14ac:dyDescent="0.25">
      <c r="A229" s="128" t="s">
        <v>1624</v>
      </c>
      <c r="B229" s="128" t="s">
        <v>348</v>
      </c>
      <c r="C229" s="128" t="str">
        <f t="shared" si="23"/>
        <v>100.40</v>
      </c>
      <c r="D229" s="128" t="str">
        <f t="shared" si="25"/>
        <v>60</v>
      </c>
      <c r="E229" s="128" t="str">
        <f t="shared" si="24"/>
        <v>6000.01</v>
      </c>
      <c r="F229" s="128">
        <f>VLOOKUP(E229,'Projections Cheat Sheet'!$A$3:$B$536,2,FALSE)</f>
        <v>6</v>
      </c>
      <c r="G229" s="128" t="str">
        <f>VLOOKUP(F229,'Projections Cheat Sheet'!$B$8:$C$196,2,FALSE)</f>
        <v>Zero</v>
      </c>
      <c r="H229" s="128" t="s">
        <v>2019</v>
      </c>
      <c r="I229" s="129">
        <v>0</v>
      </c>
      <c r="J229" s="129">
        <v>0</v>
      </c>
      <c r="K229" s="130"/>
      <c r="L229" s="129"/>
      <c r="M229" s="129"/>
      <c r="N229" s="129">
        <v>0</v>
      </c>
      <c r="O229" s="129">
        <v>0</v>
      </c>
      <c r="P229" s="131"/>
      <c r="R229" s="172">
        <v>0</v>
      </c>
      <c r="S229" s="172">
        <v>0</v>
      </c>
      <c r="T229" s="173"/>
      <c r="U229" s="173"/>
      <c r="V229" s="173"/>
      <c r="W229" s="172">
        <v>0</v>
      </c>
      <c r="X229" s="172">
        <v>0</v>
      </c>
      <c r="Y229" s="174"/>
      <c r="AA229" s="179">
        <v>0</v>
      </c>
      <c r="AB229" s="179">
        <v>0</v>
      </c>
      <c r="AC229" s="182"/>
      <c r="AD229" s="182"/>
      <c r="AE229" s="182"/>
      <c r="AF229" s="179">
        <v>0</v>
      </c>
      <c r="AG229" s="179">
        <v>0</v>
      </c>
      <c r="AH229" s="181"/>
      <c r="AJ229" s="185">
        <f>IFERROR(VLOOKUP(A229,[3]rptBudgetaryBudgetCrossOrganiza!$A$2:$M$554,4,FALSE),"0")</f>
        <v>0</v>
      </c>
      <c r="AK229" s="185">
        <f>IFERROR(VLOOKUP(A229,[3]rptBudgetaryBudgetCrossOrganiza!$A$2:$M$554,6,FALSE),"0")</f>
        <v>0</v>
      </c>
      <c r="AL229" s="149"/>
      <c r="AM229" s="150">
        <f>IFERROR(VLOOKUP(A229,[4]rptBudgetaryBudgetCrossOrganiza!$A$1212:$O$2283,13,FALSE),"0")</f>
        <v>0</v>
      </c>
      <c r="AN229" s="151"/>
      <c r="AO229" s="151"/>
      <c r="AP229" s="152"/>
      <c r="AQ229" s="149"/>
      <c r="AR229" s="153"/>
      <c r="AS229" s="132"/>
      <c r="AT229" s="133"/>
      <c r="AU229" s="134"/>
      <c r="AV229" s="134"/>
      <c r="AW229" s="134"/>
      <c r="AX229" s="134"/>
      <c r="AY229" s="134"/>
      <c r="AZ229" s="134"/>
      <c r="BA229" s="135"/>
    </row>
    <row r="230" spans="1:53" x14ac:dyDescent="0.25">
      <c r="A230" s="128" t="s">
        <v>1625</v>
      </c>
      <c r="B230" s="128" t="s">
        <v>1948</v>
      </c>
      <c r="C230" s="128" t="str">
        <f t="shared" si="23"/>
        <v>100.40</v>
      </c>
      <c r="D230" s="128" t="str">
        <f t="shared" si="25"/>
        <v>60</v>
      </c>
      <c r="E230" s="128" t="str">
        <f t="shared" si="24"/>
        <v>6100.01</v>
      </c>
      <c r="F230" s="128">
        <f>VLOOKUP(E230,'Projections Cheat Sheet'!$A$3:$B$536,2,FALSE)</f>
        <v>6</v>
      </c>
      <c r="G230" s="128" t="str">
        <f>VLOOKUP(F230,'Projections Cheat Sheet'!$B$8:$C$196,2,FALSE)</f>
        <v>Zero</v>
      </c>
      <c r="H230" s="128" t="s">
        <v>2020</v>
      </c>
      <c r="I230" s="129">
        <v>0</v>
      </c>
      <c r="J230" s="129">
        <v>0</v>
      </c>
      <c r="K230" s="130"/>
      <c r="L230" s="129"/>
      <c r="M230" s="129"/>
      <c r="N230" s="129">
        <v>0</v>
      </c>
      <c r="O230" s="129">
        <v>0</v>
      </c>
      <c r="P230" s="131"/>
      <c r="R230" s="172">
        <v>0</v>
      </c>
      <c r="S230" s="172">
        <v>0</v>
      </c>
      <c r="T230" s="173"/>
      <c r="U230" s="173"/>
      <c r="V230" s="173"/>
      <c r="W230" s="172">
        <v>0</v>
      </c>
      <c r="X230" s="172">
        <v>0</v>
      </c>
      <c r="Y230" s="174"/>
      <c r="AA230" s="179">
        <v>0</v>
      </c>
      <c r="AB230" s="179">
        <v>0</v>
      </c>
      <c r="AC230" s="182"/>
      <c r="AD230" s="182"/>
      <c r="AE230" s="182"/>
      <c r="AF230" s="179">
        <v>0</v>
      </c>
      <c r="AG230" s="179">
        <v>0</v>
      </c>
      <c r="AH230" s="181"/>
      <c r="AJ230" s="185">
        <f>IFERROR(VLOOKUP(A230,[3]rptBudgetaryBudgetCrossOrganiza!$A$2:$M$554,4,FALSE),"0")</f>
        <v>0</v>
      </c>
      <c r="AK230" s="185">
        <f>IFERROR(VLOOKUP(A230,[3]rptBudgetaryBudgetCrossOrganiza!$A$2:$M$554,6,FALSE),"0")</f>
        <v>0</v>
      </c>
      <c r="AL230" s="149"/>
      <c r="AM230" s="150">
        <f>IFERROR(VLOOKUP(A230,[4]rptBudgetaryBudgetCrossOrganiza!$A$1212:$O$2283,13,FALSE),"0")</f>
        <v>0</v>
      </c>
      <c r="AN230" s="151"/>
      <c r="AO230" s="151"/>
      <c r="AP230" s="152"/>
      <c r="AQ230" s="149"/>
      <c r="AR230" s="153"/>
      <c r="AS230" s="132"/>
      <c r="AT230" s="133"/>
      <c r="AU230" s="134"/>
      <c r="AV230" s="134"/>
      <c r="AW230" s="134"/>
      <c r="AX230" s="134"/>
      <c r="AY230" s="134"/>
      <c r="AZ230" s="134"/>
      <c r="BA230" s="135"/>
    </row>
    <row r="231" spans="1:53" x14ac:dyDescent="0.25">
      <c r="A231" s="128" t="s">
        <v>1626</v>
      </c>
      <c r="B231" s="128" t="s">
        <v>1949</v>
      </c>
      <c r="C231" s="128" t="str">
        <f t="shared" si="23"/>
        <v>100.40</v>
      </c>
      <c r="D231" s="128" t="str">
        <f t="shared" si="25"/>
        <v>60</v>
      </c>
      <c r="E231" s="128" t="str">
        <f t="shared" si="24"/>
        <v>6100.02</v>
      </c>
      <c r="F231" s="128">
        <f>VLOOKUP(E231,'Projections Cheat Sheet'!$A$3:$B$536,2,FALSE)</f>
        <v>6</v>
      </c>
      <c r="G231" s="128" t="str">
        <f>VLOOKUP(F231,'Projections Cheat Sheet'!$B$8:$C$196,2,FALSE)</f>
        <v>Zero</v>
      </c>
      <c r="H231" s="128" t="s">
        <v>2020</v>
      </c>
      <c r="I231" s="129">
        <v>0</v>
      </c>
      <c r="J231" s="129">
        <v>0</v>
      </c>
      <c r="K231" s="130"/>
      <c r="L231" s="129"/>
      <c r="M231" s="129"/>
      <c r="N231" s="129">
        <v>0</v>
      </c>
      <c r="O231" s="129">
        <v>0</v>
      </c>
      <c r="P231" s="131"/>
      <c r="R231" s="172">
        <v>0</v>
      </c>
      <c r="S231" s="172">
        <v>0</v>
      </c>
      <c r="T231" s="173"/>
      <c r="U231" s="173"/>
      <c r="V231" s="173"/>
      <c r="W231" s="172">
        <v>0</v>
      </c>
      <c r="X231" s="172">
        <v>0</v>
      </c>
      <c r="Y231" s="174"/>
      <c r="AA231" s="179">
        <v>0</v>
      </c>
      <c r="AB231" s="179">
        <v>0</v>
      </c>
      <c r="AC231" s="182"/>
      <c r="AD231" s="182"/>
      <c r="AE231" s="182"/>
      <c r="AF231" s="179">
        <v>0</v>
      </c>
      <c r="AG231" s="179">
        <v>0</v>
      </c>
      <c r="AH231" s="181"/>
      <c r="AJ231" s="185">
        <f>IFERROR(VLOOKUP(A231,[3]rptBudgetaryBudgetCrossOrganiza!$A$2:$M$554,4,FALSE),"0")</f>
        <v>0</v>
      </c>
      <c r="AK231" s="185">
        <f>IFERROR(VLOOKUP(A231,[3]rptBudgetaryBudgetCrossOrganiza!$A$2:$M$554,6,FALSE),"0")</f>
        <v>0</v>
      </c>
      <c r="AL231" s="149"/>
      <c r="AM231" s="150">
        <f>IFERROR(VLOOKUP(A231,[4]rptBudgetaryBudgetCrossOrganiza!$A$1212:$O$2283,13,FALSE),"0")</f>
        <v>0</v>
      </c>
      <c r="AN231" s="151"/>
      <c r="AO231" s="151"/>
      <c r="AP231" s="152"/>
      <c r="AQ231" s="149"/>
      <c r="AR231" s="153"/>
      <c r="AS231" s="132"/>
      <c r="AT231" s="133"/>
      <c r="AU231" s="134"/>
      <c r="AV231" s="134"/>
      <c r="AW231" s="134"/>
      <c r="AX231" s="134"/>
      <c r="AY231" s="134"/>
      <c r="AZ231" s="134"/>
      <c r="BA231" s="135"/>
    </row>
    <row r="232" spans="1:53" x14ac:dyDescent="0.25">
      <c r="A232" s="128" t="s">
        <v>1627</v>
      </c>
      <c r="B232" s="128" t="s">
        <v>1951</v>
      </c>
      <c r="C232" s="128" t="str">
        <f t="shared" si="23"/>
        <v>100.40</v>
      </c>
      <c r="D232" s="128" t="str">
        <f t="shared" si="25"/>
        <v>60</v>
      </c>
      <c r="E232" s="128" t="str">
        <f t="shared" si="24"/>
        <v>6200.01</v>
      </c>
      <c r="F232" s="128">
        <f>VLOOKUP(E232,'Projections Cheat Sheet'!$A$3:$B$536,2,FALSE)</f>
        <v>6</v>
      </c>
      <c r="G232" s="128" t="str">
        <f>VLOOKUP(F232,'Projections Cheat Sheet'!$B$8:$C$196,2,FALSE)</f>
        <v>Zero</v>
      </c>
      <c r="H232" s="128" t="s">
        <v>2020</v>
      </c>
      <c r="I232" s="129">
        <v>0</v>
      </c>
      <c r="J232" s="129">
        <v>0</v>
      </c>
      <c r="K232" s="130"/>
      <c r="L232" s="129"/>
      <c r="M232" s="129"/>
      <c r="N232" s="129">
        <v>0</v>
      </c>
      <c r="O232" s="129">
        <v>0</v>
      </c>
      <c r="P232" s="131"/>
      <c r="R232" s="172">
        <v>0</v>
      </c>
      <c r="S232" s="172">
        <v>0</v>
      </c>
      <c r="T232" s="173"/>
      <c r="U232" s="173"/>
      <c r="V232" s="173"/>
      <c r="W232" s="172">
        <v>0</v>
      </c>
      <c r="X232" s="172">
        <v>0</v>
      </c>
      <c r="Y232" s="174"/>
      <c r="AA232" s="179">
        <v>0</v>
      </c>
      <c r="AB232" s="179">
        <v>0</v>
      </c>
      <c r="AC232" s="182"/>
      <c r="AD232" s="182"/>
      <c r="AE232" s="182"/>
      <c r="AF232" s="179">
        <v>0</v>
      </c>
      <c r="AG232" s="179">
        <v>0</v>
      </c>
      <c r="AH232" s="181"/>
      <c r="AJ232" s="185">
        <f>IFERROR(VLOOKUP(A232,[3]rptBudgetaryBudgetCrossOrganiza!$A$2:$M$554,4,FALSE),"0")</f>
        <v>0</v>
      </c>
      <c r="AK232" s="185">
        <f>IFERROR(VLOOKUP(A232,[3]rptBudgetaryBudgetCrossOrganiza!$A$2:$M$554,6,FALSE),"0")</f>
        <v>0</v>
      </c>
      <c r="AL232" s="149"/>
      <c r="AM232" s="150">
        <f>IFERROR(VLOOKUP(A232,[4]rptBudgetaryBudgetCrossOrganiza!$A$1212:$O$2283,13,FALSE),"0")</f>
        <v>0</v>
      </c>
      <c r="AN232" s="151"/>
      <c r="AO232" s="151"/>
      <c r="AP232" s="152"/>
      <c r="AQ232" s="149"/>
      <c r="AR232" s="153"/>
      <c r="AS232" s="132"/>
      <c r="AT232" s="133"/>
      <c r="AU232" s="134"/>
      <c r="AV232" s="134"/>
      <c r="AW232" s="134"/>
      <c r="AX232" s="134"/>
      <c r="AY232" s="134"/>
      <c r="AZ232" s="134"/>
      <c r="BA232" s="135"/>
    </row>
    <row r="233" spans="1:53" x14ac:dyDescent="0.25">
      <c r="A233" s="128" t="s">
        <v>1628</v>
      </c>
      <c r="B233" s="128" t="s">
        <v>1952</v>
      </c>
      <c r="C233" s="128" t="str">
        <f t="shared" si="23"/>
        <v>100.40</v>
      </c>
      <c r="D233" s="128" t="str">
        <f t="shared" si="25"/>
        <v>60</v>
      </c>
      <c r="E233" s="128" t="str">
        <f t="shared" si="24"/>
        <v>6200.02</v>
      </c>
      <c r="F233" s="128">
        <f>VLOOKUP(E233,'Projections Cheat Sheet'!$A$3:$B$536,2,FALSE)</f>
        <v>6</v>
      </c>
      <c r="G233" s="128" t="str">
        <f>VLOOKUP(F233,'Projections Cheat Sheet'!$B$8:$C$196,2,FALSE)</f>
        <v>Zero</v>
      </c>
      <c r="H233" s="128" t="s">
        <v>2020</v>
      </c>
      <c r="I233" s="129">
        <v>0</v>
      </c>
      <c r="J233" s="129">
        <v>0</v>
      </c>
      <c r="K233" s="130"/>
      <c r="L233" s="129"/>
      <c r="M233" s="129"/>
      <c r="N233" s="129">
        <v>0</v>
      </c>
      <c r="O233" s="129">
        <v>0</v>
      </c>
      <c r="P233" s="131"/>
      <c r="R233" s="172">
        <v>0</v>
      </c>
      <c r="S233" s="172">
        <v>0</v>
      </c>
      <c r="T233" s="173"/>
      <c r="U233" s="173"/>
      <c r="V233" s="173"/>
      <c r="W233" s="172">
        <v>0</v>
      </c>
      <c r="X233" s="172">
        <v>0</v>
      </c>
      <c r="Y233" s="174"/>
      <c r="AA233" s="179">
        <v>0</v>
      </c>
      <c r="AB233" s="179">
        <v>0</v>
      </c>
      <c r="AC233" s="182"/>
      <c r="AD233" s="182"/>
      <c r="AE233" s="182"/>
      <c r="AF233" s="179">
        <v>0</v>
      </c>
      <c r="AG233" s="179">
        <v>0</v>
      </c>
      <c r="AH233" s="181"/>
      <c r="AJ233" s="185">
        <f>IFERROR(VLOOKUP(A233,[3]rptBudgetaryBudgetCrossOrganiza!$A$2:$M$554,4,FALSE),"0")</f>
        <v>0</v>
      </c>
      <c r="AK233" s="185">
        <f>IFERROR(VLOOKUP(A233,[3]rptBudgetaryBudgetCrossOrganiza!$A$2:$M$554,6,FALSE),"0")</f>
        <v>0</v>
      </c>
      <c r="AL233" s="149"/>
      <c r="AM233" s="150">
        <f>IFERROR(VLOOKUP(A233,[4]rptBudgetaryBudgetCrossOrganiza!$A$1212:$O$2283,13,FALSE),"0")</f>
        <v>0</v>
      </c>
      <c r="AN233" s="151"/>
      <c r="AO233" s="151"/>
      <c r="AP233" s="152"/>
      <c r="AQ233" s="149"/>
      <c r="AR233" s="153"/>
      <c r="AS233" s="132"/>
      <c r="AT233" s="133"/>
      <c r="AU233" s="134"/>
      <c r="AV233" s="134"/>
      <c r="AW233" s="134"/>
      <c r="AX233" s="134"/>
      <c r="AY233" s="134"/>
      <c r="AZ233" s="134"/>
      <c r="BA233" s="135"/>
    </row>
    <row r="234" spans="1:53" x14ac:dyDescent="0.25">
      <c r="A234" s="128" t="s">
        <v>1629</v>
      </c>
      <c r="B234" s="128" t="s">
        <v>1953</v>
      </c>
      <c r="C234" s="128" t="str">
        <f t="shared" si="23"/>
        <v>100.40</v>
      </c>
      <c r="D234" s="128" t="str">
        <f t="shared" si="25"/>
        <v>60</v>
      </c>
      <c r="E234" s="128" t="str">
        <f t="shared" si="24"/>
        <v>6200.03</v>
      </c>
      <c r="F234" s="128">
        <f>VLOOKUP(E234,'Projections Cheat Sheet'!$A$3:$B$536,2,FALSE)</f>
        <v>6</v>
      </c>
      <c r="G234" s="128" t="str">
        <f>VLOOKUP(F234,'Projections Cheat Sheet'!$B$8:$C$196,2,FALSE)</f>
        <v>Zero</v>
      </c>
      <c r="H234" s="128" t="s">
        <v>2020</v>
      </c>
      <c r="I234" s="129">
        <v>0</v>
      </c>
      <c r="J234" s="129">
        <v>0</v>
      </c>
      <c r="K234" s="130"/>
      <c r="L234" s="129"/>
      <c r="M234" s="129"/>
      <c r="N234" s="129">
        <v>0</v>
      </c>
      <c r="O234" s="129">
        <v>0</v>
      </c>
      <c r="P234" s="131"/>
      <c r="R234" s="172">
        <v>0</v>
      </c>
      <c r="S234" s="172">
        <v>0</v>
      </c>
      <c r="T234" s="173"/>
      <c r="U234" s="173"/>
      <c r="V234" s="173"/>
      <c r="W234" s="172">
        <v>0</v>
      </c>
      <c r="X234" s="172">
        <v>0</v>
      </c>
      <c r="Y234" s="174"/>
      <c r="AA234" s="179">
        <v>0</v>
      </c>
      <c r="AB234" s="179">
        <v>0</v>
      </c>
      <c r="AC234" s="182"/>
      <c r="AD234" s="182"/>
      <c r="AE234" s="182"/>
      <c r="AF234" s="179">
        <v>0</v>
      </c>
      <c r="AG234" s="179">
        <v>0</v>
      </c>
      <c r="AH234" s="181"/>
      <c r="AJ234" s="185">
        <f>IFERROR(VLOOKUP(A234,[3]rptBudgetaryBudgetCrossOrganiza!$A$2:$M$554,4,FALSE),"0")</f>
        <v>0</v>
      </c>
      <c r="AK234" s="185">
        <f>IFERROR(VLOOKUP(A234,[3]rptBudgetaryBudgetCrossOrganiza!$A$2:$M$554,6,FALSE),"0")</f>
        <v>0</v>
      </c>
      <c r="AL234" s="149"/>
      <c r="AM234" s="150">
        <f>IFERROR(VLOOKUP(A234,[4]rptBudgetaryBudgetCrossOrganiza!$A$1212:$O$2283,13,FALSE),"0")</f>
        <v>0</v>
      </c>
      <c r="AN234" s="151"/>
      <c r="AO234" s="151"/>
      <c r="AP234" s="152"/>
      <c r="AQ234" s="149"/>
      <c r="AR234" s="153"/>
      <c r="AS234" s="132"/>
      <c r="AT234" s="133"/>
      <c r="AU234" s="134"/>
      <c r="AV234" s="134"/>
      <c r="AW234" s="134"/>
      <c r="AX234" s="134"/>
      <c r="AY234" s="134"/>
      <c r="AZ234" s="134"/>
      <c r="BA234" s="135"/>
    </row>
    <row r="235" spans="1:53" x14ac:dyDescent="0.25">
      <c r="A235" s="128" t="s">
        <v>1630</v>
      </c>
      <c r="B235" s="128" t="s">
        <v>1954</v>
      </c>
      <c r="C235" s="128" t="str">
        <f t="shared" si="23"/>
        <v>100.40</v>
      </c>
      <c r="D235" s="128" t="str">
        <f t="shared" si="25"/>
        <v>60</v>
      </c>
      <c r="E235" s="128" t="str">
        <f t="shared" si="24"/>
        <v>6200.05</v>
      </c>
      <c r="F235" s="128">
        <f>VLOOKUP(E235,'Projections Cheat Sheet'!$A$3:$B$536,2,FALSE)</f>
        <v>6</v>
      </c>
      <c r="G235" s="128" t="str">
        <f>VLOOKUP(F235,'Projections Cheat Sheet'!$B$8:$C$196,2,FALSE)</f>
        <v>Zero</v>
      </c>
      <c r="H235" s="128" t="s">
        <v>2020</v>
      </c>
      <c r="I235" s="129">
        <v>0</v>
      </c>
      <c r="J235" s="129">
        <v>0</v>
      </c>
      <c r="K235" s="130"/>
      <c r="L235" s="129"/>
      <c r="M235" s="129"/>
      <c r="N235" s="129">
        <v>0</v>
      </c>
      <c r="O235" s="129">
        <v>0</v>
      </c>
      <c r="P235" s="131"/>
      <c r="R235" s="172">
        <v>0</v>
      </c>
      <c r="S235" s="172">
        <v>0</v>
      </c>
      <c r="T235" s="173"/>
      <c r="U235" s="173"/>
      <c r="V235" s="173"/>
      <c r="W235" s="172">
        <v>0</v>
      </c>
      <c r="X235" s="172">
        <v>0</v>
      </c>
      <c r="Y235" s="174"/>
      <c r="AA235" s="179">
        <v>0</v>
      </c>
      <c r="AB235" s="179">
        <v>0</v>
      </c>
      <c r="AC235" s="182"/>
      <c r="AD235" s="182"/>
      <c r="AE235" s="182"/>
      <c r="AF235" s="179">
        <v>0</v>
      </c>
      <c r="AG235" s="179">
        <v>0</v>
      </c>
      <c r="AH235" s="181"/>
      <c r="AJ235" s="185">
        <f>IFERROR(VLOOKUP(A235,[3]rptBudgetaryBudgetCrossOrganiza!$A$2:$M$554,4,FALSE),"0")</f>
        <v>0</v>
      </c>
      <c r="AK235" s="185">
        <f>IFERROR(VLOOKUP(A235,[3]rptBudgetaryBudgetCrossOrganiza!$A$2:$M$554,6,FALSE),"0")</f>
        <v>0</v>
      </c>
      <c r="AL235" s="149"/>
      <c r="AM235" s="150">
        <f>IFERROR(VLOOKUP(A235,[4]rptBudgetaryBudgetCrossOrganiza!$A$1212:$O$2283,13,FALSE),"0")</f>
        <v>0</v>
      </c>
      <c r="AN235" s="151"/>
      <c r="AO235" s="151"/>
      <c r="AP235" s="152"/>
      <c r="AQ235" s="149"/>
      <c r="AR235" s="153"/>
      <c r="AS235" s="132"/>
      <c r="AT235" s="133"/>
      <c r="AU235" s="134"/>
      <c r="AV235" s="134"/>
      <c r="AW235" s="134"/>
      <c r="AX235" s="134"/>
      <c r="AY235" s="134"/>
      <c r="AZ235" s="134"/>
      <c r="BA235" s="135"/>
    </row>
    <row r="236" spans="1:53" x14ac:dyDescent="0.25">
      <c r="A236" s="128" t="s">
        <v>1631</v>
      </c>
      <c r="B236" s="128" t="s">
        <v>1981</v>
      </c>
      <c r="C236" s="128" t="str">
        <f t="shared" ref="C236:C299" si="26">LEFT(A236,6)</f>
        <v>100.40</v>
      </c>
      <c r="D236" s="128" t="str">
        <f t="shared" si="25"/>
        <v>60</v>
      </c>
      <c r="E236" s="128" t="str">
        <f t="shared" ref="E236:E299" si="27">RIGHT(A236,7)</f>
        <v>6200.06</v>
      </c>
      <c r="F236" s="128">
        <f>VLOOKUP(E236,'Projections Cheat Sheet'!$A$3:$B$536,2,FALSE)</f>
        <v>6</v>
      </c>
      <c r="G236" s="128" t="str">
        <f>VLOOKUP(F236,'Projections Cheat Sheet'!$B$8:$C$196,2,FALSE)</f>
        <v>Zero</v>
      </c>
      <c r="H236" s="128" t="s">
        <v>2020</v>
      </c>
      <c r="I236" s="129">
        <v>0</v>
      </c>
      <c r="J236" s="129">
        <v>0</v>
      </c>
      <c r="K236" s="130"/>
      <c r="L236" s="129"/>
      <c r="M236" s="129"/>
      <c r="N236" s="129">
        <v>0</v>
      </c>
      <c r="O236" s="129">
        <v>0</v>
      </c>
      <c r="P236" s="131"/>
      <c r="R236" s="172">
        <v>0</v>
      </c>
      <c r="S236" s="172">
        <v>0</v>
      </c>
      <c r="T236" s="173"/>
      <c r="U236" s="173"/>
      <c r="V236" s="173"/>
      <c r="W236" s="172">
        <v>0</v>
      </c>
      <c r="X236" s="172">
        <v>0</v>
      </c>
      <c r="Y236" s="174"/>
      <c r="AA236" s="179">
        <v>0</v>
      </c>
      <c r="AB236" s="179">
        <v>0</v>
      </c>
      <c r="AC236" s="182"/>
      <c r="AD236" s="182"/>
      <c r="AE236" s="182"/>
      <c r="AF236" s="179">
        <v>0</v>
      </c>
      <c r="AG236" s="179">
        <v>0</v>
      </c>
      <c r="AH236" s="181"/>
      <c r="AJ236" s="185">
        <f>IFERROR(VLOOKUP(A236,[3]rptBudgetaryBudgetCrossOrganiza!$A$2:$M$554,4,FALSE),"0")</f>
        <v>0</v>
      </c>
      <c r="AK236" s="185">
        <f>IFERROR(VLOOKUP(A236,[3]rptBudgetaryBudgetCrossOrganiza!$A$2:$M$554,6,FALSE),"0")</f>
        <v>0</v>
      </c>
      <c r="AL236" s="149"/>
      <c r="AM236" s="150">
        <f>IFERROR(VLOOKUP(A236,[4]rptBudgetaryBudgetCrossOrganiza!$A$1212:$O$2283,13,FALSE),"0")</f>
        <v>0</v>
      </c>
      <c r="AN236" s="151"/>
      <c r="AO236" s="151"/>
      <c r="AP236" s="152"/>
      <c r="AQ236" s="149"/>
      <c r="AR236" s="153"/>
      <c r="AS236" s="132"/>
      <c r="AT236" s="133"/>
      <c r="AU236" s="134"/>
      <c r="AV236" s="134"/>
      <c r="AW236" s="134"/>
      <c r="AX236" s="134"/>
      <c r="AY236" s="134"/>
      <c r="AZ236" s="134"/>
      <c r="BA236" s="135"/>
    </row>
    <row r="237" spans="1:53" x14ac:dyDescent="0.25">
      <c r="A237" s="128" t="s">
        <v>1632</v>
      </c>
      <c r="B237" s="128" t="s">
        <v>1977</v>
      </c>
      <c r="C237" s="128" t="str">
        <f t="shared" si="26"/>
        <v>100.40</v>
      </c>
      <c r="D237" s="128" t="str">
        <f t="shared" si="25"/>
        <v>60</v>
      </c>
      <c r="E237" s="128" t="str">
        <f t="shared" si="27"/>
        <v>6200.08</v>
      </c>
      <c r="F237" s="128">
        <f>VLOOKUP(E237,'Projections Cheat Sheet'!$A$3:$B$536,2,FALSE)</f>
        <v>6</v>
      </c>
      <c r="G237" s="128" t="str">
        <f>VLOOKUP(F237,'Projections Cheat Sheet'!$B$8:$C$196,2,FALSE)</f>
        <v>Zero</v>
      </c>
      <c r="H237" s="128" t="s">
        <v>2020</v>
      </c>
      <c r="I237" s="129">
        <v>0</v>
      </c>
      <c r="J237" s="129">
        <v>0</v>
      </c>
      <c r="K237" s="130"/>
      <c r="L237" s="129"/>
      <c r="M237" s="129"/>
      <c r="N237" s="129">
        <v>0</v>
      </c>
      <c r="O237" s="129">
        <v>0</v>
      </c>
      <c r="P237" s="131"/>
      <c r="R237" s="172">
        <v>0</v>
      </c>
      <c r="S237" s="172">
        <v>0</v>
      </c>
      <c r="T237" s="173"/>
      <c r="U237" s="173"/>
      <c r="V237" s="173"/>
      <c r="W237" s="172">
        <v>0</v>
      </c>
      <c r="X237" s="172">
        <v>0</v>
      </c>
      <c r="Y237" s="174"/>
      <c r="AA237" s="179">
        <v>0</v>
      </c>
      <c r="AB237" s="179">
        <v>0</v>
      </c>
      <c r="AC237" s="182"/>
      <c r="AD237" s="182"/>
      <c r="AE237" s="182"/>
      <c r="AF237" s="179">
        <v>0</v>
      </c>
      <c r="AG237" s="179">
        <v>0</v>
      </c>
      <c r="AH237" s="181"/>
      <c r="AJ237" s="185">
        <f>IFERROR(VLOOKUP(A237,[3]rptBudgetaryBudgetCrossOrganiza!$A$2:$M$554,4,FALSE),"0")</f>
        <v>0</v>
      </c>
      <c r="AK237" s="185">
        <f>IFERROR(VLOOKUP(A237,[3]rptBudgetaryBudgetCrossOrganiza!$A$2:$M$554,6,FALSE),"0")</f>
        <v>0</v>
      </c>
      <c r="AL237" s="149"/>
      <c r="AM237" s="150">
        <f>IFERROR(VLOOKUP(A237,[4]rptBudgetaryBudgetCrossOrganiza!$A$1212:$O$2283,13,FALSE),"0")</f>
        <v>0</v>
      </c>
      <c r="AN237" s="151"/>
      <c r="AO237" s="151"/>
      <c r="AP237" s="152"/>
      <c r="AQ237" s="149"/>
      <c r="AR237" s="153"/>
      <c r="AS237" s="132"/>
      <c r="AT237" s="133"/>
      <c r="AU237" s="134"/>
      <c r="AV237" s="134"/>
      <c r="AW237" s="134"/>
      <c r="AX237" s="134"/>
      <c r="AY237" s="134"/>
      <c r="AZ237" s="134"/>
      <c r="BA237" s="135"/>
    </row>
    <row r="238" spans="1:53" x14ac:dyDescent="0.25">
      <c r="A238" s="128" t="s">
        <v>1633</v>
      </c>
      <c r="B238" s="128" t="s">
        <v>1955</v>
      </c>
      <c r="C238" s="128" t="str">
        <f t="shared" si="26"/>
        <v>100.40</v>
      </c>
      <c r="D238" s="128" t="str">
        <f t="shared" si="25"/>
        <v>60</v>
      </c>
      <c r="E238" s="128" t="str">
        <f t="shared" si="27"/>
        <v>6200.09</v>
      </c>
      <c r="F238" s="128">
        <f>VLOOKUP(E238,'Projections Cheat Sheet'!$A$3:$B$536,2,FALSE)</f>
        <v>6</v>
      </c>
      <c r="G238" s="128" t="str">
        <f>VLOOKUP(F238,'Projections Cheat Sheet'!$B$8:$C$196,2,FALSE)</f>
        <v>Zero</v>
      </c>
      <c r="H238" s="128" t="s">
        <v>2020</v>
      </c>
      <c r="I238" s="129">
        <v>0</v>
      </c>
      <c r="J238" s="129">
        <v>0</v>
      </c>
      <c r="K238" s="130"/>
      <c r="L238" s="129"/>
      <c r="M238" s="129"/>
      <c r="N238" s="129">
        <v>0</v>
      </c>
      <c r="O238" s="129">
        <v>0</v>
      </c>
      <c r="P238" s="131"/>
      <c r="R238" s="172">
        <v>0</v>
      </c>
      <c r="S238" s="172">
        <v>0</v>
      </c>
      <c r="T238" s="173"/>
      <c r="U238" s="173"/>
      <c r="V238" s="173"/>
      <c r="W238" s="172">
        <v>0</v>
      </c>
      <c r="X238" s="172">
        <v>0</v>
      </c>
      <c r="Y238" s="174"/>
      <c r="AA238" s="179">
        <v>0</v>
      </c>
      <c r="AB238" s="179">
        <v>0</v>
      </c>
      <c r="AC238" s="182"/>
      <c r="AD238" s="182"/>
      <c r="AE238" s="182"/>
      <c r="AF238" s="179">
        <v>0</v>
      </c>
      <c r="AG238" s="179">
        <v>0</v>
      </c>
      <c r="AH238" s="181"/>
      <c r="AJ238" s="185">
        <f>IFERROR(VLOOKUP(A238,[3]rptBudgetaryBudgetCrossOrganiza!$A$2:$M$554,4,FALSE),"0")</f>
        <v>0</v>
      </c>
      <c r="AK238" s="185">
        <f>IFERROR(VLOOKUP(A238,[3]rptBudgetaryBudgetCrossOrganiza!$A$2:$M$554,6,FALSE),"0")</f>
        <v>0</v>
      </c>
      <c r="AL238" s="149"/>
      <c r="AM238" s="150">
        <f>IFERROR(VLOOKUP(A238,[4]rptBudgetaryBudgetCrossOrganiza!$A$1212:$O$2283,13,FALSE),"0")</f>
        <v>0</v>
      </c>
      <c r="AN238" s="151"/>
      <c r="AO238" s="151"/>
      <c r="AP238" s="152"/>
      <c r="AQ238" s="149"/>
      <c r="AR238" s="153"/>
      <c r="AS238" s="132"/>
      <c r="AT238" s="133"/>
      <c r="AU238" s="134"/>
      <c r="AV238" s="134"/>
      <c r="AW238" s="134"/>
      <c r="AX238" s="134"/>
      <c r="AY238" s="134"/>
      <c r="AZ238" s="134"/>
      <c r="BA238" s="135"/>
    </row>
    <row r="239" spans="1:53" x14ac:dyDescent="0.25">
      <c r="A239" s="128" t="s">
        <v>1634</v>
      </c>
      <c r="B239" s="128" t="s">
        <v>1982</v>
      </c>
      <c r="C239" s="128" t="str">
        <f t="shared" si="26"/>
        <v>100.40</v>
      </c>
      <c r="D239" s="128" t="str">
        <f t="shared" si="25"/>
        <v>60</v>
      </c>
      <c r="E239" s="128" t="str">
        <f t="shared" si="27"/>
        <v>6200.10</v>
      </c>
      <c r="F239" s="128">
        <f>VLOOKUP(E239,'Projections Cheat Sheet'!$A$3:$B$536,2,FALSE)</f>
        <v>6</v>
      </c>
      <c r="G239" s="128" t="str">
        <f>VLOOKUP(F239,'Projections Cheat Sheet'!$B$8:$C$196,2,FALSE)</f>
        <v>Zero</v>
      </c>
      <c r="H239" s="128" t="s">
        <v>2020</v>
      </c>
      <c r="I239" s="129">
        <v>0</v>
      </c>
      <c r="J239" s="129">
        <v>0</v>
      </c>
      <c r="K239" s="130"/>
      <c r="L239" s="129"/>
      <c r="M239" s="129"/>
      <c r="N239" s="129">
        <v>0</v>
      </c>
      <c r="O239" s="129">
        <v>0</v>
      </c>
      <c r="P239" s="131"/>
      <c r="R239" s="172">
        <v>0</v>
      </c>
      <c r="S239" s="172">
        <v>0</v>
      </c>
      <c r="T239" s="173"/>
      <c r="U239" s="173"/>
      <c r="V239" s="173"/>
      <c r="W239" s="172">
        <v>0</v>
      </c>
      <c r="X239" s="172">
        <v>0</v>
      </c>
      <c r="Y239" s="174"/>
      <c r="AA239" s="179">
        <v>0</v>
      </c>
      <c r="AB239" s="179">
        <v>0</v>
      </c>
      <c r="AC239" s="182"/>
      <c r="AD239" s="182"/>
      <c r="AE239" s="182"/>
      <c r="AF239" s="179">
        <v>0</v>
      </c>
      <c r="AG239" s="179">
        <v>0</v>
      </c>
      <c r="AH239" s="181"/>
      <c r="AJ239" s="185">
        <f>IFERROR(VLOOKUP(A239,[3]rptBudgetaryBudgetCrossOrganiza!$A$2:$M$554,4,FALSE),"0")</f>
        <v>0</v>
      </c>
      <c r="AK239" s="185">
        <f>IFERROR(VLOOKUP(A239,[3]rptBudgetaryBudgetCrossOrganiza!$A$2:$M$554,6,FALSE),"0")</f>
        <v>0</v>
      </c>
      <c r="AL239" s="149"/>
      <c r="AM239" s="150">
        <f>IFERROR(VLOOKUP(A239,[4]rptBudgetaryBudgetCrossOrganiza!$A$1212:$O$2283,13,FALSE),"0")</f>
        <v>0</v>
      </c>
      <c r="AN239" s="151"/>
      <c r="AO239" s="151"/>
      <c r="AP239" s="152"/>
      <c r="AQ239" s="149"/>
      <c r="AR239" s="153"/>
      <c r="AS239" s="132"/>
      <c r="AT239" s="133"/>
      <c r="AU239" s="134"/>
      <c r="AV239" s="134"/>
      <c r="AW239" s="134"/>
      <c r="AX239" s="134"/>
      <c r="AY239" s="134"/>
      <c r="AZ239" s="134"/>
      <c r="BA239" s="135"/>
    </row>
    <row r="240" spans="1:53" x14ac:dyDescent="0.25">
      <c r="A240" s="128" t="s">
        <v>1635</v>
      </c>
      <c r="B240" s="128" t="s">
        <v>1983</v>
      </c>
      <c r="C240" s="128" t="str">
        <f t="shared" si="26"/>
        <v>100.40</v>
      </c>
      <c r="D240" s="128" t="str">
        <f t="shared" si="25"/>
        <v>60</v>
      </c>
      <c r="E240" s="128" t="str">
        <f t="shared" si="27"/>
        <v>6280.15</v>
      </c>
      <c r="F240" s="128">
        <f>VLOOKUP(E240,'Projections Cheat Sheet'!$A$3:$B$536,2,FALSE)</f>
        <v>6</v>
      </c>
      <c r="G240" s="128" t="str">
        <f>VLOOKUP(F240,'Projections Cheat Sheet'!$B$8:$C$196,2,FALSE)</f>
        <v>Zero</v>
      </c>
      <c r="H240" s="128" t="s">
        <v>2020</v>
      </c>
      <c r="I240" s="129">
        <v>0</v>
      </c>
      <c r="J240" s="129">
        <v>0</v>
      </c>
      <c r="K240" s="130"/>
      <c r="L240" s="129"/>
      <c r="M240" s="129"/>
      <c r="N240" s="129">
        <v>0</v>
      </c>
      <c r="O240" s="129">
        <v>0</v>
      </c>
      <c r="P240" s="131"/>
      <c r="R240" s="172">
        <v>0</v>
      </c>
      <c r="S240" s="172">
        <v>0</v>
      </c>
      <c r="T240" s="173"/>
      <c r="U240" s="173"/>
      <c r="V240" s="173"/>
      <c r="W240" s="172">
        <v>0</v>
      </c>
      <c r="X240" s="172">
        <v>0</v>
      </c>
      <c r="Y240" s="174"/>
      <c r="AA240" s="179">
        <v>0</v>
      </c>
      <c r="AB240" s="179">
        <v>0</v>
      </c>
      <c r="AC240" s="182"/>
      <c r="AD240" s="182"/>
      <c r="AE240" s="182"/>
      <c r="AF240" s="179">
        <v>0</v>
      </c>
      <c r="AG240" s="179">
        <v>0</v>
      </c>
      <c r="AH240" s="181"/>
      <c r="AJ240" s="185">
        <f>IFERROR(VLOOKUP(A240,[3]rptBudgetaryBudgetCrossOrganiza!$A$2:$M$554,4,FALSE),"0")</f>
        <v>0</v>
      </c>
      <c r="AK240" s="185">
        <f>IFERROR(VLOOKUP(A240,[3]rptBudgetaryBudgetCrossOrganiza!$A$2:$M$554,6,FALSE),"0")</f>
        <v>0</v>
      </c>
      <c r="AL240" s="149"/>
      <c r="AM240" s="150">
        <f>IFERROR(VLOOKUP(A240,[4]rptBudgetaryBudgetCrossOrganiza!$A$1212:$O$2283,13,FALSE),"0")</f>
        <v>0</v>
      </c>
      <c r="AN240" s="151"/>
      <c r="AO240" s="151"/>
      <c r="AP240" s="152"/>
      <c r="AQ240" s="149"/>
      <c r="AR240" s="153"/>
      <c r="AS240" s="132"/>
      <c r="AT240" s="133"/>
      <c r="AU240" s="134"/>
      <c r="AV240" s="134"/>
      <c r="AW240" s="134"/>
      <c r="AX240" s="134"/>
      <c r="AY240" s="134"/>
      <c r="AZ240" s="134"/>
      <c r="BA240" s="135"/>
    </row>
    <row r="241" spans="1:53" x14ac:dyDescent="0.25">
      <c r="A241" s="128" t="s">
        <v>1636</v>
      </c>
      <c r="B241" s="128" t="s">
        <v>1984</v>
      </c>
      <c r="C241" s="128" t="str">
        <f t="shared" si="26"/>
        <v>100.40</v>
      </c>
      <c r="D241" s="128" t="str">
        <f t="shared" si="25"/>
        <v>60</v>
      </c>
      <c r="E241" s="128" t="str">
        <f t="shared" si="27"/>
        <v>6280.19</v>
      </c>
      <c r="F241" s="128">
        <f>VLOOKUP(E241,'Projections Cheat Sheet'!$A$3:$B$536,2,FALSE)</f>
        <v>6</v>
      </c>
      <c r="G241" s="128" t="str">
        <f>VLOOKUP(F241,'Projections Cheat Sheet'!$B$8:$C$196,2,FALSE)</f>
        <v>Zero</v>
      </c>
      <c r="H241" s="128" t="s">
        <v>2020</v>
      </c>
      <c r="I241" s="129">
        <v>0</v>
      </c>
      <c r="J241" s="129">
        <v>0</v>
      </c>
      <c r="K241" s="130"/>
      <c r="L241" s="129"/>
      <c r="M241" s="129"/>
      <c r="N241" s="129">
        <v>0</v>
      </c>
      <c r="O241" s="129">
        <v>0</v>
      </c>
      <c r="P241" s="131"/>
      <c r="R241" s="172">
        <v>0</v>
      </c>
      <c r="S241" s="172">
        <v>0</v>
      </c>
      <c r="T241" s="173"/>
      <c r="U241" s="173"/>
      <c r="V241" s="173"/>
      <c r="W241" s="172">
        <v>0</v>
      </c>
      <c r="X241" s="172">
        <v>0</v>
      </c>
      <c r="Y241" s="174"/>
      <c r="AA241" s="179">
        <v>0</v>
      </c>
      <c r="AB241" s="179">
        <v>0</v>
      </c>
      <c r="AC241" s="182"/>
      <c r="AD241" s="182"/>
      <c r="AE241" s="182"/>
      <c r="AF241" s="179">
        <v>0</v>
      </c>
      <c r="AG241" s="179">
        <v>0</v>
      </c>
      <c r="AH241" s="181"/>
      <c r="AJ241" s="185">
        <f>IFERROR(VLOOKUP(A241,[3]rptBudgetaryBudgetCrossOrganiza!$A$2:$M$554,4,FALSE),"0")</f>
        <v>0</v>
      </c>
      <c r="AK241" s="185">
        <f>IFERROR(VLOOKUP(A241,[3]rptBudgetaryBudgetCrossOrganiza!$A$2:$M$554,6,FALSE),"0")</f>
        <v>0</v>
      </c>
      <c r="AL241" s="149"/>
      <c r="AM241" s="150">
        <f>IFERROR(VLOOKUP(A241,[4]rptBudgetaryBudgetCrossOrganiza!$A$1212:$O$2283,13,FALSE),"0")</f>
        <v>0</v>
      </c>
      <c r="AN241" s="151"/>
      <c r="AO241" s="151"/>
      <c r="AP241" s="152"/>
      <c r="AQ241" s="149"/>
      <c r="AR241" s="153"/>
      <c r="AS241" s="132"/>
      <c r="AT241" s="133"/>
      <c r="AU241" s="134"/>
      <c r="AV241" s="134"/>
      <c r="AW241" s="134"/>
      <c r="AX241" s="134"/>
      <c r="AY241" s="134"/>
      <c r="AZ241" s="134"/>
      <c r="BA241" s="135"/>
    </row>
    <row r="242" spans="1:53" x14ac:dyDescent="0.25">
      <c r="A242" s="128" t="s">
        <v>1637</v>
      </c>
      <c r="B242" s="128" t="s">
        <v>1985</v>
      </c>
      <c r="C242" s="128" t="str">
        <f t="shared" si="26"/>
        <v>100.40</v>
      </c>
      <c r="D242" s="128" t="str">
        <f t="shared" si="25"/>
        <v>60</v>
      </c>
      <c r="E242" s="128" t="str">
        <f t="shared" si="27"/>
        <v>6280.38</v>
      </c>
      <c r="F242" s="128">
        <f>VLOOKUP(E242,'Projections Cheat Sheet'!$A$3:$B$536,2,FALSE)</f>
        <v>6</v>
      </c>
      <c r="G242" s="128" t="str">
        <f>VLOOKUP(F242,'Projections Cheat Sheet'!$B$8:$C$196,2,FALSE)</f>
        <v>Zero</v>
      </c>
      <c r="H242" s="128" t="s">
        <v>2020</v>
      </c>
      <c r="I242" s="129">
        <v>0</v>
      </c>
      <c r="J242" s="129">
        <v>0</v>
      </c>
      <c r="K242" s="130"/>
      <c r="L242" s="129"/>
      <c r="M242" s="129"/>
      <c r="N242" s="129">
        <v>0</v>
      </c>
      <c r="O242" s="129">
        <v>0</v>
      </c>
      <c r="P242" s="131"/>
      <c r="R242" s="172">
        <v>0</v>
      </c>
      <c r="S242" s="172">
        <v>0</v>
      </c>
      <c r="T242" s="173"/>
      <c r="U242" s="173"/>
      <c r="V242" s="173"/>
      <c r="W242" s="172">
        <v>0</v>
      </c>
      <c r="X242" s="172">
        <v>0</v>
      </c>
      <c r="Y242" s="174"/>
      <c r="AA242" s="179">
        <v>0</v>
      </c>
      <c r="AB242" s="179">
        <v>0</v>
      </c>
      <c r="AC242" s="182"/>
      <c r="AD242" s="182"/>
      <c r="AE242" s="182"/>
      <c r="AF242" s="179">
        <v>0</v>
      </c>
      <c r="AG242" s="179">
        <v>0</v>
      </c>
      <c r="AH242" s="181"/>
      <c r="AJ242" s="185">
        <f>IFERROR(VLOOKUP(A242,[3]rptBudgetaryBudgetCrossOrganiza!$A$2:$M$554,4,FALSE),"0")</f>
        <v>0</v>
      </c>
      <c r="AK242" s="185">
        <f>IFERROR(VLOOKUP(A242,[3]rptBudgetaryBudgetCrossOrganiza!$A$2:$M$554,6,FALSE),"0")</f>
        <v>0</v>
      </c>
      <c r="AL242" s="149"/>
      <c r="AM242" s="150">
        <f>IFERROR(VLOOKUP(A242,[4]rptBudgetaryBudgetCrossOrganiza!$A$1212:$O$2283,13,FALSE),"0")</f>
        <v>0</v>
      </c>
      <c r="AN242" s="151"/>
      <c r="AO242" s="151"/>
      <c r="AP242" s="152"/>
      <c r="AQ242" s="149"/>
      <c r="AR242" s="153"/>
      <c r="AS242" s="132"/>
      <c r="AT242" s="133"/>
      <c r="AU242" s="134"/>
      <c r="AV242" s="134"/>
      <c r="AW242" s="134"/>
      <c r="AX242" s="134"/>
      <c r="AY242" s="134"/>
      <c r="AZ242" s="134"/>
      <c r="BA242" s="135"/>
    </row>
    <row r="243" spans="1:53" x14ac:dyDescent="0.25">
      <c r="A243" s="128" t="s">
        <v>1638</v>
      </c>
      <c r="B243" s="128" t="s">
        <v>1956</v>
      </c>
      <c r="C243" s="128" t="str">
        <f t="shared" si="26"/>
        <v>100.40</v>
      </c>
      <c r="D243" s="128" t="str">
        <f t="shared" si="25"/>
        <v>60</v>
      </c>
      <c r="E243" s="128" t="str">
        <f t="shared" si="27"/>
        <v>6300.01</v>
      </c>
      <c r="F243" s="128">
        <f>VLOOKUP(E243,'Projections Cheat Sheet'!$A$3:$B$536,2,FALSE)</f>
        <v>6</v>
      </c>
      <c r="G243" s="128" t="str">
        <f>VLOOKUP(F243,'Projections Cheat Sheet'!$B$8:$C$196,2,FALSE)</f>
        <v>Zero</v>
      </c>
      <c r="H243" s="128" t="s">
        <v>2020</v>
      </c>
      <c r="I243" s="129">
        <v>0</v>
      </c>
      <c r="J243" s="129">
        <v>0</v>
      </c>
      <c r="K243" s="130"/>
      <c r="L243" s="129"/>
      <c r="M243" s="129"/>
      <c r="N243" s="129">
        <v>0</v>
      </c>
      <c r="O243" s="129">
        <v>0</v>
      </c>
      <c r="P243" s="131"/>
      <c r="R243" s="172">
        <v>0</v>
      </c>
      <c r="S243" s="172">
        <v>0</v>
      </c>
      <c r="T243" s="173"/>
      <c r="U243" s="173"/>
      <c r="V243" s="173"/>
      <c r="W243" s="172">
        <v>0</v>
      </c>
      <c r="X243" s="172">
        <v>0</v>
      </c>
      <c r="Y243" s="174"/>
      <c r="AA243" s="179">
        <v>0</v>
      </c>
      <c r="AB243" s="179">
        <v>0</v>
      </c>
      <c r="AC243" s="182"/>
      <c r="AD243" s="182"/>
      <c r="AE243" s="182"/>
      <c r="AF243" s="179">
        <v>0</v>
      </c>
      <c r="AG243" s="179">
        <v>0</v>
      </c>
      <c r="AH243" s="181"/>
      <c r="AJ243" s="185">
        <f>IFERROR(VLOOKUP(A243,[3]rptBudgetaryBudgetCrossOrganiza!$A$2:$M$554,4,FALSE),"0")</f>
        <v>0</v>
      </c>
      <c r="AK243" s="185">
        <f>IFERROR(VLOOKUP(A243,[3]rptBudgetaryBudgetCrossOrganiza!$A$2:$M$554,6,FALSE),"0")</f>
        <v>0</v>
      </c>
      <c r="AL243" s="149"/>
      <c r="AM243" s="150">
        <f>IFERROR(VLOOKUP(A243,[4]rptBudgetaryBudgetCrossOrganiza!$A$1212:$O$2283,13,FALSE),"0")</f>
        <v>0</v>
      </c>
      <c r="AN243" s="151"/>
      <c r="AO243" s="151"/>
      <c r="AP243" s="152"/>
      <c r="AQ243" s="149"/>
      <c r="AR243" s="153"/>
      <c r="AS243" s="132"/>
      <c r="AT243" s="133"/>
      <c r="AU243" s="134"/>
      <c r="AV243" s="134"/>
      <c r="AW243" s="134"/>
      <c r="AX243" s="134"/>
      <c r="AY243" s="134"/>
      <c r="AZ243" s="134"/>
      <c r="BA243" s="135"/>
    </row>
    <row r="244" spans="1:53" x14ac:dyDescent="0.25">
      <c r="A244" s="128" t="s">
        <v>1639</v>
      </c>
      <c r="B244" s="128" t="s">
        <v>1986</v>
      </c>
      <c r="C244" s="128" t="str">
        <f t="shared" si="26"/>
        <v>100.40</v>
      </c>
      <c r="D244" s="128" t="str">
        <f t="shared" si="25"/>
        <v>60</v>
      </c>
      <c r="E244" s="128" t="str">
        <f t="shared" si="27"/>
        <v>6350.01</v>
      </c>
      <c r="F244" s="128">
        <f>VLOOKUP(E244,'Projections Cheat Sheet'!$A$3:$B$536,2,FALSE)</f>
        <v>6</v>
      </c>
      <c r="G244" s="128" t="str">
        <f>VLOOKUP(F244,'Projections Cheat Sheet'!$B$8:$C$196,2,FALSE)</f>
        <v>Zero</v>
      </c>
      <c r="H244" s="128" t="s">
        <v>2020</v>
      </c>
      <c r="I244" s="129">
        <v>0</v>
      </c>
      <c r="J244" s="129">
        <v>0</v>
      </c>
      <c r="K244" s="130"/>
      <c r="L244" s="129"/>
      <c r="M244" s="129"/>
      <c r="N244" s="129">
        <v>0</v>
      </c>
      <c r="O244" s="129">
        <v>0</v>
      </c>
      <c r="P244" s="131"/>
      <c r="R244" s="172">
        <v>0</v>
      </c>
      <c r="S244" s="172">
        <v>0</v>
      </c>
      <c r="T244" s="173"/>
      <c r="U244" s="173"/>
      <c r="V244" s="173"/>
      <c r="W244" s="172">
        <v>0</v>
      </c>
      <c r="X244" s="172">
        <v>0</v>
      </c>
      <c r="Y244" s="174"/>
      <c r="AA244" s="179">
        <v>0</v>
      </c>
      <c r="AB244" s="179">
        <v>0</v>
      </c>
      <c r="AC244" s="182"/>
      <c r="AD244" s="182"/>
      <c r="AE244" s="182"/>
      <c r="AF244" s="179">
        <v>0</v>
      </c>
      <c r="AG244" s="179">
        <v>0</v>
      </c>
      <c r="AH244" s="181"/>
      <c r="AJ244" s="185">
        <f>IFERROR(VLOOKUP(A244,[3]rptBudgetaryBudgetCrossOrganiza!$A$2:$M$554,4,FALSE),"0")</f>
        <v>0</v>
      </c>
      <c r="AK244" s="185">
        <f>IFERROR(VLOOKUP(A244,[3]rptBudgetaryBudgetCrossOrganiza!$A$2:$M$554,6,FALSE),"0")</f>
        <v>0</v>
      </c>
      <c r="AL244" s="149"/>
      <c r="AM244" s="150">
        <f>IFERROR(VLOOKUP(A244,[4]rptBudgetaryBudgetCrossOrganiza!$A$1212:$O$2283,13,FALSE),"0")</f>
        <v>0</v>
      </c>
      <c r="AN244" s="151"/>
      <c r="AO244" s="151"/>
      <c r="AP244" s="152"/>
      <c r="AQ244" s="149"/>
      <c r="AR244" s="153"/>
      <c r="AS244" s="132"/>
      <c r="AT244" s="133"/>
      <c r="AU244" s="134"/>
      <c r="AV244" s="134"/>
      <c r="AW244" s="134"/>
      <c r="AX244" s="134"/>
      <c r="AY244" s="134"/>
      <c r="AZ244" s="134"/>
      <c r="BA244" s="135"/>
    </row>
    <row r="245" spans="1:53" x14ac:dyDescent="0.25">
      <c r="A245" s="128" t="s">
        <v>1640</v>
      </c>
      <c r="B245" s="128" t="s">
        <v>1974</v>
      </c>
      <c r="C245" s="128" t="str">
        <f t="shared" si="26"/>
        <v>100.40</v>
      </c>
      <c r="D245" s="128" t="str">
        <f t="shared" si="25"/>
        <v>60</v>
      </c>
      <c r="E245" s="128" t="str">
        <f t="shared" si="27"/>
        <v>6400.01</v>
      </c>
      <c r="F245" s="128">
        <f>VLOOKUP(E245,'Projections Cheat Sheet'!$A$3:$B$536,2,FALSE)</f>
        <v>6</v>
      </c>
      <c r="G245" s="128" t="str">
        <f>VLOOKUP(F245,'Projections Cheat Sheet'!$B$8:$C$196,2,FALSE)</f>
        <v>Zero</v>
      </c>
      <c r="H245" s="128" t="s">
        <v>2021</v>
      </c>
      <c r="I245" s="129">
        <v>0</v>
      </c>
      <c r="J245" s="129">
        <v>0</v>
      </c>
      <c r="K245" s="130"/>
      <c r="L245" s="129"/>
      <c r="M245" s="129"/>
      <c r="N245" s="129">
        <v>0</v>
      </c>
      <c r="O245" s="129">
        <v>0</v>
      </c>
      <c r="P245" s="131"/>
      <c r="R245" s="172">
        <v>0</v>
      </c>
      <c r="S245" s="172">
        <v>0</v>
      </c>
      <c r="T245" s="173"/>
      <c r="U245" s="173"/>
      <c r="V245" s="173"/>
      <c r="W245" s="172">
        <v>0</v>
      </c>
      <c r="X245" s="172">
        <v>0</v>
      </c>
      <c r="Y245" s="174"/>
      <c r="AA245" s="179">
        <v>0</v>
      </c>
      <c r="AB245" s="179">
        <v>0</v>
      </c>
      <c r="AC245" s="182"/>
      <c r="AD245" s="182"/>
      <c r="AE245" s="182"/>
      <c r="AF245" s="179">
        <v>0</v>
      </c>
      <c r="AG245" s="179">
        <v>0</v>
      </c>
      <c r="AH245" s="181"/>
      <c r="AJ245" s="185">
        <f>IFERROR(VLOOKUP(A245,[3]rptBudgetaryBudgetCrossOrganiza!$A$2:$M$554,4,FALSE),"0")</f>
        <v>0</v>
      </c>
      <c r="AK245" s="185">
        <f>IFERROR(VLOOKUP(A245,[3]rptBudgetaryBudgetCrossOrganiza!$A$2:$M$554,6,FALSE),"0")</f>
        <v>0</v>
      </c>
      <c r="AL245" s="149"/>
      <c r="AM245" s="150">
        <f>IFERROR(VLOOKUP(A245,[4]rptBudgetaryBudgetCrossOrganiza!$A$1212:$O$2283,13,FALSE),"0")</f>
        <v>0</v>
      </c>
      <c r="AN245" s="151"/>
      <c r="AO245" s="151"/>
      <c r="AP245" s="152"/>
      <c r="AQ245" s="149"/>
      <c r="AR245" s="153"/>
      <c r="AS245" s="132"/>
      <c r="AT245" s="133"/>
      <c r="AU245" s="134"/>
      <c r="AV245" s="134"/>
      <c r="AW245" s="134"/>
      <c r="AX245" s="134"/>
      <c r="AY245" s="134"/>
      <c r="AZ245" s="134"/>
      <c r="BA245" s="135"/>
    </row>
    <row r="246" spans="1:53" x14ac:dyDescent="0.25">
      <c r="A246" s="128" t="s">
        <v>1641</v>
      </c>
      <c r="B246" s="128" t="s">
        <v>1960</v>
      </c>
      <c r="C246" s="128" t="str">
        <f t="shared" si="26"/>
        <v>100.40</v>
      </c>
      <c r="D246" s="128" t="str">
        <f t="shared" si="25"/>
        <v>60</v>
      </c>
      <c r="E246" s="128" t="str">
        <f t="shared" si="27"/>
        <v>6400.02</v>
      </c>
      <c r="F246" s="128">
        <f>VLOOKUP(E246,'Projections Cheat Sheet'!$A$3:$B$536,2,FALSE)</f>
        <v>6</v>
      </c>
      <c r="G246" s="128" t="str">
        <f>VLOOKUP(F246,'Projections Cheat Sheet'!$B$8:$C$196,2,FALSE)</f>
        <v>Zero</v>
      </c>
      <c r="H246" s="128" t="s">
        <v>2021</v>
      </c>
      <c r="I246" s="129">
        <v>0</v>
      </c>
      <c r="J246" s="129">
        <v>0</v>
      </c>
      <c r="K246" s="130"/>
      <c r="L246" s="129"/>
      <c r="M246" s="129"/>
      <c r="N246" s="129">
        <v>0</v>
      </c>
      <c r="O246" s="129">
        <v>0</v>
      </c>
      <c r="P246" s="131"/>
      <c r="R246" s="172">
        <v>0</v>
      </c>
      <c r="S246" s="172">
        <v>0</v>
      </c>
      <c r="T246" s="173"/>
      <c r="U246" s="173"/>
      <c r="V246" s="173"/>
      <c r="W246" s="172">
        <v>0</v>
      </c>
      <c r="X246" s="172">
        <v>0</v>
      </c>
      <c r="Y246" s="174"/>
      <c r="AA246" s="179">
        <v>0</v>
      </c>
      <c r="AB246" s="179">
        <v>0</v>
      </c>
      <c r="AC246" s="182"/>
      <c r="AD246" s="182"/>
      <c r="AE246" s="182"/>
      <c r="AF246" s="179">
        <v>0</v>
      </c>
      <c r="AG246" s="179">
        <v>0</v>
      </c>
      <c r="AH246" s="181"/>
      <c r="AJ246" s="185">
        <f>IFERROR(VLOOKUP(A246,[3]rptBudgetaryBudgetCrossOrganiza!$A$2:$M$554,4,FALSE),"0")</f>
        <v>0</v>
      </c>
      <c r="AK246" s="185">
        <f>IFERROR(VLOOKUP(A246,[3]rptBudgetaryBudgetCrossOrganiza!$A$2:$M$554,6,FALSE),"0")</f>
        <v>0</v>
      </c>
      <c r="AL246" s="149"/>
      <c r="AM246" s="150">
        <f>IFERROR(VLOOKUP(A246,[4]rptBudgetaryBudgetCrossOrganiza!$A$1212:$O$2283,13,FALSE),"0")</f>
        <v>0</v>
      </c>
      <c r="AN246" s="151"/>
      <c r="AO246" s="151"/>
      <c r="AP246" s="152"/>
      <c r="AQ246" s="149"/>
      <c r="AR246" s="153"/>
      <c r="AS246" s="132"/>
      <c r="AT246" s="133"/>
      <c r="AU246" s="134"/>
      <c r="AV246" s="134"/>
      <c r="AW246" s="134"/>
      <c r="AX246" s="134"/>
      <c r="AY246" s="134"/>
      <c r="AZ246" s="134"/>
      <c r="BA246" s="135"/>
    </row>
    <row r="247" spans="1:53" x14ac:dyDescent="0.25">
      <c r="A247" s="128" t="s">
        <v>1642</v>
      </c>
      <c r="B247" s="128" t="s">
        <v>1975</v>
      </c>
      <c r="C247" s="128" t="str">
        <f t="shared" si="26"/>
        <v>100.40</v>
      </c>
      <c r="D247" s="128" t="str">
        <f t="shared" si="25"/>
        <v>60</v>
      </c>
      <c r="E247" s="128" t="str">
        <f t="shared" si="27"/>
        <v>6400.03</v>
      </c>
      <c r="F247" s="128">
        <f>VLOOKUP(E247,'Projections Cheat Sheet'!$A$3:$B$536,2,FALSE)</f>
        <v>6</v>
      </c>
      <c r="G247" s="128" t="str">
        <f>VLOOKUP(F247,'Projections Cheat Sheet'!$B$8:$C$196,2,FALSE)</f>
        <v>Zero</v>
      </c>
      <c r="H247" s="128" t="s">
        <v>2021</v>
      </c>
      <c r="I247" s="129">
        <v>0</v>
      </c>
      <c r="J247" s="129">
        <v>0</v>
      </c>
      <c r="K247" s="130"/>
      <c r="L247" s="129"/>
      <c r="M247" s="129"/>
      <c r="N247" s="129">
        <v>0</v>
      </c>
      <c r="O247" s="129">
        <v>0</v>
      </c>
      <c r="P247" s="131"/>
      <c r="R247" s="172">
        <v>0</v>
      </c>
      <c r="S247" s="172">
        <v>0</v>
      </c>
      <c r="T247" s="173"/>
      <c r="U247" s="173"/>
      <c r="V247" s="173"/>
      <c r="W247" s="172">
        <v>0</v>
      </c>
      <c r="X247" s="172">
        <v>0</v>
      </c>
      <c r="Y247" s="174"/>
      <c r="AA247" s="179">
        <v>0</v>
      </c>
      <c r="AB247" s="179">
        <v>0</v>
      </c>
      <c r="AC247" s="182"/>
      <c r="AD247" s="182"/>
      <c r="AE247" s="182"/>
      <c r="AF247" s="179">
        <v>0</v>
      </c>
      <c r="AG247" s="179">
        <v>0</v>
      </c>
      <c r="AH247" s="181"/>
      <c r="AJ247" s="185">
        <f>IFERROR(VLOOKUP(A247,[3]rptBudgetaryBudgetCrossOrganiza!$A$2:$M$554,4,FALSE),"0")</f>
        <v>0</v>
      </c>
      <c r="AK247" s="185">
        <f>IFERROR(VLOOKUP(A247,[3]rptBudgetaryBudgetCrossOrganiza!$A$2:$M$554,6,FALSE),"0")</f>
        <v>0</v>
      </c>
      <c r="AL247" s="149"/>
      <c r="AM247" s="150">
        <f>IFERROR(VLOOKUP(A247,[4]rptBudgetaryBudgetCrossOrganiza!$A$1212:$O$2283,13,FALSE),"0")</f>
        <v>0</v>
      </c>
      <c r="AN247" s="151"/>
      <c r="AO247" s="151"/>
      <c r="AP247" s="152"/>
      <c r="AQ247" s="149"/>
      <c r="AR247" s="153"/>
      <c r="AS247" s="132"/>
      <c r="AT247" s="133"/>
      <c r="AU247" s="134"/>
      <c r="AV247" s="134"/>
      <c r="AW247" s="134"/>
      <c r="AX247" s="134"/>
      <c r="AY247" s="134"/>
      <c r="AZ247" s="134"/>
      <c r="BA247" s="135"/>
    </row>
    <row r="248" spans="1:53" x14ac:dyDescent="0.25">
      <c r="A248" s="128" t="s">
        <v>1643</v>
      </c>
      <c r="B248" s="128" t="s">
        <v>1961</v>
      </c>
      <c r="C248" s="128" t="str">
        <f t="shared" si="26"/>
        <v>100.40</v>
      </c>
      <c r="D248" s="128" t="str">
        <f t="shared" si="25"/>
        <v>60</v>
      </c>
      <c r="E248" s="128" t="str">
        <f t="shared" si="27"/>
        <v>6400.05</v>
      </c>
      <c r="F248" s="128">
        <f>VLOOKUP(E248,'Projections Cheat Sheet'!$A$3:$B$536,2,FALSE)</f>
        <v>6</v>
      </c>
      <c r="G248" s="128" t="str">
        <f>VLOOKUP(F248,'Projections Cheat Sheet'!$B$8:$C$196,2,FALSE)</f>
        <v>Zero</v>
      </c>
      <c r="H248" s="128" t="s">
        <v>2021</v>
      </c>
      <c r="I248" s="129">
        <v>0</v>
      </c>
      <c r="J248" s="129">
        <v>0</v>
      </c>
      <c r="K248" s="130"/>
      <c r="L248" s="129"/>
      <c r="M248" s="129"/>
      <c r="N248" s="129">
        <v>0</v>
      </c>
      <c r="O248" s="129">
        <v>0</v>
      </c>
      <c r="P248" s="131"/>
      <c r="R248" s="172">
        <v>0</v>
      </c>
      <c r="S248" s="172">
        <v>0</v>
      </c>
      <c r="T248" s="173"/>
      <c r="U248" s="173"/>
      <c r="V248" s="173"/>
      <c r="W248" s="172">
        <v>0</v>
      </c>
      <c r="X248" s="172">
        <v>0</v>
      </c>
      <c r="Y248" s="174"/>
      <c r="AA248" s="179">
        <v>0</v>
      </c>
      <c r="AB248" s="179">
        <v>0</v>
      </c>
      <c r="AC248" s="182"/>
      <c r="AD248" s="182"/>
      <c r="AE248" s="182"/>
      <c r="AF248" s="179">
        <v>0</v>
      </c>
      <c r="AG248" s="179">
        <v>0</v>
      </c>
      <c r="AH248" s="181"/>
      <c r="AJ248" s="185">
        <f>IFERROR(VLOOKUP(A248,[3]rptBudgetaryBudgetCrossOrganiza!$A$2:$M$554,4,FALSE),"0")</f>
        <v>0</v>
      </c>
      <c r="AK248" s="185">
        <f>IFERROR(VLOOKUP(A248,[3]rptBudgetaryBudgetCrossOrganiza!$A$2:$M$554,6,FALSE),"0")</f>
        <v>0</v>
      </c>
      <c r="AL248" s="149"/>
      <c r="AM248" s="150">
        <f>IFERROR(VLOOKUP(A248,[4]rptBudgetaryBudgetCrossOrganiza!$A$1212:$O$2283,13,FALSE),"0")</f>
        <v>0</v>
      </c>
      <c r="AN248" s="151"/>
      <c r="AO248" s="151"/>
      <c r="AP248" s="152"/>
      <c r="AQ248" s="149"/>
      <c r="AR248" s="153"/>
      <c r="AS248" s="132"/>
      <c r="AT248" s="133"/>
      <c r="AU248" s="134"/>
      <c r="AV248" s="134"/>
      <c r="AW248" s="134"/>
      <c r="AX248" s="134"/>
      <c r="AY248" s="134"/>
      <c r="AZ248" s="134"/>
      <c r="BA248" s="135"/>
    </row>
    <row r="249" spans="1:53" x14ac:dyDescent="0.25">
      <c r="A249" s="128" t="s">
        <v>1644</v>
      </c>
      <c r="B249" s="128" t="s">
        <v>1962</v>
      </c>
      <c r="C249" s="128" t="str">
        <f t="shared" si="26"/>
        <v>100.40</v>
      </c>
      <c r="D249" s="128" t="str">
        <f t="shared" si="25"/>
        <v>60</v>
      </c>
      <c r="E249" s="128" t="str">
        <f t="shared" si="27"/>
        <v>6400.07</v>
      </c>
      <c r="F249" s="128">
        <f>VLOOKUP(E249,'Projections Cheat Sheet'!$A$3:$B$536,2,FALSE)</f>
        <v>6</v>
      </c>
      <c r="G249" s="128" t="str">
        <f>VLOOKUP(F249,'Projections Cheat Sheet'!$B$8:$C$196,2,FALSE)</f>
        <v>Zero</v>
      </c>
      <c r="H249" s="128" t="s">
        <v>2021</v>
      </c>
      <c r="I249" s="129">
        <v>0</v>
      </c>
      <c r="J249" s="129">
        <v>0</v>
      </c>
      <c r="K249" s="130"/>
      <c r="L249" s="129"/>
      <c r="M249" s="129"/>
      <c r="N249" s="129">
        <v>0</v>
      </c>
      <c r="O249" s="129">
        <v>0</v>
      </c>
      <c r="P249" s="131"/>
      <c r="R249" s="172">
        <v>0</v>
      </c>
      <c r="S249" s="172">
        <v>0</v>
      </c>
      <c r="T249" s="173"/>
      <c r="U249" s="173"/>
      <c r="V249" s="173"/>
      <c r="W249" s="172">
        <v>0</v>
      </c>
      <c r="X249" s="172">
        <v>0</v>
      </c>
      <c r="Y249" s="174"/>
      <c r="AA249" s="179">
        <v>0</v>
      </c>
      <c r="AB249" s="179">
        <v>0</v>
      </c>
      <c r="AC249" s="182"/>
      <c r="AD249" s="182"/>
      <c r="AE249" s="182"/>
      <c r="AF249" s="179">
        <v>0</v>
      </c>
      <c r="AG249" s="179">
        <v>0</v>
      </c>
      <c r="AH249" s="181"/>
      <c r="AJ249" s="185">
        <f>IFERROR(VLOOKUP(A249,[3]rptBudgetaryBudgetCrossOrganiza!$A$2:$M$554,4,FALSE),"0")</f>
        <v>0</v>
      </c>
      <c r="AK249" s="185">
        <f>IFERROR(VLOOKUP(A249,[3]rptBudgetaryBudgetCrossOrganiza!$A$2:$M$554,6,FALSE),"0")</f>
        <v>0</v>
      </c>
      <c r="AL249" s="149"/>
      <c r="AM249" s="150">
        <f>IFERROR(VLOOKUP(A249,[4]rptBudgetaryBudgetCrossOrganiza!$A$1212:$O$2283,13,FALSE),"0")</f>
        <v>0</v>
      </c>
      <c r="AN249" s="151"/>
      <c r="AO249" s="151"/>
      <c r="AP249" s="152"/>
      <c r="AQ249" s="149"/>
      <c r="AR249" s="153"/>
      <c r="AS249" s="132"/>
      <c r="AT249" s="133"/>
      <c r="AU249" s="134"/>
      <c r="AV249" s="134"/>
      <c r="AW249" s="134"/>
      <c r="AX249" s="134"/>
      <c r="AY249" s="134"/>
      <c r="AZ249" s="134"/>
      <c r="BA249" s="135"/>
    </row>
    <row r="250" spans="1:53" x14ac:dyDescent="0.25">
      <c r="A250" s="128" t="s">
        <v>1645</v>
      </c>
      <c r="B250" s="128" t="s">
        <v>1963</v>
      </c>
      <c r="C250" s="128" t="str">
        <f t="shared" si="26"/>
        <v>100.40</v>
      </c>
      <c r="D250" s="128" t="str">
        <f t="shared" si="25"/>
        <v>60</v>
      </c>
      <c r="E250" s="128" t="str">
        <f t="shared" si="27"/>
        <v>6500.04</v>
      </c>
      <c r="F250" s="128">
        <f>VLOOKUP(E250,'Projections Cheat Sheet'!$A$3:$B$536,2,FALSE)</f>
        <v>1</v>
      </c>
      <c r="G250" s="128" t="str">
        <f>VLOOKUP(F250,'Projections Cheat Sheet'!$B$8:$C$196,2,FALSE)</f>
        <v>salary</v>
      </c>
      <c r="H250" s="128" t="s">
        <v>2021</v>
      </c>
      <c r="I250" s="129">
        <v>0</v>
      </c>
      <c r="J250" s="129">
        <v>0</v>
      </c>
      <c r="K250" s="130"/>
      <c r="L250" s="129"/>
      <c r="M250" s="129"/>
      <c r="N250" s="129">
        <v>0</v>
      </c>
      <c r="O250" s="129">
        <v>0</v>
      </c>
      <c r="P250" s="131"/>
      <c r="R250" s="172">
        <v>0</v>
      </c>
      <c r="S250" s="172">
        <v>0</v>
      </c>
      <c r="T250" s="173"/>
      <c r="U250" s="173"/>
      <c r="V250" s="173"/>
      <c r="W250" s="172">
        <v>0</v>
      </c>
      <c r="X250" s="172">
        <v>0</v>
      </c>
      <c r="Y250" s="174"/>
      <c r="AA250" s="179">
        <v>0</v>
      </c>
      <c r="AB250" s="179">
        <v>0</v>
      </c>
      <c r="AC250" s="182"/>
      <c r="AD250" s="182"/>
      <c r="AE250" s="182"/>
      <c r="AF250" s="179">
        <v>0</v>
      </c>
      <c r="AG250" s="179">
        <v>0</v>
      </c>
      <c r="AH250" s="181"/>
      <c r="AJ250" s="185">
        <f>IFERROR(VLOOKUP(A250,[3]rptBudgetaryBudgetCrossOrganiza!$A$2:$M$554,4,FALSE),"0")</f>
        <v>0</v>
      </c>
      <c r="AK250" s="185">
        <f>IFERROR(VLOOKUP(A250,[3]rptBudgetaryBudgetCrossOrganiza!$A$2:$M$554,6,FALSE),"0")</f>
        <v>0</v>
      </c>
      <c r="AL250" s="149"/>
      <c r="AM250" s="150">
        <f>IFERROR(VLOOKUP(A250,[4]rptBudgetaryBudgetCrossOrganiza!$A$1212:$O$2283,13,FALSE),"0")</f>
        <v>0</v>
      </c>
      <c r="AN250" s="151"/>
      <c r="AO250" s="151"/>
      <c r="AP250" s="152"/>
      <c r="AQ250" s="149"/>
      <c r="AR250" s="153"/>
      <c r="AS250" s="132"/>
      <c r="AT250" s="133"/>
      <c r="AU250" s="134"/>
      <c r="AV250" s="134"/>
      <c r="AW250" s="134"/>
      <c r="AX250" s="134"/>
      <c r="AY250" s="134"/>
      <c r="AZ250" s="134"/>
      <c r="BA250" s="135"/>
    </row>
    <row r="251" spans="1:53" x14ac:dyDescent="0.25">
      <c r="A251" s="128" t="s">
        <v>1646</v>
      </c>
      <c r="B251" s="128" t="s">
        <v>1964</v>
      </c>
      <c r="C251" s="128" t="str">
        <f t="shared" si="26"/>
        <v>100.40</v>
      </c>
      <c r="D251" s="128" t="str">
        <f t="shared" si="25"/>
        <v>60</v>
      </c>
      <c r="E251" s="128" t="str">
        <f t="shared" si="27"/>
        <v>6600.01</v>
      </c>
      <c r="F251" s="128">
        <f>VLOOKUP(E251,'Projections Cheat Sheet'!$A$3:$B$536,2,FALSE)</f>
        <v>6</v>
      </c>
      <c r="G251" s="128" t="str">
        <f>VLOOKUP(F251,'Projections Cheat Sheet'!$B$8:$C$196,2,FALSE)</f>
        <v>Zero</v>
      </c>
      <c r="H251" s="128" t="s">
        <v>2020</v>
      </c>
      <c r="I251" s="129">
        <v>0</v>
      </c>
      <c r="J251" s="129">
        <v>0</v>
      </c>
      <c r="K251" s="130"/>
      <c r="L251" s="129"/>
      <c r="M251" s="129"/>
      <c r="N251" s="129">
        <v>0</v>
      </c>
      <c r="O251" s="129">
        <v>0</v>
      </c>
      <c r="P251" s="131"/>
      <c r="R251" s="172">
        <v>0</v>
      </c>
      <c r="S251" s="172">
        <v>0</v>
      </c>
      <c r="T251" s="173"/>
      <c r="U251" s="173"/>
      <c r="V251" s="173"/>
      <c r="W251" s="172">
        <v>0</v>
      </c>
      <c r="X251" s="172">
        <v>0</v>
      </c>
      <c r="Y251" s="174"/>
      <c r="AA251" s="179">
        <v>0</v>
      </c>
      <c r="AB251" s="179">
        <v>0</v>
      </c>
      <c r="AC251" s="182"/>
      <c r="AD251" s="182"/>
      <c r="AE251" s="182"/>
      <c r="AF251" s="179">
        <v>0</v>
      </c>
      <c r="AG251" s="179">
        <v>0</v>
      </c>
      <c r="AH251" s="181"/>
      <c r="AJ251" s="185">
        <f>IFERROR(VLOOKUP(A251,[3]rptBudgetaryBudgetCrossOrganiza!$A$2:$M$554,4,FALSE),"0")</f>
        <v>0</v>
      </c>
      <c r="AK251" s="185">
        <f>IFERROR(VLOOKUP(A251,[3]rptBudgetaryBudgetCrossOrganiza!$A$2:$M$554,6,FALSE),"0")</f>
        <v>0</v>
      </c>
      <c r="AL251" s="149"/>
      <c r="AM251" s="150">
        <f>IFERROR(VLOOKUP(A251,[4]rptBudgetaryBudgetCrossOrganiza!$A$1212:$O$2283,13,FALSE),"0")</f>
        <v>0</v>
      </c>
      <c r="AN251" s="151"/>
      <c r="AO251" s="151"/>
      <c r="AP251" s="152"/>
      <c r="AQ251" s="149"/>
      <c r="AR251" s="153"/>
      <c r="AS251" s="132"/>
      <c r="AT251" s="133"/>
      <c r="AU251" s="134"/>
      <c r="AV251" s="134"/>
      <c r="AW251" s="134"/>
      <c r="AX251" s="134"/>
      <c r="AY251" s="134"/>
      <c r="AZ251" s="134"/>
      <c r="BA251" s="135"/>
    </row>
    <row r="252" spans="1:53" x14ac:dyDescent="0.25">
      <c r="A252" s="128" t="s">
        <v>1647</v>
      </c>
      <c r="B252" s="128" t="s">
        <v>1965</v>
      </c>
      <c r="C252" s="128" t="str">
        <f t="shared" si="26"/>
        <v>100.40</v>
      </c>
      <c r="D252" s="128" t="str">
        <f t="shared" si="25"/>
        <v>60</v>
      </c>
      <c r="E252" s="128" t="str">
        <f t="shared" si="27"/>
        <v>6600.03</v>
      </c>
      <c r="F252" s="128">
        <f>VLOOKUP(E252,'Projections Cheat Sheet'!$A$3:$B$536,2,FALSE)</f>
        <v>6</v>
      </c>
      <c r="G252" s="128" t="str">
        <f>VLOOKUP(F252,'Projections Cheat Sheet'!$B$8:$C$196,2,FALSE)</f>
        <v>Zero</v>
      </c>
      <c r="H252" s="128" t="s">
        <v>2020</v>
      </c>
      <c r="I252" s="129">
        <v>0</v>
      </c>
      <c r="J252" s="129">
        <v>0</v>
      </c>
      <c r="K252" s="130"/>
      <c r="L252" s="129"/>
      <c r="M252" s="129"/>
      <c r="N252" s="129">
        <v>0</v>
      </c>
      <c r="O252" s="129">
        <v>0</v>
      </c>
      <c r="P252" s="131"/>
      <c r="R252" s="172">
        <v>0</v>
      </c>
      <c r="S252" s="172">
        <v>0</v>
      </c>
      <c r="T252" s="173"/>
      <c r="U252" s="173"/>
      <c r="V252" s="173"/>
      <c r="W252" s="172">
        <v>0</v>
      </c>
      <c r="X252" s="172">
        <v>0</v>
      </c>
      <c r="Y252" s="174"/>
      <c r="AA252" s="179">
        <v>0</v>
      </c>
      <c r="AB252" s="179">
        <v>0</v>
      </c>
      <c r="AC252" s="182"/>
      <c r="AD252" s="182"/>
      <c r="AE252" s="182"/>
      <c r="AF252" s="179">
        <v>0</v>
      </c>
      <c r="AG252" s="179">
        <v>0</v>
      </c>
      <c r="AH252" s="181"/>
      <c r="AJ252" s="185">
        <f>IFERROR(VLOOKUP(A252,[3]rptBudgetaryBudgetCrossOrganiza!$A$2:$M$554,4,FALSE),"0")</f>
        <v>0</v>
      </c>
      <c r="AK252" s="185">
        <f>IFERROR(VLOOKUP(A252,[3]rptBudgetaryBudgetCrossOrganiza!$A$2:$M$554,6,FALSE),"0")</f>
        <v>0</v>
      </c>
      <c r="AL252" s="149"/>
      <c r="AM252" s="150">
        <f>IFERROR(VLOOKUP(A252,[4]rptBudgetaryBudgetCrossOrganiza!$A$1212:$O$2283,13,FALSE),"0")</f>
        <v>0</v>
      </c>
      <c r="AN252" s="151"/>
      <c r="AO252" s="151"/>
      <c r="AP252" s="152"/>
      <c r="AQ252" s="149"/>
      <c r="AR252" s="153"/>
      <c r="AS252" s="132"/>
      <c r="AT252" s="133"/>
      <c r="AU252" s="134"/>
      <c r="AV252" s="134"/>
      <c r="AW252" s="134"/>
      <c r="AX252" s="134"/>
      <c r="AY252" s="134"/>
      <c r="AZ252" s="134"/>
      <c r="BA252" s="135"/>
    </row>
    <row r="253" spans="1:53" x14ac:dyDescent="0.25">
      <c r="A253" s="128" t="s">
        <v>1648</v>
      </c>
      <c r="B253" s="128" t="s">
        <v>1966</v>
      </c>
      <c r="C253" s="128" t="str">
        <f t="shared" si="26"/>
        <v>100.40</v>
      </c>
      <c r="D253" s="128" t="str">
        <f t="shared" si="25"/>
        <v>60</v>
      </c>
      <c r="E253" s="128" t="str">
        <f t="shared" si="27"/>
        <v>6600.04</v>
      </c>
      <c r="F253" s="128">
        <f>VLOOKUP(E253,'Projections Cheat Sheet'!$A$3:$B$536,2,FALSE)</f>
        <v>6</v>
      </c>
      <c r="G253" s="128" t="str">
        <f>VLOOKUP(F253,'Projections Cheat Sheet'!$B$8:$C$196,2,FALSE)</f>
        <v>Zero</v>
      </c>
      <c r="H253" s="128" t="s">
        <v>2020</v>
      </c>
      <c r="I253" s="129">
        <v>0</v>
      </c>
      <c r="J253" s="129">
        <v>0</v>
      </c>
      <c r="K253" s="130"/>
      <c r="L253" s="129"/>
      <c r="M253" s="129"/>
      <c r="N253" s="129">
        <v>0</v>
      </c>
      <c r="O253" s="129">
        <v>0</v>
      </c>
      <c r="P253" s="131"/>
      <c r="R253" s="172">
        <v>0</v>
      </c>
      <c r="S253" s="172">
        <v>0</v>
      </c>
      <c r="T253" s="173"/>
      <c r="U253" s="173"/>
      <c r="V253" s="173"/>
      <c r="W253" s="172">
        <v>0</v>
      </c>
      <c r="X253" s="172">
        <v>0</v>
      </c>
      <c r="Y253" s="174"/>
      <c r="AA253" s="179">
        <v>0</v>
      </c>
      <c r="AB253" s="179">
        <v>0</v>
      </c>
      <c r="AC253" s="182"/>
      <c r="AD253" s="182"/>
      <c r="AE253" s="182"/>
      <c r="AF253" s="179">
        <v>0</v>
      </c>
      <c r="AG253" s="179">
        <v>0</v>
      </c>
      <c r="AH253" s="181"/>
      <c r="AJ253" s="185">
        <f>IFERROR(VLOOKUP(A253,[3]rptBudgetaryBudgetCrossOrganiza!$A$2:$M$554,4,FALSE),"0")</f>
        <v>0</v>
      </c>
      <c r="AK253" s="185">
        <f>IFERROR(VLOOKUP(A253,[3]rptBudgetaryBudgetCrossOrganiza!$A$2:$M$554,6,FALSE),"0")</f>
        <v>0</v>
      </c>
      <c r="AL253" s="149"/>
      <c r="AM253" s="150">
        <f>IFERROR(VLOOKUP(A253,[4]rptBudgetaryBudgetCrossOrganiza!$A$1212:$O$2283,13,FALSE),"0")</f>
        <v>0</v>
      </c>
      <c r="AN253" s="151"/>
      <c r="AO253" s="151"/>
      <c r="AP253" s="152"/>
      <c r="AQ253" s="149"/>
      <c r="AR253" s="153"/>
      <c r="AS253" s="132"/>
      <c r="AT253" s="133"/>
      <c r="AU253" s="134"/>
      <c r="AV253" s="134"/>
      <c r="AW253" s="134"/>
      <c r="AX253" s="134"/>
      <c r="AY253" s="134"/>
      <c r="AZ253" s="134"/>
      <c r="BA253" s="135"/>
    </row>
    <row r="254" spans="1:53" x14ac:dyDescent="0.25">
      <c r="A254" s="128" t="s">
        <v>1649</v>
      </c>
      <c r="B254" s="128" t="s">
        <v>1967</v>
      </c>
      <c r="C254" s="128" t="str">
        <f t="shared" si="26"/>
        <v>100.40</v>
      </c>
      <c r="D254" s="128" t="str">
        <f t="shared" si="25"/>
        <v>60</v>
      </c>
      <c r="E254" s="128" t="str">
        <f t="shared" si="27"/>
        <v>6600.07</v>
      </c>
      <c r="F254" s="128">
        <f>VLOOKUP(E254,'Projections Cheat Sheet'!$A$3:$B$536,2,FALSE)</f>
        <v>6</v>
      </c>
      <c r="G254" s="128" t="str">
        <f>VLOOKUP(F254,'Projections Cheat Sheet'!$B$8:$C$196,2,FALSE)</f>
        <v>Zero</v>
      </c>
      <c r="H254" s="128" t="s">
        <v>2020</v>
      </c>
      <c r="I254" s="129">
        <v>0</v>
      </c>
      <c r="J254" s="129">
        <v>0</v>
      </c>
      <c r="K254" s="130"/>
      <c r="L254" s="129"/>
      <c r="M254" s="129"/>
      <c r="N254" s="129">
        <v>0</v>
      </c>
      <c r="O254" s="129">
        <v>0</v>
      </c>
      <c r="P254" s="131"/>
      <c r="R254" s="172">
        <v>0</v>
      </c>
      <c r="S254" s="172">
        <v>0</v>
      </c>
      <c r="T254" s="173"/>
      <c r="U254" s="173"/>
      <c r="V254" s="173"/>
      <c r="W254" s="172">
        <v>0</v>
      </c>
      <c r="X254" s="172">
        <v>0</v>
      </c>
      <c r="Y254" s="174"/>
      <c r="AA254" s="179">
        <v>0</v>
      </c>
      <c r="AB254" s="179">
        <v>250</v>
      </c>
      <c r="AC254" s="182"/>
      <c r="AD254" s="182"/>
      <c r="AE254" s="182"/>
      <c r="AF254" s="179">
        <v>21.51</v>
      </c>
      <c r="AG254" s="179">
        <v>21.51</v>
      </c>
      <c r="AH254" s="181"/>
      <c r="AJ254" s="185">
        <f>IFERROR(VLOOKUP(A254,[3]rptBudgetaryBudgetCrossOrganiza!$A$2:$M$554,4,FALSE),"0")</f>
        <v>0</v>
      </c>
      <c r="AK254" s="185">
        <f>IFERROR(VLOOKUP(A254,[3]rptBudgetaryBudgetCrossOrganiza!$A$2:$M$554,6,FALSE),"0")</f>
        <v>0</v>
      </c>
      <c r="AL254" s="149"/>
      <c r="AM254" s="150">
        <f>IFERROR(VLOOKUP(A254,[4]rptBudgetaryBudgetCrossOrganiza!$A$1212:$O$2283,13,FALSE),"0")</f>
        <v>0</v>
      </c>
      <c r="AN254" s="151"/>
      <c r="AO254" s="151"/>
      <c r="AP254" s="152"/>
      <c r="AQ254" s="149"/>
      <c r="AR254" s="153"/>
      <c r="AS254" s="132"/>
      <c r="AT254" s="133"/>
      <c r="AU254" s="134"/>
      <c r="AV254" s="134"/>
      <c r="AW254" s="134"/>
      <c r="AX254" s="134"/>
      <c r="AY254" s="134"/>
      <c r="AZ254" s="134"/>
      <c r="BA254" s="135"/>
    </row>
    <row r="255" spans="1:53" x14ac:dyDescent="0.25">
      <c r="A255" s="128" t="s">
        <v>1650</v>
      </c>
      <c r="B255" s="128" t="s">
        <v>1987</v>
      </c>
      <c r="C255" s="128" t="str">
        <f t="shared" si="26"/>
        <v>100.40</v>
      </c>
      <c r="D255" s="128" t="str">
        <f t="shared" si="25"/>
        <v>60</v>
      </c>
      <c r="E255" s="128" t="str">
        <f t="shared" si="27"/>
        <v>8000.12</v>
      </c>
      <c r="F255" s="128">
        <f>VLOOKUP(E255,'Projections Cheat Sheet'!$A$3:$B$536,2,FALSE)</f>
        <v>6</v>
      </c>
      <c r="G255" s="128" t="str">
        <f>VLOOKUP(F255,'Projections Cheat Sheet'!$B$8:$C$196,2,FALSE)</f>
        <v>Zero</v>
      </c>
      <c r="H255" s="128" t="s">
        <v>2021</v>
      </c>
      <c r="I255" s="129">
        <v>0</v>
      </c>
      <c r="J255" s="129">
        <v>0</v>
      </c>
      <c r="K255" s="130"/>
      <c r="L255" s="129"/>
      <c r="M255" s="129"/>
      <c r="N255" s="129">
        <v>0</v>
      </c>
      <c r="O255" s="129">
        <v>0</v>
      </c>
      <c r="P255" s="131"/>
      <c r="R255" s="172">
        <v>0</v>
      </c>
      <c r="S255" s="172">
        <v>0</v>
      </c>
      <c r="T255" s="173"/>
      <c r="U255" s="173"/>
      <c r="V255" s="173"/>
      <c r="W255" s="172">
        <v>0</v>
      </c>
      <c r="X255" s="172">
        <v>0</v>
      </c>
      <c r="Y255" s="174"/>
      <c r="AA255" s="179">
        <v>0</v>
      </c>
      <c r="AB255" s="179">
        <v>0</v>
      </c>
      <c r="AC255" s="182"/>
      <c r="AD255" s="182"/>
      <c r="AE255" s="182"/>
      <c r="AF255" s="179">
        <v>0</v>
      </c>
      <c r="AG255" s="179">
        <v>0</v>
      </c>
      <c r="AH255" s="181"/>
      <c r="AJ255" s="185">
        <f>IFERROR(VLOOKUP(A255,[3]rptBudgetaryBudgetCrossOrganiza!$A$2:$M$554,4,FALSE),"0")</f>
        <v>0</v>
      </c>
      <c r="AK255" s="185">
        <f>IFERROR(VLOOKUP(A255,[3]rptBudgetaryBudgetCrossOrganiza!$A$2:$M$554,6,FALSE),"0")</f>
        <v>0</v>
      </c>
      <c r="AL255" s="149"/>
      <c r="AM255" s="150">
        <f>IFERROR(VLOOKUP(A255,[4]rptBudgetaryBudgetCrossOrganiza!$A$1212:$O$2283,13,FALSE),"0")</f>
        <v>0</v>
      </c>
      <c r="AN255" s="151"/>
      <c r="AO255" s="151"/>
      <c r="AP255" s="152"/>
      <c r="AQ255" s="149"/>
      <c r="AR255" s="153"/>
      <c r="AS255" s="132"/>
      <c r="AT255" s="133"/>
      <c r="AU255" s="134"/>
      <c r="AV255" s="134"/>
      <c r="AW255" s="134"/>
      <c r="AX255" s="134"/>
      <c r="AY255" s="134"/>
      <c r="AZ255" s="134"/>
      <c r="BA255" s="135"/>
    </row>
    <row r="256" spans="1:53" x14ac:dyDescent="0.25">
      <c r="A256" s="128" t="s">
        <v>1651</v>
      </c>
      <c r="B256" s="128" t="s">
        <v>282</v>
      </c>
      <c r="C256" s="128" t="str">
        <f t="shared" si="26"/>
        <v>100.40</v>
      </c>
      <c r="D256" s="128" t="str">
        <f t="shared" si="25"/>
        <v>60</v>
      </c>
      <c r="E256" s="128" t="str">
        <f t="shared" si="27"/>
        <v>5000.01</v>
      </c>
      <c r="F256" s="128">
        <f>VLOOKUP(E256,'Projections Cheat Sheet'!$A$3:$B$536,2,FALSE)</f>
        <v>1</v>
      </c>
      <c r="G256" s="128" t="str">
        <f>VLOOKUP(F256,'Projections Cheat Sheet'!$B$8:$C$196,2,FALSE)</f>
        <v>salary</v>
      </c>
      <c r="H256" s="128" t="s">
        <v>2018</v>
      </c>
      <c r="I256" s="129">
        <v>151030</v>
      </c>
      <c r="J256" s="129">
        <v>151030</v>
      </c>
      <c r="K256" s="130"/>
      <c r="L256" s="129"/>
      <c r="M256" s="129"/>
      <c r="N256" s="129">
        <v>164354.01999999999</v>
      </c>
      <c r="O256" s="129">
        <v>164354.01999999999</v>
      </c>
      <c r="P256" s="131"/>
      <c r="R256" s="172">
        <v>167415</v>
      </c>
      <c r="S256" s="172">
        <v>167415</v>
      </c>
      <c r="T256" s="173"/>
      <c r="U256" s="173"/>
      <c r="V256" s="173"/>
      <c r="W256" s="172">
        <v>145070.63</v>
      </c>
      <c r="X256" s="172">
        <v>145070.63</v>
      </c>
      <c r="Y256" s="174"/>
      <c r="AA256" s="179">
        <v>0</v>
      </c>
      <c r="AB256" s="179">
        <v>0</v>
      </c>
      <c r="AC256" s="182"/>
      <c r="AD256" s="182"/>
      <c r="AE256" s="182"/>
      <c r="AF256" s="179">
        <v>149528.78</v>
      </c>
      <c r="AG256" s="179">
        <v>149528.78</v>
      </c>
      <c r="AH256" s="181"/>
      <c r="AJ256" s="185">
        <f>IFERROR(VLOOKUP(A256,[3]rptBudgetaryBudgetCrossOrganiza!$A$2:$M$554,4,FALSE),"0")</f>
        <v>0</v>
      </c>
      <c r="AK256" s="185">
        <f>IFERROR(VLOOKUP(A256,[3]rptBudgetaryBudgetCrossOrganiza!$A$2:$M$554,6,FALSE),"0")</f>
        <v>0</v>
      </c>
      <c r="AL256" s="149"/>
      <c r="AM256" s="150">
        <f>IFERROR(VLOOKUP(A256,[4]rptBudgetaryBudgetCrossOrganiza!$A$1212:$O$2283,13,FALSE),"0")</f>
        <v>39721.69</v>
      </c>
      <c r="AN256" s="151"/>
      <c r="AO256" s="151"/>
      <c r="AP256" s="152"/>
      <c r="AQ256" s="149"/>
      <c r="AR256" s="153"/>
      <c r="AS256" s="132"/>
      <c r="AT256" s="133"/>
      <c r="AU256" s="134"/>
      <c r="AV256" s="134"/>
      <c r="AW256" s="134"/>
      <c r="AX256" s="134"/>
      <c r="AY256" s="134"/>
      <c r="AZ256" s="134"/>
      <c r="BA256" s="135"/>
    </row>
    <row r="257" spans="1:53" x14ac:dyDescent="0.25">
      <c r="A257" s="128" t="s">
        <v>1652</v>
      </c>
      <c r="B257" s="128" t="s">
        <v>283</v>
      </c>
      <c r="C257" s="128" t="str">
        <f t="shared" si="26"/>
        <v>100.40</v>
      </c>
      <c r="D257" s="128" t="str">
        <f t="shared" si="25"/>
        <v>60</v>
      </c>
      <c r="E257" s="128" t="str">
        <f t="shared" si="27"/>
        <v>5000.02</v>
      </c>
      <c r="F257" s="128">
        <f>VLOOKUP(E257,'Projections Cheat Sheet'!$A$3:$B$536,2,FALSE)</f>
        <v>1</v>
      </c>
      <c r="G257" s="128" t="str">
        <f>VLOOKUP(F257,'Projections Cheat Sheet'!$B$8:$C$196,2,FALSE)</f>
        <v>salary</v>
      </c>
      <c r="H257" s="128" t="s">
        <v>2018</v>
      </c>
      <c r="I257" s="129">
        <v>0</v>
      </c>
      <c r="J257" s="129">
        <v>0</v>
      </c>
      <c r="K257" s="130"/>
      <c r="L257" s="129"/>
      <c r="M257" s="129"/>
      <c r="N257" s="129">
        <v>0</v>
      </c>
      <c r="O257" s="129">
        <v>0</v>
      </c>
      <c r="P257" s="131"/>
      <c r="R257" s="172">
        <v>0</v>
      </c>
      <c r="S257" s="172">
        <v>0</v>
      </c>
      <c r="T257" s="173"/>
      <c r="U257" s="173"/>
      <c r="V257" s="173"/>
      <c r="W257" s="172">
        <v>0</v>
      </c>
      <c r="X257" s="172">
        <v>0</v>
      </c>
      <c r="Y257" s="174"/>
      <c r="AA257" s="179">
        <v>0</v>
      </c>
      <c r="AB257" s="179">
        <v>0</v>
      </c>
      <c r="AC257" s="182"/>
      <c r="AD257" s="182"/>
      <c r="AE257" s="182"/>
      <c r="AF257" s="179">
        <v>0</v>
      </c>
      <c r="AG257" s="179">
        <v>0</v>
      </c>
      <c r="AH257" s="181"/>
      <c r="AJ257" s="185">
        <f>IFERROR(VLOOKUP(A257,[3]rptBudgetaryBudgetCrossOrganiza!$A$2:$M$554,4,FALSE),"0")</f>
        <v>0</v>
      </c>
      <c r="AK257" s="185">
        <f>IFERROR(VLOOKUP(A257,[3]rptBudgetaryBudgetCrossOrganiza!$A$2:$M$554,6,FALSE),"0")</f>
        <v>0</v>
      </c>
      <c r="AL257" s="149"/>
      <c r="AM257" s="150">
        <f>IFERROR(VLOOKUP(A257,[4]rptBudgetaryBudgetCrossOrganiza!$A$1212:$O$2283,13,FALSE),"0")</f>
        <v>0</v>
      </c>
      <c r="AN257" s="151"/>
      <c r="AO257" s="151"/>
      <c r="AP257" s="152"/>
      <c r="AQ257" s="149"/>
      <c r="AR257" s="153"/>
      <c r="AS257" s="132"/>
      <c r="AT257" s="133"/>
      <c r="AU257" s="134"/>
      <c r="AV257" s="134"/>
      <c r="AW257" s="134"/>
      <c r="AX257" s="134"/>
      <c r="AY257" s="134"/>
      <c r="AZ257" s="134"/>
      <c r="BA257" s="135"/>
    </row>
    <row r="258" spans="1:53" x14ac:dyDescent="0.25">
      <c r="A258" s="128" t="s">
        <v>1653</v>
      </c>
      <c r="B258" s="128" t="s">
        <v>1923</v>
      </c>
      <c r="C258" s="128" t="str">
        <f t="shared" si="26"/>
        <v>100.40</v>
      </c>
      <c r="D258" s="128" t="str">
        <f t="shared" si="25"/>
        <v>60</v>
      </c>
      <c r="E258" s="128" t="str">
        <f t="shared" si="27"/>
        <v>5000.03</v>
      </c>
      <c r="F258" s="128">
        <f>VLOOKUP(E258,'Projections Cheat Sheet'!$A$3:$B$536,2,FALSE)</f>
        <v>1</v>
      </c>
      <c r="G258" s="128" t="str">
        <f>VLOOKUP(F258,'Projections Cheat Sheet'!$B$8:$C$196,2,FALSE)</f>
        <v>salary</v>
      </c>
      <c r="H258" s="128" t="s">
        <v>2018</v>
      </c>
      <c r="I258" s="129">
        <v>3000</v>
      </c>
      <c r="J258" s="129">
        <v>3000</v>
      </c>
      <c r="K258" s="130"/>
      <c r="L258" s="129"/>
      <c r="M258" s="129"/>
      <c r="N258" s="129">
        <v>2669.52</v>
      </c>
      <c r="O258" s="129">
        <v>2669.52</v>
      </c>
      <c r="P258" s="131"/>
      <c r="R258" s="172">
        <v>3000</v>
      </c>
      <c r="S258" s="172">
        <v>3000</v>
      </c>
      <c r="T258" s="173"/>
      <c r="U258" s="173"/>
      <c r="V258" s="173"/>
      <c r="W258" s="172">
        <v>1961.2</v>
      </c>
      <c r="X258" s="172">
        <v>1961.2</v>
      </c>
      <c r="Y258" s="174"/>
      <c r="AA258" s="179">
        <v>0</v>
      </c>
      <c r="AB258" s="179">
        <v>0</v>
      </c>
      <c r="AC258" s="182"/>
      <c r="AD258" s="182"/>
      <c r="AE258" s="182"/>
      <c r="AF258" s="179">
        <v>477.56</v>
      </c>
      <c r="AG258" s="179">
        <v>477.56</v>
      </c>
      <c r="AH258" s="181"/>
      <c r="AJ258" s="185">
        <f>IFERROR(VLOOKUP(A258,[3]rptBudgetaryBudgetCrossOrganiza!$A$2:$M$554,4,FALSE),"0")</f>
        <v>0</v>
      </c>
      <c r="AK258" s="185">
        <f>IFERROR(VLOOKUP(A258,[3]rptBudgetaryBudgetCrossOrganiza!$A$2:$M$554,6,FALSE),"0")</f>
        <v>0</v>
      </c>
      <c r="AL258" s="149"/>
      <c r="AM258" s="150">
        <f>IFERROR(VLOOKUP(A258,[4]rptBudgetaryBudgetCrossOrganiza!$A$1212:$O$2283,13,FALSE),"0")</f>
        <v>44.73</v>
      </c>
      <c r="AN258" s="151"/>
      <c r="AO258" s="151"/>
      <c r="AP258" s="152"/>
      <c r="AQ258" s="149"/>
      <c r="AR258" s="153"/>
      <c r="AS258" s="132"/>
      <c r="AT258" s="133"/>
      <c r="AU258" s="134"/>
      <c r="AV258" s="134"/>
      <c r="AW258" s="134"/>
      <c r="AX258" s="134"/>
      <c r="AY258" s="134"/>
      <c r="AZ258" s="134"/>
      <c r="BA258" s="135"/>
    </row>
    <row r="259" spans="1:53" x14ac:dyDescent="0.25">
      <c r="A259" s="128" t="s">
        <v>1654</v>
      </c>
      <c r="B259" s="128" t="s">
        <v>1924</v>
      </c>
      <c r="C259" s="128" t="str">
        <f t="shared" si="26"/>
        <v>100.40</v>
      </c>
      <c r="D259" s="128" t="str">
        <f t="shared" si="25"/>
        <v>60</v>
      </c>
      <c r="E259" s="128" t="str">
        <f t="shared" si="27"/>
        <v>5000.04</v>
      </c>
      <c r="F259" s="128">
        <f>VLOOKUP(E259,'Projections Cheat Sheet'!$A$3:$B$536,2,FALSE)</f>
        <v>1</v>
      </c>
      <c r="G259" s="128" t="str">
        <f>VLOOKUP(F259,'Projections Cheat Sheet'!$B$8:$C$196,2,FALSE)</f>
        <v>salary</v>
      </c>
      <c r="H259" s="128" t="s">
        <v>2018</v>
      </c>
      <c r="I259" s="129">
        <v>0</v>
      </c>
      <c r="J259" s="129">
        <v>0</v>
      </c>
      <c r="K259" s="130"/>
      <c r="L259" s="129"/>
      <c r="M259" s="129"/>
      <c r="N259" s="129">
        <v>0</v>
      </c>
      <c r="O259" s="129">
        <v>0</v>
      </c>
      <c r="P259" s="131"/>
      <c r="R259" s="172">
        <v>0</v>
      </c>
      <c r="S259" s="172">
        <v>0</v>
      </c>
      <c r="T259" s="173"/>
      <c r="U259" s="173"/>
      <c r="V259" s="173"/>
      <c r="W259" s="172">
        <v>0</v>
      </c>
      <c r="X259" s="172">
        <v>0</v>
      </c>
      <c r="Y259" s="174"/>
      <c r="AA259" s="179">
        <v>0</v>
      </c>
      <c r="AB259" s="179">
        <v>0</v>
      </c>
      <c r="AC259" s="182"/>
      <c r="AD259" s="182"/>
      <c r="AE259" s="182"/>
      <c r="AF259" s="179">
        <v>0</v>
      </c>
      <c r="AG259" s="179">
        <v>0</v>
      </c>
      <c r="AH259" s="181"/>
      <c r="AJ259" s="185">
        <f>IFERROR(VLOOKUP(A259,[3]rptBudgetaryBudgetCrossOrganiza!$A$2:$M$554,4,FALSE),"0")</f>
        <v>0</v>
      </c>
      <c r="AK259" s="185">
        <f>IFERROR(VLOOKUP(A259,[3]rptBudgetaryBudgetCrossOrganiza!$A$2:$M$554,6,FALSE),"0")</f>
        <v>0</v>
      </c>
      <c r="AL259" s="149"/>
      <c r="AM259" s="150">
        <f>IFERROR(VLOOKUP(A259,[4]rptBudgetaryBudgetCrossOrganiza!$A$1212:$O$2283,13,FALSE),"0")</f>
        <v>0</v>
      </c>
      <c r="AN259" s="151"/>
      <c r="AO259" s="151"/>
      <c r="AP259" s="152"/>
      <c r="AQ259" s="149"/>
      <c r="AR259" s="153"/>
      <c r="AS259" s="132"/>
      <c r="AT259" s="133"/>
      <c r="AU259" s="134"/>
      <c r="AV259" s="134"/>
      <c r="AW259" s="134"/>
      <c r="AX259" s="134"/>
      <c r="AY259" s="134"/>
      <c r="AZ259" s="134"/>
      <c r="BA259" s="135"/>
    </row>
    <row r="260" spans="1:53" x14ac:dyDescent="0.25">
      <c r="A260" s="128" t="s">
        <v>1655</v>
      </c>
      <c r="B260" s="128" t="s">
        <v>1925</v>
      </c>
      <c r="C260" s="128" t="str">
        <f t="shared" si="26"/>
        <v>100.40</v>
      </c>
      <c r="D260" s="128" t="str">
        <f t="shared" si="25"/>
        <v>60</v>
      </c>
      <c r="E260" s="128" t="str">
        <f t="shared" si="27"/>
        <v>5000.06</v>
      </c>
      <c r="F260" s="128">
        <f>VLOOKUP(E260,'Projections Cheat Sheet'!$A$3:$B$536,2,FALSE)</f>
        <v>1</v>
      </c>
      <c r="G260" s="128" t="str">
        <f>VLOOKUP(F260,'Projections Cheat Sheet'!$B$8:$C$196,2,FALSE)</f>
        <v>salary</v>
      </c>
      <c r="H260" s="128" t="s">
        <v>2018</v>
      </c>
      <c r="I260" s="129">
        <v>889</v>
      </c>
      <c r="J260" s="129">
        <v>889</v>
      </c>
      <c r="K260" s="130"/>
      <c r="L260" s="129"/>
      <c r="M260" s="129"/>
      <c r="N260" s="129">
        <v>453.88</v>
      </c>
      <c r="O260" s="129">
        <v>453.88</v>
      </c>
      <c r="P260" s="131"/>
      <c r="R260" s="172">
        <v>800</v>
      </c>
      <c r="S260" s="172">
        <v>800</v>
      </c>
      <c r="T260" s="173"/>
      <c r="U260" s="173"/>
      <c r="V260" s="173"/>
      <c r="W260" s="172">
        <v>0</v>
      </c>
      <c r="X260" s="172">
        <v>0</v>
      </c>
      <c r="Y260" s="174"/>
      <c r="AA260" s="179">
        <v>0</v>
      </c>
      <c r="AB260" s="179">
        <v>0</v>
      </c>
      <c r="AC260" s="182"/>
      <c r="AD260" s="182"/>
      <c r="AE260" s="182"/>
      <c r="AF260" s="179">
        <v>0</v>
      </c>
      <c r="AG260" s="179">
        <v>0</v>
      </c>
      <c r="AH260" s="181"/>
      <c r="AJ260" s="185">
        <f>IFERROR(VLOOKUP(A260,[3]rptBudgetaryBudgetCrossOrganiza!$A$2:$M$554,4,FALSE),"0")</f>
        <v>0</v>
      </c>
      <c r="AK260" s="185">
        <f>IFERROR(VLOOKUP(A260,[3]rptBudgetaryBudgetCrossOrganiza!$A$2:$M$554,6,FALSE),"0")</f>
        <v>0</v>
      </c>
      <c r="AL260" s="149"/>
      <c r="AM260" s="150">
        <f>IFERROR(VLOOKUP(A260,[4]rptBudgetaryBudgetCrossOrganiza!$A$1212:$O$2283,13,FALSE),"0")</f>
        <v>0</v>
      </c>
      <c r="AN260" s="151"/>
      <c r="AO260" s="151"/>
      <c r="AP260" s="152"/>
      <c r="AQ260" s="149"/>
      <c r="AR260" s="153"/>
      <c r="AS260" s="132"/>
      <c r="AT260" s="133"/>
      <c r="AU260" s="134"/>
      <c r="AV260" s="134"/>
      <c r="AW260" s="134"/>
      <c r="AX260" s="134"/>
      <c r="AY260" s="134"/>
      <c r="AZ260" s="134"/>
      <c r="BA260" s="135"/>
    </row>
    <row r="261" spans="1:53" x14ac:dyDescent="0.25">
      <c r="A261" s="128" t="s">
        <v>1656</v>
      </c>
      <c r="B261" s="128" t="s">
        <v>1926</v>
      </c>
      <c r="C261" s="128" t="str">
        <f t="shared" si="26"/>
        <v>100.40</v>
      </c>
      <c r="D261" s="128" t="str">
        <f t="shared" ref="D261:D324" si="28">MID(A261,8,2)</f>
        <v>60</v>
      </c>
      <c r="E261" s="128" t="str">
        <f t="shared" si="27"/>
        <v>5000.07</v>
      </c>
      <c r="F261" s="128">
        <f>VLOOKUP(E261,'Projections Cheat Sheet'!$A$3:$B$536,2,FALSE)</f>
        <v>1</v>
      </c>
      <c r="G261" s="128" t="str">
        <f>VLOOKUP(F261,'Projections Cheat Sheet'!$B$8:$C$196,2,FALSE)</f>
        <v>salary</v>
      </c>
      <c r="H261" s="128" t="s">
        <v>2018</v>
      </c>
      <c r="I261" s="129">
        <v>0</v>
      </c>
      <c r="J261" s="129">
        <v>0</v>
      </c>
      <c r="K261" s="130"/>
      <c r="L261" s="129"/>
      <c r="M261" s="129"/>
      <c r="N261" s="129">
        <v>0</v>
      </c>
      <c r="O261" s="129">
        <v>0</v>
      </c>
      <c r="P261" s="131"/>
      <c r="R261" s="172">
        <v>0</v>
      </c>
      <c r="S261" s="172">
        <v>0</v>
      </c>
      <c r="T261" s="173"/>
      <c r="U261" s="173"/>
      <c r="V261" s="173"/>
      <c r="W261" s="172">
        <v>0</v>
      </c>
      <c r="X261" s="172">
        <v>0</v>
      </c>
      <c r="Y261" s="174"/>
      <c r="AA261" s="179">
        <v>0</v>
      </c>
      <c r="AB261" s="179">
        <v>0</v>
      </c>
      <c r="AC261" s="182"/>
      <c r="AD261" s="182"/>
      <c r="AE261" s="182"/>
      <c r="AF261" s="179">
        <v>0</v>
      </c>
      <c r="AG261" s="179">
        <v>0</v>
      </c>
      <c r="AH261" s="181"/>
      <c r="AJ261" s="185">
        <f>IFERROR(VLOOKUP(A261,[3]rptBudgetaryBudgetCrossOrganiza!$A$2:$M$554,4,FALSE),"0")</f>
        <v>0</v>
      </c>
      <c r="AK261" s="185">
        <f>IFERROR(VLOOKUP(A261,[3]rptBudgetaryBudgetCrossOrganiza!$A$2:$M$554,6,FALSE),"0")</f>
        <v>0</v>
      </c>
      <c r="AL261" s="149"/>
      <c r="AM261" s="150">
        <f>IFERROR(VLOOKUP(A261,[4]rptBudgetaryBudgetCrossOrganiza!$A$1212:$O$2283,13,FALSE),"0")</f>
        <v>0</v>
      </c>
      <c r="AN261" s="151"/>
      <c r="AO261" s="151"/>
      <c r="AP261" s="152"/>
      <c r="AQ261" s="149"/>
      <c r="AR261" s="153"/>
      <c r="AS261" s="132"/>
      <c r="AT261" s="133"/>
      <c r="AU261" s="134"/>
      <c r="AV261" s="134"/>
      <c r="AW261" s="134"/>
      <c r="AX261" s="134"/>
      <c r="AY261" s="134"/>
      <c r="AZ261" s="134"/>
      <c r="BA261" s="135"/>
    </row>
    <row r="262" spans="1:53" x14ac:dyDescent="0.25">
      <c r="A262" s="128" t="s">
        <v>1657</v>
      </c>
      <c r="B262" s="128" t="s">
        <v>1393</v>
      </c>
      <c r="C262" s="128" t="str">
        <f t="shared" si="26"/>
        <v>100.40</v>
      </c>
      <c r="D262" s="128" t="str">
        <f t="shared" si="28"/>
        <v>60</v>
      </c>
      <c r="E262" s="128" t="str">
        <f t="shared" si="27"/>
        <v>5000.08</v>
      </c>
      <c r="F262" s="128">
        <f>VLOOKUP(E262,'Projections Cheat Sheet'!$A$3:$B$536,2,FALSE)</f>
        <v>1</v>
      </c>
      <c r="G262" s="128" t="str">
        <f>VLOOKUP(F262,'Projections Cheat Sheet'!$B$8:$C$196,2,FALSE)</f>
        <v>salary</v>
      </c>
      <c r="H262" s="128" t="s">
        <v>2018</v>
      </c>
      <c r="I262" s="129">
        <v>2104</v>
      </c>
      <c r="J262" s="129">
        <v>2104</v>
      </c>
      <c r="K262" s="130"/>
      <c r="L262" s="129"/>
      <c r="M262" s="129"/>
      <c r="N262" s="129">
        <v>1588.26</v>
      </c>
      <c r="O262" s="129">
        <v>1588.26</v>
      </c>
      <c r="P262" s="131"/>
      <c r="R262" s="172">
        <v>1340</v>
      </c>
      <c r="S262" s="172">
        <v>1340</v>
      </c>
      <c r="T262" s="173"/>
      <c r="U262" s="173"/>
      <c r="V262" s="173"/>
      <c r="W262" s="172">
        <v>1398.34</v>
      </c>
      <c r="X262" s="172">
        <v>1398.34</v>
      </c>
      <c r="Y262" s="174"/>
      <c r="AA262" s="179">
        <v>0</v>
      </c>
      <c r="AB262" s="179">
        <v>0</v>
      </c>
      <c r="AC262" s="182"/>
      <c r="AD262" s="182"/>
      <c r="AE262" s="182"/>
      <c r="AF262" s="179">
        <v>1178.1099999999999</v>
      </c>
      <c r="AG262" s="179">
        <v>1178.1099999999999</v>
      </c>
      <c r="AH262" s="181"/>
      <c r="AJ262" s="185">
        <f>IFERROR(VLOOKUP(A262,[3]rptBudgetaryBudgetCrossOrganiza!$A$2:$M$554,4,FALSE),"0")</f>
        <v>0</v>
      </c>
      <c r="AK262" s="185">
        <f>IFERROR(VLOOKUP(A262,[3]rptBudgetaryBudgetCrossOrganiza!$A$2:$M$554,6,FALSE),"0")</f>
        <v>0</v>
      </c>
      <c r="AL262" s="149"/>
      <c r="AM262" s="150">
        <f>IFERROR(VLOOKUP(A262,[4]rptBudgetaryBudgetCrossOrganiza!$A$1212:$O$2283,13,FALSE),"0")</f>
        <v>0</v>
      </c>
      <c r="AN262" s="151"/>
      <c r="AO262" s="151"/>
      <c r="AP262" s="152"/>
      <c r="AQ262" s="149"/>
      <c r="AR262" s="153"/>
      <c r="AS262" s="132"/>
      <c r="AT262" s="133"/>
      <c r="AU262" s="134"/>
      <c r="AV262" s="134"/>
      <c r="AW262" s="134"/>
      <c r="AX262" s="134"/>
      <c r="AY262" s="134"/>
      <c r="AZ262" s="134"/>
      <c r="BA262" s="135"/>
    </row>
    <row r="263" spans="1:53" x14ac:dyDescent="0.25">
      <c r="A263" s="128" t="s">
        <v>1658</v>
      </c>
      <c r="B263" s="128" t="s">
        <v>1927</v>
      </c>
      <c r="C263" s="128" t="str">
        <f t="shared" si="26"/>
        <v>100.40</v>
      </c>
      <c r="D263" s="128" t="str">
        <f t="shared" si="28"/>
        <v>60</v>
      </c>
      <c r="E263" s="128" t="str">
        <f t="shared" si="27"/>
        <v>5000.10</v>
      </c>
      <c r="F263" s="128">
        <f>VLOOKUP(E263,'Projections Cheat Sheet'!$A$3:$B$536,2,FALSE)</f>
        <v>1</v>
      </c>
      <c r="G263" s="128" t="str">
        <f>VLOOKUP(F263,'Projections Cheat Sheet'!$B$8:$C$196,2,FALSE)</f>
        <v>salary</v>
      </c>
      <c r="H263" s="128" t="s">
        <v>2018</v>
      </c>
      <c r="I263" s="129">
        <v>0</v>
      </c>
      <c r="J263" s="129">
        <v>0</v>
      </c>
      <c r="K263" s="130"/>
      <c r="L263" s="129"/>
      <c r="M263" s="129"/>
      <c r="N263" s="129">
        <v>0</v>
      </c>
      <c r="O263" s="129">
        <v>0</v>
      </c>
      <c r="P263" s="131"/>
      <c r="R263" s="172">
        <v>0</v>
      </c>
      <c r="S263" s="172">
        <v>0</v>
      </c>
      <c r="T263" s="173"/>
      <c r="U263" s="173"/>
      <c r="V263" s="173"/>
      <c r="W263" s="172">
        <v>0</v>
      </c>
      <c r="X263" s="172">
        <v>0</v>
      </c>
      <c r="Y263" s="174"/>
      <c r="AA263" s="179">
        <v>0</v>
      </c>
      <c r="AB263" s="179">
        <v>0</v>
      </c>
      <c r="AC263" s="182"/>
      <c r="AD263" s="182"/>
      <c r="AE263" s="182"/>
      <c r="AF263" s="179">
        <v>0</v>
      </c>
      <c r="AG263" s="179">
        <v>0</v>
      </c>
      <c r="AH263" s="181"/>
      <c r="AJ263" s="185">
        <f>IFERROR(VLOOKUP(A263,[3]rptBudgetaryBudgetCrossOrganiza!$A$2:$M$554,4,FALSE),"0")</f>
        <v>0</v>
      </c>
      <c r="AK263" s="185">
        <f>IFERROR(VLOOKUP(A263,[3]rptBudgetaryBudgetCrossOrganiza!$A$2:$M$554,6,FALSE),"0")</f>
        <v>0</v>
      </c>
      <c r="AL263" s="149"/>
      <c r="AM263" s="150">
        <f>IFERROR(VLOOKUP(A263,[4]rptBudgetaryBudgetCrossOrganiza!$A$1212:$O$2283,13,FALSE),"0")</f>
        <v>0</v>
      </c>
      <c r="AN263" s="151"/>
      <c r="AO263" s="151"/>
      <c r="AP263" s="152"/>
      <c r="AQ263" s="149"/>
      <c r="AR263" s="153"/>
      <c r="AS263" s="132"/>
      <c r="AT263" s="133"/>
      <c r="AU263" s="134"/>
      <c r="AV263" s="134"/>
      <c r="AW263" s="134"/>
      <c r="AX263" s="134"/>
      <c r="AY263" s="134"/>
      <c r="AZ263" s="134"/>
      <c r="BA263" s="135"/>
    </row>
    <row r="264" spans="1:53" x14ac:dyDescent="0.25">
      <c r="A264" s="128" t="s">
        <v>1659</v>
      </c>
      <c r="B264" s="128" t="s">
        <v>1928</v>
      </c>
      <c r="C264" s="128" t="str">
        <f t="shared" si="26"/>
        <v>100.40</v>
      </c>
      <c r="D264" s="128" t="str">
        <f t="shared" si="28"/>
        <v>60</v>
      </c>
      <c r="E264" s="128" t="str">
        <f t="shared" si="27"/>
        <v>5000.11</v>
      </c>
      <c r="F264" s="128">
        <f>VLOOKUP(E264,'Projections Cheat Sheet'!$A$3:$B$536,2,FALSE)</f>
        <v>1</v>
      </c>
      <c r="G264" s="128" t="str">
        <f>VLOOKUP(F264,'Projections Cheat Sheet'!$B$8:$C$196,2,FALSE)</f>
        <v>salary</v>
      </c>
      <c r="H264" s="128" t="s">
        <v>2018</v>
      </c>
      <c r="I264" s="129">
        <v>0</v>
      </c>
      <c r="J264" s="129">
        <v>0</v>
      </c>
      <c r="K264" s="130"/>
      <c r="L264" s="129"/>
      <c r="M264" s="129"/>
      <c r="N264" s="129">
        <v>0</v>
      </c>
      <c r="O264" s="129">
        <v>0</v>
      </c>
      <c r="P264" s="131"/>
      <c r="R264" s="172">
        <v>0</v>
      </c>
      <c r="S264" s="172">
        <v>0</v>
      </c>
      <c r="T264" s="173"/>
      <c r="U264" s="173"/>
      <c r="V264" s="173"/>
      <c r="W264" s="172">
        <v>0</v>
      </c>
      <c r="X264" s="172">
        <v>0</v>
      </c>
      <c r="Y264" s="174"/>
      <c r="AA264" s="179">
        <v>0</v>
      </c>
      <c r="AB264" s="179">
        <v>0</v>
      </c>
      <c r="AC264" s="182"/>
      <c r="AD264" s="182"/>
      <c r="AE264" s="182"/>
      <c r="AF264" s="179">
        <v>0</v>
      </c>
      <c r="AG264" s="179">
        <v>0</v>
      </c>
      <c r="AH264" s="181"/>
      <c r="AJ264" s="185">
        <f>IFERROR(VLOOKUP(A264,[3]rptBudgetaryBudgetCrossOrganiza!$A$2:$M$554,4,FALSE),"0")</f>
        <v>0</v>
      </c>
      <c r="AK264" s="185">
        <f>IFERROR(VLOOKUP(A264,[3]rptBudgetaryBudgetCrossOrganiza!$A$2:$M$554,6,FALSE),"0")</f>
        <v>0</v>
      </c>
      <c r="AL264" s="149"/>
      <c r="AM264" s="150">
        <f>IFERROR(VLOOKUP(A264,[4]rptBudgetaryBudgetCrossOrganiza!$A$1212:$O$2283,13,FALSE),"0")</f>
        <v>0</v>
      </c>
      <c r="AN264" s="151"/>
      <c r="AO264" s="151"/>
      <c r="AP264" s="152"/>
      <c r="AQ264" s="149"/>
      <c r="AR264" s="153"/>
      <c r="AS264" s="132"/>
      <c r="AT264" s="133"/>
      <c r="AU264" s="134"/>
      <c r="AV264" s="134"/>
      <c r="AW264" s="134"/>
      <c r="AX264" s="134"/>
      <c r="AY264" s="134"/>
      <c r="AZ264" s="134"/>
      <c r="BA264" s="135"/>
    </row>
    <row r="265" spans="1:53" x14ac:dyDescent="0.25">
      <c r="A265" s="128" t="s">
        <v>1660</v>
      </c>
      <c r="B265" s="128" t="s">
        <v>1929</v>
      </c>
      <c r="C265" s="128" t="str">
        <f t="shared" si="26"/>
        <v>100.40</v>
      </c>
      <c r="D265" s="128" t="str">
        <f t="shared" si="28"/>
        <v>60</v>
      </c>
      <c r="E265" s="128" t="str">
        <f t="shared" si="27"/>
        <v>5000.12</v>
      </c>
      <c r="F265" s="128">
        <f>VLOOKUP(E265,'Projections Cheat Sheet'!$A$3:$B$536,2,FALSE)</f>
        <v>1</v>
      </c>
      <c r="G265" s="128" t="str">
        <f>VLOOKUP(F265,'Projections Cheat Sheet'!$B$8:$C$196,2,FALSE)</f>
        <v>salary</v>
      </c>
      <c r="H265" s="128" t="s">
        <v>2018</v>
      </c>
      <c r="I265" s="129">
        <v>0</v>
      </c>
      <c r="J265" s="129">
        <v>0</v>
      </c>
      <c r="K265" s="130"/>
      <c r="L265" s="129"/>
      <c r="M265" s="129"/>
      <c r="N265" s="129">
        <v>0</v>
      </c>
      <c r="O265" s="129">
        <v>0</v>
      </c>
      <c r="P265" s="131"/>
      <c r="R265" s="172">
        <v>0</v>
      </c>
      <c r="S265" s="172">
        <v>0</v>
      </c>
      <c r="T265" s="173"/>
      <c r="U265" s="173"/>
      <c r="V265" s="173"/>
      <c r="W265" s="172">
        <v>0</v>
      </c>
      <c r="X265" s="172">
        <v>0</v>
      </c>
      <c r="Y265" s="174"/>
      <c r="AA265" s="179">
        <v>0</v>
      </c>
      <c r="AB265" s="179">
        <v>0</v>
      </c>
      <c r="AC265" s="182"/>
      <c r="AD265" s="182"/>
      <c r="AE265" s="182"/>
      <c r="AF265" s="179">
        <v>0</v>
      </c>
      <c r="AG265" s="179">
        <v>0</v>
      </c>
      <c r="AH265" s="181"/>
      <c r="AJ265" s="185">
        <f>IFERROR(VLOOKUP(A265,[3]rptBudgetaryBudgetCrossOrganiza!$A$2:$M$554,4,FALSE),"0")</f>
        <v>0</v>
      </c>
      <c r="AK265" s="185">
        <f>IFERROR(VLOOKUP(A265,[3]rptBudgetaryBudgetCrossOrganiza!$A$2:$M$554,6,FALSE),"0")</f>
        <v>0</v>
      </c>
      <c r="AL265" s="149"/>
      <c r="AM265" s="150">
        <f>IFERROR(VLOOKUP(A265,[4]rptBudgetaryBudgetCrossOrganiza!$A$1212:$O$2283,13,FALSE),"0")</f>
        <v>0</v>
      </c>
      <c r="AN265" s="151"/>
      <c r="AO265" s="151"/>
      <c r="AP265" s="152"/>
      <c r="AQ265" s="149"/>
      <c r="AR265" s="153"/>
      <c r="AS265" s="132"/>
      <c r="AT265" s="133"/>
      <c r="AU265" s="134"/>
      <c r="AV265" s="134"/>
      <c r="AW265" s="134"/>
      <c r="AX265" s="134"/>
      <c r="AY265" s="134"/>
      <c r="AZ265" s="134"/>
      <c r="BA265" s="135"/>
    </row>
    <row r="266" spans="1:53" x14ac:dyDescent="0.25">
      <c r="A266" s="128" t="s">
        <v>1661</v>
      </c>
      <c r="B266" s="128" t="s">
        <v>1930</v>
      </c>
      <c r="C266" s="128" t="str">
        <f t="shared" si="26"/>
        <v>100.40</v>
      </c>
      <c r="D266" s="128" t="str">
        <f t="shared" si="28"/>
        <v>60</v>
      </c>
      <c r="E266" s="128" t="str">
        <f t="shared" si="27"/>
        <v>5000.99</v>
      </c>
      <c r="F266" s="128">
        <f>VLOOKUP(E266,'Projections Cheat Sheet'!$A$3:$B$536,2,FALSE)</f>
        <v>1</v>
      </c>
      <c r="G266" s="128" t="str">
        <f>VLOOKUP(F266,'Projections Cheat Sheet'!$B$8:$C$196,2,FALSE)</f>
        <v>salary</v>
      </c>
      <c r="H266" s="128" t="s">
        <v>2018</v>
      </c>
      <c r="I266" s="129">
        <v>0</v>
      </c>
      <c r="J266" s="129">
        <v>0</v>
      </c>
      <c r="K266" s="130"/>
      <c r="L266" s="129"/>
      <c r="M266" s="129"/>
      <c r="N266" s="129">
        <v>0</v>
      </c>
      <c r="O266" s="129">
        <v>0</v>
      </c>
      <c r="P266" s="131"/>
      <c r="R266" s="172">
        <v>0</v>
      </c>
      <c r="S266" s="172">
        <v>0</v>
      </c>
      <c r="T266" s="173"/>
      <c r="U266" s="173"/>
      <c r="V266" s="173"/>
      <c r="W266" s="172">
        <v>0</v>
      </c>
      <c r="X266" s="172">
        <v>0</v>
      </c>
      <c r="Y266" s="174"/>
      <c r="AA266" s="179">
        <v>0</v>
      </c>
      <c r="AB266" s="179">
        <v>0</v>
      </c>
      <c r="AC266" s="182"/>
      <c r="AD266" s="182"/>
      <c r="AE266" s="182"/>
      <c r="AF266" s="179">
        <v>0</v>
      </c>
      <c r="AG266" s="179">
        <v>0</v>
      </c>
      <c r="AH266" s="181"/>
      <c r="AJ266" s="185">
        <f>IFERROR(VLOOKUP(A266,[3]rptBudgetaryBudgetCrossOrganiza!$A$2:$M$554,4,FALSE),"0")</f>
        <v>0</v>
      </c>
      <c r="AK266" s="185">
        <f>IFERROR(VLOOKUP(A266,[3]rptBudgetaryBudgetCrossOrganiza!$A$2:$M$554,6,FALSE),"0")</f>
        <v>0</v>
      </c>
      <c r="AL266" s="149"/>
      <c r="AM266" s="150">
        <f>IFERROR(VLOOKUP(A266,[4]rptBudgetaryBudgetCrossOrganiza!$A$1212:$O$2283,13,FALSE),"0")</f>
        <v>0</v>
      </c>
      <c r="AN266" s="151"/>
      <c r="AO266" s="151"/>
      <c r="AP266" s="152"/>
      <c r="AQ266" s="149"/>
      <c r="AR266" s="153"/>
      <c r="AS266" s="132"/>
      <c r="AT266" s="133"/>
      <c r="AU266" s="134"/>
      <c r="AV266" s="134"/>
      <c r="AW266" s="134"/>
      <c r="AX266" s="134"/>
      <c r="AY266" s="134"/>
      <c r="AZ266" s="134"/>
      <c r="BA266" s="135"/>
    </row>
    <row r="267" spans="1:53" x14ac:dyDescent="0.25">
      <c r="A267" s="128" t="s">
        <v>1662</v>
      </c>
      <c r="B267" s="128" t="s">
        <v>1931</v>
      </c>
      <c r="C267" s="128" t="str">
        <f t="shared" si="26"/>
        <v>100.40</v>
      </c>
      <c r="D267" s="128" t="str">
        <f t="shared" si="28"/>
        <v>60</v>
      </c>
      <c r="E267" s="128" t="str">
        <f t="shared" si="27"/>
        <v>5100.00</v>
      </c>
      <c r="F267" s="128">
        <f>VLOOKUP(E267,'Projections Cheat Sheet'!$A$3:$B$536,2,FALSE)</f>
        <v>1</v>
      </c>
      <c r="G267" s="128" t="str">
        <f>VLOOKUP(F267,'Projections Cheat Sheet'!$B$8:$C$196,2,FALSE)</f>
        <v>salary</v>
      </c>
      <c r="H267" s="128" t="s">
        <v>2018</v>
      </c>
      <c r="I267" s="129">
        <v>25980</v>
      </c>
      <c r="J267" s="129">
        <v>25980</v>
      </c>
      <c r="K267" s="130"/>
      <c r="L267" s="129"/>
      <c r="M267" s="129"/>
      <c r="N267" s="129">
        <v>23689.03</v>
      </c>
      <c r="O267" s="129">
        <v>23689.03</v>
      </c>
      <c r="P267" s="131"/>
      <c r="R267" s="172">
        <v>31330</v>
      </c>
      <c r="S267" s="172">
        <v>31330</v>
      </c>
      <c r="T267" s="173"/>
      <c r="U267" s="173"/>
      <c r="V267" s="173"/>
      <c r="W267" s="172">
        <v>27230.61</v>
      </c>
      <c r="X267" s="172">
        <v>27230.61</v>
      </c>
      <c r="Y267" s="174"/>
      <c r="AA267" s="179">
        <v>0</v>
      </c>
      <c r="AB267" s="179">
        <v>0</v>
      </c>
      <c r="AC267" s="182"/>
      <c r="AD267" s="182"/>
      <c r="AE267" s="182"/>
      <c r="AF267" s="179">
        <v>29369.15</v>
      </c>
      <c r="AG267" s="179">
        <v>29369.15</v>
      </c>
      <c r="AH267" s="181"/>
      <c r="AJ267" s="185">
        <f>IFERROR(VLOOKUP(A267,[3]rptBudgetaryBudgetCrossOrganiza!$A$2:$M$554,4,FALSE),"0")</f>
        <v>0</v>
      </c>
      <c r="AK267" s="185">
        <f>IFERROR(VLOOKUP(A267,[3]rptBudgetaryBudgetCrossOrganiza!$A$2:$M$554,6,FALSE),"0")</f>
        <v>0</v>
      </c>
      <c r="AL267" s="149"/>
      <c r="AM267" s="150">
        <f>IFERROR(VLOOKUP(A267,[4]rptBudgetaryBudgetCrossOrganiza!$A$1212:$O$2283,13,FALSE),"0")</f>
        <v>8289.1200000000008</v>
      </c>
      <c r="AN267" s="151"/>
      <c r="AO267" s="151"/>
      <c r="AP267" s="152"/>
      <c r="AQ267" s="149"/>
      <c r="AR267" s="153"/>
      <c r="AS267" s="132"/>
      <c r="AT267" s="133"/>
      <c r="AU267" s="134"/>
      <c r="AV267" s="134"/>
      <c r="AW267" s="134"/>
      <c r="AX267" s="134"/>
      <c r="AY267" s="134"/>
      <c r="AZ267" s="134"/>
      <c r="BA267" s="135"/>
    </row>
    <row r="268" spans="1:53" x14ac:dyDescent="0.25">
      <c r="A268" s="128" t="s">
        <v>1663</v>
      </c>
      <c r="B268" s="128" t="s">
        <v>1932</v>
      </c>
      <c r="C268" s="128" t="str">
        <f t="shared" si="26"/>
        <v>100.40</v>
      </c>
      <c r="D268" s="128" t="str">
        <f t="shared" si="28"/>
        <v>60</v>
      </c>
      <c r="E268" s="128" t="str">
        <f t="shared" si="27"/>
        <v>5100.01</v>
      </c>
      <c r="F268" s="128">
        <f>VLOOKUP(E268,'Projections Cheat Sheet'!$A$3:$B$536,2,FALSE)</f>
        <v>1</v>
      </c>
      <c r="G268" s="128" t="str">
        <f>VLOOKUP(F268,'Projections Cheat Sheet'!$B$8:$C$196,2,FALSE)</f>
        <v>salary</v>
      </c>
      <c r="H268" s="128" t="s">
        <v>2018</v>
      </c>
      <c r="I268" s="129">
        <v>18681</v>
      </c>
      <c r="J268" s="129">
        <v>18681</v>
      </c>
      <c r="K268" s="130"/>
      <c r="L268" s="129"/>
      <c r="M268" s="129"/>
      <c r="N268" s="129">
        <v>16689.27</v>
      </c>
      <c r="O268" s="129">
        <v>16689.27</v>
      </c>
      <c r="P268" s="131"/>
      <c r="R268" s="172">
        <v>18350</v>
      </c>
      <c r="S268" s="172">
        <v>18350</v>
      </c>
      <c r="T268" s="173"/>
      <c r="U268" s="173"/>
      <c r="V268" s="173"/>
      <c r="W268" s="172">
        <v>15734.61</v>
      </c>
      <c r="X268" s="172">
        <v>15734.61</v>
      </c>
      <c r="Y268" s="174"/>
      <c r="AA268" s="179">
        <v>0</v>
      </c>
      <c r="AB268" s="179">
        <v>0</v>
      </c>
      <c r="AC268" s="182"/>
      <c r="AD268" s="182"/>
      <c r="AE268" s="182"/>
      <c r="AF268" s="179">
        <v>14845.3</v>
      </c>
      <c r="AG268" s="179">
        <v>14845.3</v>
      </c>
      <c r="AH268" s="181"/>
      <c r="AJ268" s="185">
        <f>IFERROR(VLOOKUP(A268,[3]rptBudgetaryBudgetCrossOrganiza!$A$2:$M$554,4,FALSE),"0")</f>
        <v>0</v>
      </c>
      <c r="AK268" s="185">
        <f>IFERROR(VLOOKUP(A268,[3]rptBudgetaryBudgetCrossOrganiza!$A$2:$M$554,6,FALSE),"0")</f>
        <v>0</v>
      </c>
      <c r="AL268" s="149"/>
      <c r="AM268" s="150">
        <f>IFERROR(VLOOKUP(A268,[4]rptBudgetaryBudgetCrossOrganiza!$A$1212:$O$2283,13,FALSE),"0")</f>
        <v>4261.01</v>
      </c>
      <c r="AN268" s="151"/>
      <c r="AO268" s="151"/>
      <c r="AP268" s="152"/>
      <c r="AQ268" s="149"/>
      <c r="AR268" s="153"/>
      <c r="AS268" s="132"/>
      <c r="AT268" s="133"/>
      <c r="AU268" s="134"/>
      <c r="AV268" s="134"/>
      <c r="AW268" s="134"/>
      <c r="AX268" s="134"/>
      <c r="AY268" s="134"/>
      <c r="AZ268" s="134"/>
      <c r="BA268" s="135"/>
    </row>
    <row r="269" spans="1:53" x14ac:dyDescent="0.25">
      <c r="A269" s="128" t="s">
        <v>1664</v>
      </c>
      <c r="B269" s="128" t="s">
        <v>1933</v>
      </c>
      <c r="C269" s="128" t="str">
        <f t="shared" si="26"/>
        <v>100.40</v>
      </c>
      <c r="D269" s="128" t="str">
        <f t="shared" si="28"/>
        <v>60</v>
      </c>
      <c r="E269" s="128" t="str">
        <f t="shared" si="27"/>
        <v>5100.02</v>
      </c>
      <c r="F269" s="128">
        <f>VLOOKUP(E269,'Projections Cheat Sheet'!$A$3:$B$536,2,FALSE)</f>
        <v>1</v>
      </c>
      <c r="G269" s="128" t="str">
        <f>VLOOKUP(F269,'Projections Cheat Sheet'!$B$8:$C$196,2,FALSE)</f>
        <v>salary</v>
      </c>
      <c r="H269" s="128" t="s">
        <v>2018</v>
      </c>
      <c r="I269" s="129">
        <v>36010</v>
      </c>
      <c r="J269" s="129">
        <v>36010</v>
      </c>
      <c r="K269" s="130"/>
      <c r="L269" s="129"/>
      <c r="M269" s="129"/>
      <c r="N269" s="129">
        <v>35140.1</v>
      </c>
      <c r="O269" s="129">
        <v>35140.1</v>
      </c>
      <c r="P269" s="131"/>
      <c r="R269" s="172">
        <v>41495</v>
      </c>
      <c r="S269" s="172">
        <v>41495</v>
      </c>
      <c r="T269" s="173"/>
      <c r="U269" s="173"/>
      <c r="V269" s="173"/>
      <c r="W269" s="172">
        <v>37221.57</v>
      </c>
      <c r="X269" s="172">
        <v>37221.57</v>
      </c>
      <c r="Y269" s="174"/>
      <c r="AA269" s="179">
        <v>0</v>
      </c>
      <c r="AB269" s="179">
        <v>0</v>
      </c>
      <c r="AC269" s="182"/>
      <c r="AD269" s="182"/>
      <c r="AE269" s="182"/>
      <c r="AF269" s="179">
        <v>36735.08</v>
      </c>
      <c r="AG269" s="179">
        <v>36735.08</v>
      </c>
      <c r="AH269" s="181"/>
      <c r="AJ269" s="185">
        <f>IFERROR(VLOOKUP(A269,[3]rptBudgetaryBudgetCrossOrganiza!$A$2:$M$554,4,FALSE),"0")</f>
        <v>0</v>
      </c>
      <c r="AK269" s="185">
        <f>IFERROR(VLOOKUP(A269,[3]rptBudgetaryBudgetCrossOrganiza!$A$2:$M$554,6,FALSE),"0")</f>
        <v>0</v>
      </c>
      <c r="AL269" s="149"/>
      <c r="AM269" s="150">
        <f>IFERROR(VLOOKUP(A269,[4]rptBudgetaryBudgetCrossOrganiza!$A$1212:$O$2283,13,FALSE),"0")</f>
        <v>9378.2999999999993</v>
      </c>
      <c r="AN269" s="151"/>
      <c r="AO269" s="151"/>
      <c r="AP269" s="152"/>
      <c r="AQ269" s="149"/>
      <c r="AR269" s="153"/>
      <c r="AS269" s="132"/>
      <c r="AT269" s="133"/>
      <c r="AU269" s="134"/>
      <c r="AV269" s="134"/>
      <c r="AW269" s="134"/>
      <c r="AX269" s="134"/>
      <c r="AY269" s="134"/>
      <c r="AZ269" s="134"/>
      <c r="BA269" s="135"/>
    </row>
    <row r="270" spans="1:53" x14ac:dyDescent="0.25">
      <c r="A270" s="128" t="s">
        <v>1665</v>
      </c>
      <c r="B270" s="128" t="s">
        <v>1934</v>
      </c>
      <c r="C270" s="128" t="str">
        <f t="shared" si="26"/>
        <v>100.40</v>
      </c>
      <c r="D270" s="128" t="str">
        <f t="shared" si="28"/>
        <v>60</v>
      </c>
      <c r="E270" s="128" t="str">
        <f t="shared" si="27"/>
        <v>5100.03</v>
      </c>
      <c r="F270" s="128">
        <f>VLOOKUP(E270,'Projections Cheat Sheet'!$A$3:$B$536,2,FALSE)</f>
        <v>1</v>
      </c>
      <c r="G270" s="128" t="str">
        <f>VLOOKUP(F270,'Projections Cheat Sheet'!$B$8:$C$196,2,FALSE)</f>
        <v>salary</v>
      </c>
      <c r="H270" s="128" t="s">
        <v>2018</v>
      </c>
      <c r="I270" s="129">
        <v>3320</v>
      </c>
      <c r="J270" s="129">
        <v>3320</v>
      </c>
      <c r="K270" s="130"/>
      <c r="L270" s="129"/>
      <c r="M270" s="129"/>
      <c r="N270" s="129">
        <v>2936.93</v>
      </c>
      <c r="O270" s="129">
        <v>2936.93</v>
      </c>
      <c r="P270" s="131"/>
      <c r="R270" s="172">
        <v>3640</v>
      </c>
      <c r="S270" s="172">
        <v>3640</v>
      </c>
      <c r="T270" s="173"/>
      <c r="U270" s="173"/>
      <c r="V270" s="173"/>
      <c r="W270" s="172">
        <v>3388.17</v>
      </c>
      <c r="X270" s="172">
        <v>3388.17</v>
      </c>
      <c r="Y270" s="174"/>
      <c r="AA270" s="179">
        <v>0</v>
      </c>
      <c r="AB270" s="179">
        <v>0</v>
      </c>
      <c r="AC270" s="182"/>
      <c r="AD270" s="182"/>
      <c r="AE270" s="182"/>
      <c r="AF270" s="179">
        <v>3305.74</v>
      </c>
      <c r="AG270" s="179">
        <v>3305.74</v>
      </c>
      <c r="AH270" s="181"/>
      <c r="AJ270" s="185">
        <f>IFERROR(VLOOKUP(A270,[3]rptBudgetaryBudgetCrossOrganiza!$A$2:$M$554,4,FALSE),"0")</f>
        <v>0</v>
      </c>
      <c r="AK270" s="185">
        <f>IFERROR(VLOOKUP(A270,[3]rptBudgetaryBudgetCrossOrganiza!$A$2:$M$554,6,FALSE),"0")</f>
        <v>0</v>
      </c>
      <c r="AL270" s="149"/>
      <c r="AM270" s="150">
        <f>IFERROR(VLOOKUP(A270,[4]rptBudgetaryBudgetCrossOrganiza!$A$1212:$O$2283,13,FALSE),"0")</f>
        <v>836.58</v>
      </c>
      <c r="AN270" s="151"/>
      <c r="AO270" s="151"/>
      <c r="AP270" s="152"/>
      <c r="AQ270" s="149"/>
      <c r="AR270" s="153"/>
      <c r="AS270" s="132"/>
      <c r="AT270" s="133"/>
      <c r="AU270" s="134"/>
      <c r="AV270" s="134"/>
      <c r="AW270" s="134"/>
      <c r="AX270" s="134"/>
      <c r="AY270" s="134"/>
      <c r="AZ270" s="134"/>
      <c r="BA270" s="135"/>
    </row>
    <row r="271" spans="1:53" x14ac:dyDescent="0.25">
      <c r="A271" s="128" t="s">
        <v>1666</v>
      </c>
      <c r="B271" s="128" t="s">
        <v>1935</v>
      </c>
      <c r="C271" s="128" t="str">
        <f t="shared" si="26"/>
        <v>100.40</v>
      </c>
      <c r="D271" s="128" t="str">
        <f t="shared" si="28"/>
        <v>60</v>
      </c>
      <c r="E271" s="128" t="str">
        <f t="shared" si="27"/>
        <v>5100.04</v>
      </c>
      <c r="F271" s="128">
        <f>VLOOKUP(E271,'Projections Cheat Sheet'!$A$3:$B$536,2,FALSE)</f>
        <v>1</v>
      </c>
      <c r="G271" s="128" t="str">
        <f>VLOOKUP(F271,'Projections Cheat Sheet'!$B$8:$C$196,2,FALSE)</f>
        <v>salary</v>
      </c>
      <c r="H271" s="128" t="s">
        <v>2018</v>
      </c>
      <c r="I271" s="129">
        <v>506</v>
      </c>
      <c r="J271" s="129">
        <v>506</v>
      </c>
      <c r="K271" s="130"/>
      <c r="L271" s="129"/>
      <c r="M271" s="129"/>
      <c r="N271" s="129">
        <v>457.71</v>
      </c>
      <c r="O271" s="129">
        <v>457.71</v>
      </c>
      <c r="P271" s="131"/>
      <c r="R271" s="172">
        <v>570</v>
      </c>
      <c r="S271" s="172">
        <v>570</v>
      </c>
      <c r="T271" s="173"/>
      <c r="U271" s="173"/>
      <c r="V271" s="173"/>
      <c r="W271" s="172">
        <v>529.36</v>
      </c>
      <c r="X271" s="172">
        <v>529.36</v>
      </c>
      <c r="Y271" s="174"/>
      <c r="AA271" s="179">
        <v>0</v>
      </c>
      <c r="AB271" s="179">
        <v>0</v>
      </c>
      <c r="AC271" s="182"/>
      <c r="AD271" s="182"/>
      <c r="AE271" s="182"/>
      <c r="AF271" s="179">
        <v>526.53</v>
      </c>
      <c r="AG271" s="179">
        <v>526.53</v>
      </c>
      <c r="AH271" s="181"/>
      <c r="AJ271" s="185">
        <f>IFERROR(VLOOKUP(A271,[3]rptBudgetaryBudgetCrossOrganiza!$A$2:$M$554,4,FALSE),"0")</f>
        <v>0</v>
      </c>
      <c r="AK271" s="185">
        <f>IFERROR(VLOOKUP(A271,[3]rptBudgetaryBudgetCrossOrganiza!$A$2:$M$554,6,FALSE),"0")</f>
        <v>0</v>
      </c>
      <c r="AL271" s="149"/>
      <c r="AM271" s="150">
        <f>IFERROR(VLOOKUP(A271,[4]rptBudgetaryBudgetCrossOrganiza!$A$1212:$O$2283,13,FALSE),"0")</f>
        <v>136.62</v>
      </c>
      <c r="AN271" s="151"/>
      <c r="AO271" s="151"/>
      <c r="AP271" s="152"/>
      <c r="AQ271" s="149"/>
      <c r="AR271" s="153"/>
      <c r="AS271" s="132"/>
      <c r="AT271" s="133"/>
      <c r="AU271" s="134"/>
      <c r="AV271" s="134"/>
      <c r="AW271" s="134"/>
      <c r="AX271" s="134"/>
      <c r="AY271" s="134"/>
      <c r="AZ271" s="134"/>
      <c r="BA271" s="135"/>
    </row>
    <row r="272" spans="1:53" x14ac:dyDescent="0.25">
      <c r="A272" s="128" t="s">
        <v>1667</v>
      </c>
      <c r="B272" s="128" t="s">
        <v>1936</v>
      </c>
      <c r="C272" s="128" t="str">
        <f t="shared" si="26"/>
        <v>100.40</v>
      </c>
      <c r="D272" s="128" t="str">
        <f t="shared" si="28"/>
        <v>60</v>
      </c>
      <c r="E272" s="128" t="str">
        <f t="shared" si="27"/>
        <v>5100.05</v>
      </c>
      <c r="F272" s="128">
        <f>VLOOKUP(E272,'Projections Cheat Sheet'!$A$3:$B$536,2,FALSE)</f>
        <v>1</v>
      </c>
      <c r="G272" s="128" t="str">
        <f>VLOOKUP(F272,'Projections Cheat Sheet'!$B$8:$C$196,2,FALSE)</f>
        <v>salary</v>
      </c>
      <c r="H272" s="128" t="s">
        <v>2018</v>
      </c>
      <c r="I272" s="129">
        <v>285</v>
      </c>
      <c r="J272" s="129">
        <v>285</v>
      </c>
      <c r="K272" s="130"/>
      <c r="L272" s="129"/>
      <c r="M272" s="129"/>
      <c r="N272" s="129">
        <v>233.1</v>
      </c>
      <c r="O272" s="129">
        <v>233.1</v>
      </c>
      <c r="P272" s="131"/>
      <c r="R272" s="172">
        <v>200</v>
      </c>
      <c r="S272" s="172">
        <v>200</v>
      </c>
      <c r="T272" s="173"/>
      <c r="U272" s="173"/>
      <c r="V272" s="173"/>
      <c r="W272" s="172">
        <v>225.49</v>
      </c>
      <c r="X272" s="172">
        <v>225.49</v>
      </c>
      <c r="Y272" s="174"/>
      <c r="AA272" s="179">
        <v>0</v>
      </c>
      <c r="AB272" s="179">
        <v>0</v>
      </c>
      <c r="AC272" s="182"/>
      <c r="AD272" s="182"/>
      <c r="AE272" s="182"/>
      <c r="AF272" s="179">
        <v>193.4</v>
      </c>
      <c r="AG272" s="179">
        <v>193.4</v>
      </c>
      <c r="AH272" s="181"/>
      <c r="AJ272" s="185">
        <f>IFERROR(VLOOKUP(A272,[3]rptBudgetaryBudgetCrossOrganiza!$A$2:$M$554,4,FALSE),"0")</f>
        <v>0</v>
      </c>
      <c r="AK272" s="185">
        <f>IFERROR(VLOOKUP(A272,[3]rptBudgetaryBudgetCrossOrganiza!$A$2:$M$554,6,FALSE),"0")</f>
        <v>0</v>
      </c>
      <c r="AL272" s="149"/>
      <c r="AM272" s="150">
        <f>IFERROR(VLOOKUP(A272,[4]rptBudgetaryBudgetCrossOrganiza!$A$1212:$O$2283,13,FALSE),"0")</f>
        <v>46.36</v>
      </c>
      <c r="AN272" s="151"/>
      <c r="AO272" s="151"/>
      <c r="AP272" s="152"/>
      <c r="AQ272" s="149"/>
      <c r="AR272" s="153"/>
      <c r="AS272" s="132"/>
      <c r="AT272" s="133"/>
      <c r="AU272" s="134"/>
      <c r="AV272" s="134"/>
      <c r="AW272" s="134"/>
      <c r="AX272" s="134"/>
      <c r="AY272" s="134"/>
      <c r="AZ272" s="134"/>
      <c r="BA272" s="135"/>
    </row>
    <row r="273" spans="1:53" x14ac:dyDescent="0.25">
      <c r="A273" s="128" t="s">
        <v>1668</v>
      </c>
      <c r="B273" s="128" t="s">
        <v>1937</v>
      </c>
      <c r="C273" s="128" t="str">
        <f t="shared" si="26"/>
        <v>100.40</v>
      </c>
      <c r="D273" s="128" t="str">
        <f t="shared" si="28"/>
        <v>60</v>
      </c>
      <c r="E273" s="128" t="str">
        <f t="shared" si="27"/>
        <v>5100.06</v>
      </c>
      <c r="F273" s="128">
        <f>VLOOKUP(E273,'Projections Cheat Sheet'!$A$3:$B$536,2,FALSE)</f>
        <v>1</v>
      </c>
      <c r="G273" s="128" t="str">
        <f>VLOOKUP(F273,'Projections Cheat Sheet'!$B$8:$C$196,2,FALSE)</f>
        <v>salary</v>
      </c>
      <c r="H273" s="128" t="s">
        <v>2018</v>
      </c>
      <c r="I273" s="129">
        <v>4960</v>
      </c>
      <c r="J273" s="129">
        <v>4960</v>
      </c>
      <c r="K273" s="130"/>
      <c r="L273" s="129"/>
      <c r="M273" s="129"/>
      <c r="N273" s="129">
        <v>4960</v>
      </c>
      <c r="O273" s="129">
        <v>4960</v>
      </c>
      <c r="P273" s="131"/>
      <c r="R273" s="172">
        <v>5050</v>
      </c>
      <c r="S273" s="172">
        <v>5050</v>
      </c>
      <c r="T273" s="173"/>
      <c r="U273" s="173"/>
      <c r="V273" s="173"/>
      <c r="W273" s="172">
        <v>5050</v>
      </c>
      <c r="X273" s="172">
        <v>5050</v>
      </c>
      <c r="Y273" s="174"/>
      <c r="AA273" s="179">
        <v>0</v>
      </c>
      <c r="AB273" s="179">
        <v>0</v>
      </c>
      <c r="AC273" s="182"/>
      <c r="AD273" s="182"/>
      <c r="AE273" s="182"/>
      <c r="AF273" s="179">
        <v>0</v>
      </c>
      <c r="AG273" s="179">
        <v>0</v>
      </c>
      <c r="AH273" s="181"/>
      <c r="AJ273" s="185">
        <f>IFERROR(VLOOKUP(A273,[3]rptBudgetaryBudgetCrossOrganiza!$A$2:$M$554,4,FALSE),"0")</f>
        <v>0</v>
      </c>
      <c r="AK273" s="185">
        <f>IFERROR(VLOOKUP(A273,[3]rptBudgetaryBudgetCrossOrganiza!$A$2:$M$554,6,FALSE),"0")</f>
        <v>0</v>
      </c>
      <c r="AL273" s="149"/>
      <c r="AM273" s="150">
        <f>IFERROR(VLOOKUP(A273,[4]rptBudgetaryBudgetCrossOrganiza!$A$1212:$O$2283,13,FALSE),"0")</f>
        <v>0</v>
      </c>
      <c r="AN273" s="151"/>
      <c r="AO273" s="151"/>
      <c r="AP273" s="152"/>
      <c r="AQ273" s="149"/>
      <c r="AR273" s="153"/>
      <c r="AS273" s="132"/>
      <c r="AT273" s="133"/>
      <c r="AU273" s="134"/>
      <c r="AV273" s="134"/>
      <c r="AW273" s="134"/>
      <c r="AX273" s="134"/>
      <c r="AY273" s="134"/>
      <c r="AZ273" s="134"/>
      <c r="BA273" s="135"/>
    </row>
    <row r="274" spans="1:53" x14ac:dyDescent="0.25">
      <c r="A274" s="128" t="s">
        <v>1669</v>
      </c>
      <c r="B274" s="128" t="s">
        <v>1938</v>
      </c>
      <c r="C274" s="128" t="str">
        <f t="shared" si="26"/>
        <v>100.40</v>
      </c>
      <c r="D274" s="128" t="str">
        <f t="shared" si="28"/>
        <v>60</v>
      </c>
      <c r="E274" s="128" t="str">
        <f t="shared" si="27"/>
        <v>5100.07</v>
      </c>
      <c r="F274" s="128">
        <f>VLOOKUP(E274,'Projections Cheat Sheet'!$A$3:$B$536,2,FALSE)</f>
        <v>1</v>
      </c>
      <c r="G274" s="128" t="str">
        <f>VLOOKUP(F274,'Projections Cheat Sheet'!$B$8:$C$196,2,FALSE)</f>
        <v>salary</v>
      </c>
      <c r="H274" s="128" t="s">
        <v>2018</v>
      </c>
      <c r="I274" s="129">
        <v>1110</v>
      </c>
      <c r="J274" s="129">
        <v>1110</v>
      </c>
      <c r="K274" s="130"/>
      <c r="L274" s="129"/>
      <c r="M274" s="129"/>
      <c r="N274" s="129">
        <v>760.96</v>
      </c>
      <c r="O274" s="129">
        <v>760.96</v>
      </c>
      <c r="P274" s="131"/>
      <c r="R274" s="172">
        <v>930</v>
      </c>
      <c r="S274" s="172">
        <v>930</v>
      </c>
      <c r="T274" s="173"/>
      <c r="U274" s="173"/>
      <c r="V274" s="173"/>
      <c r="W274" s="172">
        <v>872.97</v>
      </c>
      <c r="X274" s="172">
        <v>872.97</v>
      </c>
      <c r="Y274" s="174"/>
      <c r="AA274" s="179">
        <v>0</v>
      </c>
      <c r="AB274" s="179">
        <v>0</v>
      </c>
      <c r="AC274" s="182"/>
      <c r="AD274" s="182"/>
      <c r="AE274" s="182"/>
      <c r="AF274" s="179">
        <v>802.05</v>
      </c>
      <c r="AG274" s="179">
        <v>802.05</v>
      </c>
      <c r="AH274" s="181"/>
      <c r="AJ274" s="185">
        <f>IFERROR(VLOOKUP(A274,[3]rptBudgetaryBudgetCrossOrganiza!$A$2:$M$554,4,FALSE),"0")</f>
        <v>0</v>
      </c>
      <c r="AK274" s="185">
        <f>IFERROR(VLOOKUP(A274,[3]rptBudgetaryBudgetCrossOrganiza!$A$2:$M$554,6,FALSE),"0")</f>
        <v>0</v>
      </c>
      <c r="AL274" s="149"/>
      <c r="AM274" s="150">
        <f>IFERROR(VLOOKUP(A274,[4]rptBudgetaryBudgetCrossOrganiza!$A$1212:$O$2283,13,FALSE),"0")</f>
        <v>186.01</v>
      </c>
      <c r="AN274" s="151"/>
      <c r="AO274" s="151"/>
      <c r="AP274" s="152"/>
      <c r="AQ274" s="149"/>
      <c r="AR274" s="153"/>
      <c r="AS274" s="132"/>
      <c r="AT274" s="133"/>
      <c r="AU274" s="134"/>
      <c r="AV274" s="134"/>
      <c r="AW274" s="134"/>
      <c r="AX274" s="134"/>
      <c r="AY274" s="134"/>
      <c r="AZ274" s="134"/>
      <c r="BA274" s="135"/>
    </row>
    <row r="275" spans="1:53" x14ac:dyDescent="0.25">
      <c r="A275" s="128" t="s">
        <v>1670</v>
      </c>
      <c r="B275" s="128" t="s">
        <v>1939</v>
      </c>
      <c r="C275" s="128" t="str">
        <f t="shared" si="26"/>
        <v>100.40</v>
      </c>
      <c r="D275" s="128" t="str">
        <f t="shared" si="28"/>
        <v>60</v>
      </c>
      <c r="E275" s="128" t="str">
        <f t="shared" si="27"/>
        <v>5100.08</v>
      </c>
      <c r="F275" s="128">
        <f>VLOOKUP(E275,'Projections Cheat Sheet'!$A$3:$B$536,2,FALSE)</f>
        <v>1</v>
      </c>
      <c r="G275" s="128" t="str">
        <f>VLOOKUP(F275,'Projections Cheat Sheet'!$B$8:$C$196,2,FALSE)</f>
        <v>salary</v>
      </c>
      <c r="H275" s="128" t="s">
        <v>2018</v>
      </c>
      <c r="I275" s="129">
        <v>3787</v>
      </c>
      <c r="J275" s="129">
        <v>3787</v>
      </c>
      <c r="K275" s="130"/>
      <c r="L275" s="129"/>
      <c r="M275" s="129"/>
      <c r="N275" s="129">
        <v>4865.12</v>
      </c>
      <c r="O275" s="129">
        <v>4865.12</v>
      </c>
      <c r="P275" s="131"/>
      <c r="R275" s="172">
        <v>5935</v>
      </c>
      <c r="S275" s="172">
        <v>5935</v>
      </c>
      <c r="T275" s="173"/>
      <c r="U275" s="173"/>
      <c r="V275" s="173"/>
      <c r="W275" s="172">
        <v>3124.29</v>
      </c>
      <c r="X275" s="172">
        <v>3124.29</v>
      </c>
      <c r="Y275" s="174"/>
      <c r="AA275" s="179">
        <v>0</v>
      </c>
      <c r="AB275" s="179">
        <v>0</v>
      </c>
      <c r="AC275" s="182"/>
      <c r="AD275" s="182"/>
      <c r="AE275" s="182"/>
      <c r="AF275" s="179">
        <v>2849.91</v>
      </c>
      <c r="AG275" s="179">
        <v>2849.91</v>
      </c>
      <c r="AH275" s="181"/>
      <c r="AJ275" s="185">
        <f>IFERROR(VLOOKUP(A275,[3]rptBudgetaryBudgetCrossOrganiza!$A$2:$M$554,4,FALSE),"0")</f>
        <v>0</v>
      </c>
      <c r="AK275" s="185">
        <f>IFERROR(VLOOKUP(A275,[3]rptBudgetaryBudgetCrossOrganiza!$A$2:$M$554,6,FALSE),"0")</f>
        <v>0</v>
      </c>
      <c r="AL275" s="149"/>
      <c r="AM275" s="150">
        <f>IFERROR(VLOOKUP(A275,[4]rptBudgetaryBudgetCrossOrganiza!$A$1212:$O$2283,13,FALSE),"0")</f>
        <v>6459.19</v>
      </c>
      <c r="AN275" s="151"/>
      <c r="AO275" s="151"/>
      <c r="AP275" s="152"/>
      <c r="AQ275" s="149"/>
      <c r="AR275" s="153"/>
      <c r="AS275" s="132"/>
      <c r="AT275" s="133"/>
      <c r="AU275" s="134"/>
      <c r="AV275" s="134"/>
      <c r="AW275" s="134"/>
      <c r="AX275" s="134"/>
      <c r="AY275" s="134"/>
      <c r="AZ275" s="134"/>
      <c r="BA275" s="135"/>
    </row>
    <row r="276" spans="1:53" x14ac:dyDescent="0.25">
      <c r="A276" s="128" t="s">
        <v>1671</v>
      </c>
      <c r="B276" s="128" t="s">
        <v>1940</v>
      </c>
      <c r="C276" s="128" t="str">
        <f t="shared" si="26"/>
        <v>100.40</v>
      </c>
      <c r="D276" s="128" t="str">
        <f t="shared" si="28"/>
        <v>60</v>
      </c>
      <c r="E276" s="128" t="str">
        <f t="shared" si="27"/>
        <v>5100.09</v>
      </c>
      <c r="F276" s="128">
        <f>VLOOKUP(E276,'Projections Cheat Sheet'!$A$3:$B$536,2,FALSE)</f>
        <v>1</v>
      </c>
      <c r="G276" s="128" t="str">
        <f>VLOOKUP(F276,'Projections Cheat Sheet'!$B$8:$C$196,2,FALSE)</f>
        <v>salary</v>
      </c>
      <c r="H276" s="128" t="s">
        <v>2018</v>
      </c>
      <c r="I276" s="129">
        <v>0</v>
      </c>
      <c r="J276" s="129">
        <v>0</v>
      </c>
      <c r="K276" s="130"/>
      <c r="L276" s="129"/>
      <c r="M276" s="129"/>
      <c r="N276" s="129">
        <v>0</v>
      </c>
      <c r="O276" s="129">
        <v>0</v>
      </c>
      <c r="P276" s="131"/>
      <c r="R276" s="172">
        <v>0</v>
      </c>
      <c r="S276" s="172">
        <v>0</v>
      </c>
      <c r="T276" s="173"/>
      <c r="U276" s="173"/>
      <c r="V276" s="173"/>
      <c r="W276" s="172">
        <v>0</v>
      </c>
      <c r="X276" s="172">
        <v>0</v>
      </c>
      <c r="Y276" s="174"/>
      <c r="AA276" s="179">
        <v>0</v>
      </c>
      <c r="AB276" s="179">
        <v>0</v>
      </c>
      <c r="AC276" s="182"/>
      <c r="AD276" s="182"/>
      <c r="AE276" s="182"/>
      <c r="AF276" s="179">
        <v>0</v>
      </c>
      <c r="AG276" s="179">
        <v>0</v>
      </c>
      <c r="AH276" s="181"/>
      <c r="AJ276" s="185">
        <f>IFERROR(VLOOKUP(A276,[3]rptBudgetaryBudgetCrossOrganiza!$A$2:$M$554,4,FALSE),"0")</f>
        <v>0</v>
      </c>
      <c r="AK276" s="185">
        <f>IFERROR(VLOOKUP(A276,[3]rptBudgetaryBudgetCrossOrganiza!$A$2:$M$554,6,FALSE),"0")</f>
        <v>0</v>
      </c>
      <c r="AL276" s="149"/>
      <c r="AM276" s="150">
        <f>IFERROR(VLOOKUP(A276,[4]rptBudgetaryBudgetCrossOrganiza!$A$1212:$O$2283,13,FALSE),"0")</f>
        <v>0</v>
      </c>
      <c r="AN276" s="151"/>
      <c r="AO276" s="151"/>
      <c r="AP276" s="152"/>
      <c r="AQ276" s="149"/>
      <c r="AR276" s="153"/>
      <c r="AS276" s="132"/>
      <c r="AT276" s="133"/>
      <c r="AU276" s="134"/>
      <c r="AV276" s="134"/>
      <c r="AW276" s="134"/>
      <c r="AX276" s="134"/>
      <c r="AY276" s="134"/>
      <c r="AZ276" s="134"/>
      <c r="BA276" s="135"/>
    </row>
    <row r="277" spans="1:53" x14ac:dyDescent="0.25">
      <c r="A277" s="128" t="s">
        <v>1672</v>
      </c>
      <c r="B277" s="128" t="s">
        <v>1941</v>
      </c>
      <c r="C277" s="128" t="str">
        <f t="shared" si="26"/>
        <v>100.40</v>
      </c>
      <c r="D277" s="128" t="str">
        <f t="shared" si="28"/>
        <v>60</v>
      </c>
      <c r="E277" s="128" t="str">
        <f t="shared" si="27"/>
        <v>5100.10</v>
      </c>
      <c r="F277" s="128">
        <f>VLOOKUP(E277,'Projections Cheat Sheet'!$A$3:$B$536,2,FALSE)</f>
        <v>1</v>
      </c>
      <c r="G277" s="128" t="str">
        <f>VLOOKUP(F277,'Projections Cheat Sheet'!$B$8:$C$196,2,FALSE)</f>
        <v>salary</v>
      </c>
      <c r="H277" s="128" t="s">
        <v>2018</v>
      </c>
      <c r="I277" s="129">
        <v>0</v>
      </c>
      <c r="J277" s="129">
        <v>0</v>
      </c>
      <c r="K277" s="130"/>
      <c r="L277" s="129"/>
      <c r="M277" s="129"/>
      <c r="N277" s="129">
        <v>0</v>
      </c>
      <c r="O277" s="129">
        <v>0</v>
      </c>
      <c r="P277" s="131"/>
      <c r="R277" s="172">
        <v>0</v>
      </c>
      <c r="S277" s="172">
        <v>0</v>
      </c>
      <c r="T277" s="173"/>
      <c r="U277" s="173"/>
      <c r="V277" s="173"/>
      <c r="W277" s="172">
        <v>0</v>
      </c>
      <c r="X277" s="172">
        <v>0</v>
      </c>
      <c r="Y277" s="174"/>
      <c r="AA277" s="179">
        <v>0</v>
      </c>
      <c r="AB277" s="179">
        <v>0</v>
      </c>
      <c r="AC277" s="182"/>
      <c r="AD277" s="182"/>
      <c r="AE277" s="182"/>
      <c r="AF277" s="179">
        <v>855</v>
      </c>
      <c r="AG277" s="179">
        <v>855</v>
      </c>
      <c r="AH277" s="181"/>
      <c r="AJ277" s="185">
        <f>IFERROR(VLOOKUP(A277,[3]rptBudgetaryBudgetCrossOrganiza!$A$2:$M$554,4,FALSE),"0")</f>
        <v>0</v>
      </c>
      <c r="AK277" s="185">
        <f>IFERROR(VLOOKUP(A277,[3]rptBudgetaryBudgetCrossOrganiza!$A$2:$M$554,6,FALSE),"0")</f>
        <v>0</v>
      </c>
      <c r="AL277" s="149"/>
      <c r="AM277" s="150">
        <f>IFERROR(VLOOKUP(A277,[4]rptBudgetaryBudgetCrossOrganiza!$A$1212:$O$2283,13,FALSE),"0")</f>
        <v>0</v>
      </c>
      <c r="AN277" s="151"/>
      <c r="AO277" s="151"/>
      <c r="AP277" s="152"/>
      <c r="AQ277" s="149"/>
      <c r="AR277" s="153"/>
      <c r="AS277" s="132"/>
      <c r="AT277" s="133"/>
      <c r="AU277" s="134"/>
      <c r="AV277" s="134"/>
      <c r="AW277" s="134"/>
      <c r="AX277" s="134"/>
      <c r="AY277" s="134"/>
      <c r="AZ277" s="134"/>
      <c r="BA277" s="135"/>
    </row>
    <row r="278" spans="1:53" x14ac:dyDescent="0.25">
      <c r="A278" s="128" t="s">
        <v>1673</v>
      </c>
      <c r="B278" s="128" t="s">
        <v>1942</v>
      </c>
      <c r="C278" s="128" t="str">
        <f t="shared" si="26"/>
        <v>100.40</v>
      </c>
      <c r="D278" s="128" t="str">
        <f t="shared" si="28"/>
        <v>60</v>
      </c>
      <c r="E278" s="128" t="str">
        <f t="shared" si="27"/>
        <v>5100.11</v>
      </c>
      <c r="F278" s="128">
        <f>VLOOKUP(E278,'Projections Cheat Sheet'!$A$3:$B$536,2,FALSE)</f>
        <v>1</v>
      </c>
      <c r="G278" s="128" t="str">
        <f>VLOOKUP(F278,'Projections Cheat Sheet'!$B$8:$C$196,2,FALSE)</f>
        <v>salary</v>
      </c>
      <c r="H278" s="128" t="s">
        <v>2018</v>
      </c>
      <c r="I278" s="129">
        <v>2310</v>
      </c>
      <c r="J278" s="129">
        <v>2310</v>
      </c>
      <c r="K278" s="130"/>
      <c r="L278" s="129"/>
      <c r="M278" s="129"/>
      <c r="N278" s="129">
        <v>2550.16</v>
      </c>
      <c r="O278" s="129">
        <v>2550.16</v>
      </c>
      <c r="P278" s="131"/>
      <c r="R278" s="172">
        <v>2620</v>
      </c>
      <c r="S278" s="172">
        <v>2620</v>
      </c>
      <c r="T278" s="173"/>
      <c r="U278" s="173"/>
      <c r="V278" s="173"/>
      <c r="W278" s="172">
        <v>2237.0100000000002</v>
      </c>
      <c r="X278" s="172">
        <v>2237.0100000000002</v>
      </c>
      <c r="Y278" s="174"/>
      <c r="AA278" s="179">
        <v>0</v>
      </c>
      <c r="AB278" s="179">
        <v>0</v>
      </c>
      <c r="AC278" s="182"/>
      <c r="AD278" s="182"/>
      <c r="AE278" s="182"/>
      <c r="AF278" s="179">
        <v>2292.66</v>
      </c>
      <c r="AG278" s="179">
        <v>2292.66</v>
      </c>
      <c r="AH278" s="181"/>
      <c r="AJ278" s="185">
        <f>IFERROR(VLOOKUP(A278,[3]rptBudgetaryBudgetCrossOrganiza!$A$2:$M$554,4,FALSE),"0")</f>
        <v>0</v>
      </c>
      <c r="AK278" s="185">
        <f>IFERROR(VLOOKUP(A278,[3]rptBudgetaryBudgetCrossOrganiza!$A$2:$M$554,6,FALSE),"0")</f>
        <v>0</v>
      </c>
      <c r="AL278" s="149"/>
      <c r="AM278" s="150">
        <f>IFERROR(VLOOKUP(A278,[4]rptBudgetaryBudgetCrossOrganiza!$A$1212:$O$2283,13,FALSE),"0")</f>
        <v>606.29</v>
      </c>
      <c r="AN278" s="151"/>
      <c r="AO278" s="151"/>
      <c r="AP278" s="152"/>
      <c r="AQ278" s="149"/>
      <c r="AR278" s="153"/>
      <c r="AS278" s="132"/>
      <c r="AT278" s="133"/>
      <c r="AU278" s="134"/>
      <c r="AV278" s="134"/>
      <c r="AW278" s="134"/>
      <c r="AX278" s="134"/>
      <c r="AY278" s="134"/>
      <c r="AZ278" s="134"/>
      <c r="BA278" s="135"/>
    </row>
    <row r="279" spans="1:53" x14ac:dyDescent="0.25">
      <c r="A279" s="128" t="s">
        <v>1674</v>
      </c>
      <c r="B279" s="128" t="s">
        <v>1943</v>
      </c>
      <c r="C279" s="128" t="str">
        <f t="shared" si="26"/>
        <v>100.40</v>
      </c>
      <c r="D279" s="128" t="str">
        <f t="shared" si="28"/>
        <v>60</v>
      </c>
      <c r="E279" s="128" t="str">
        <f t="shared" si="27"/>
        <v>5100.12</v>
      </c>
      <c r="F279" s="128">
        <f>VLOOKUP(E279,'Projections Cheat Sheet'!$A$3:$B$536,2,FALSE)</f>
        <v>1</v>
      </c>
      <c r="G279" s="128" t="str">
        <f>VLOOKUP(F279,'Projections Cheat Sheet'!$B$8:$C$196,2,FALSE)</f>
        <v>salary</v>
      </c>
      <c r="H279" s="128" t="s">
        <v>2018</v>
      </c>
      <c r="I279" s="129">
        <v>300</v>
      </c>
      <c r="J279" s="129">
        <v>300</v>
      </c>
      <c r="K279" s="130"/>
      <c r="L279" s="129"/>
      <c r="M279" s="129"/>
      <c r="N279" s="129">
        <v>303.13</v>
      </c>
      <c r="O279" s="129">
        <v>303.13</v>
      </c>
      <c r="P279" s="131"/>
      <c r="R279" s="172">
        <v>450</v>
      </c>
      <c r="S279" s="172">
        <v>450</v>
      </c>
      <c r="T279" s="173"/>
      <c r="U279" s="173"/>
      <c r="V279" s="173"/>
      <c r="W279" s="172">
        <v>300</v>
      </c>
      <c r="X279" s="172">
        <v>300</v>
      </c>
      <c r="Y279" s="174"/>
      <c r="AA279" s="179">
        <v>0</v>
      </c>
      <c r="AB279" s="179">
        <v>0</v>
      </c>
      <c r="AC279" s="182"/>
      <c r="AD279" s="182"/>
      <c r="AE279" s="182"/>
      <c r="AF279" s="179">
        <v>0</v>
      </c>
      <c r="AG279" s="179">
        <v>0</v>
      </c>
      <c r="AH279" s="181"/>
      <c r="AJ279" s="185">
        <f>IFERROR(VLOOKUP(A279,[3]rptBudgetaryBudgetCrossOrganiza!$A$2:$M$554,4,FALSE),"0")</f>
        <v>0</v>
      </c>
      <c r="AK279" s="185">
        <f>IFERROR(VLOOKUP(A279,[3]rptBudgetaryBudgetCrossOrganiza!$A$2:$M$554,6,FALSE),"0")</f>
        <v>0</v>
      </c>
      <c r="AL279" s="149"/>
      <c r="AM279" s="150">
        <f>IFERROR(VLOOKUP(A279,[4]rptBudgetaryBudgetCrossOrganiza!$A$1212:$O$2283,13,FALSE),"0")</f>
        <v>0</v>
      </c>
      <c r="AN279" s="151"/>
      <c r="AO279" s="151"/>
      <c r="AP279" s="152"/>
      <c r="AQ279" s="149"/>
      <c r="AR279" s="153"/>
      <c r="AS279" s="132"/>
      <c r="AT279" s="133"/>
      <c r="AU279" s="134"/>
      <c r="AV279" s="134"/>
      <c r="AW279" s="134"/>
      <c r="AX279" s="134"/>
      <c r="AY279" s="134"/>
      <c r="AZ279" s="134"/>
      <c r="BA279" s="135"/>
    </row>
    <row r="280" spans="1:53" x14ac:dyDescent="0.25">
      <c r="A280" s="128" t="s">
        <v>1675</v>
      </c>
      <c r="B280" s="128" t="s">
        <v>1944</v>
      </c>
      <c r="C280" s="128" t="str">
        <f t="shared" si="26"/>
        <v>100.40</v>
      </c>
      <c r="D280" s="128" t="str">
        <f t="shared" si="28"/>
        <v>60</v>
      </c>
      <c r="E280" s="128" t="str">
        <f t="shared" si="27"/>
        <v>5100.15</v>
      </c>
      <c r="F280" s="128">
        <f>VLOOKUP(E280,'Projections Cheat Sheet'!$A$3:$B$536,2,FALSE)</f>
        <v>1</v>
      </c>
      <c r="G280" s="128" t="str">
        <f>VLOOKUP(F280,'Projections Cheat Sheet'!$B$8:$C$196,2,FALSE)</f>
        <v>salary</v>
      </c>
      <c r="H280" s="128" t="s">
        <v>2018</v>
      </c>
      <c r="I280" s="129">
        <v>0</v>
      </c>
      <c r="J280" s="129">
        <v>0</v>
      </c>
      <c r="K280" s="130"/>
      <c r="L280" s="129"/>
      <c r="M280" s="129"/>
      <c r="N280" s="129">
        <v>67.510000000000005</v>
      </c>
      <c r="O280" s="129">
        <v>67.510000000000005</v>
      </c>
      <c r="P280" s="131"/>
      <c r="R280" s="172">
        <v>0</v>
      </c>
      <c r="S280" s="172">
        <v>0</v>
      </c>
      <c r="T280" s="173"/>
      <c r="U280" s="173"/>
      <c r="V280" s="173"/>
      <c r="W280" s="172">
        <v>135.12</v>
      </c>
      <c r="X280" s="172">
        <v>135.12</v>
      </c>
      <c r="Y280" s="174"/>
      <c r="AA280" s="179">
        <v>0</v>
      </c>
      <c r="AB280" s="179">
        <v>0</v>
      </c>
      <c r="AC280" s="182"/>
      <c r="AD280" s="182"/>
      <c r="AE280" s="182"/>
      <c r="AF280" s="179">
        <v>135.12</v>
      </c>
      <c r="AG280" s="179">
        <v>135.12</v>
      </c>
      <c r="AH280" s="181"/>
      <c r="AJ280" s="185">
        <f>IFERROR(VLOOKUP(A280,[3]rptBudgetaryBudgetCrossOrganiza!$A$2:$M$554,4,FALSE),"0")</f>
        <v>0</v>
      </c>
      <c r="AK280" s="185">
        <f>IFERROR(VLOOKUP(A280,[3]rptBudgetaryBudgetCrossOrganiza!$A$2:$M$554,6,FALSE),"0")</f>
        <v>0</v>
      </c>
      <c r="AL280" s="149"/>
      <c r="AM280" s="150">
        <f>IFERROR(VLOOKUP(A280,[4]rptBudgetaryBudgetCrossOrganiza!$A$1212:$O$2283,13,FALSE),"0")</f>
        <v>33.78</v>
      </c>
      <c r="AN280" s="151"/>
      <c r="AO280" s="151"/>
      <c r="AP280" s="152"/>
      <c r="AQ280" s="149"/>
      <c r="AR280" s="153"/>
      <c r="AS280" s="132"/>
      <c r="AT280" s="133"/>
      <c r="AU280" s="134"/>
      <c r="AV280" s="134"/>
      <c r="AW280" s="134"/>
      <c r="AX280" s="134"/>
      <c r="AY280" s="134"/>
      <c r="AZ280" s="134"/>
      <c r="BA280" s="135"/>
    </row>
    <row r="281" spans="1:53" x14ac:dyDescent="0.25">
      <c r="A281" s="128" t="s">
        <v>1676</v>
      </c>
      <c r="B281" s="128" t="s">
        <v>1945</v>
      </c>
      <c r="C281" s="128" t="str">
        <f t="shared" si="26"/>
        <v>100.40</v>
      </c>
      <c r="D281" s="128" t="str">
        <f t="shared" si="28"/>
        <v>60</v>
      </c>
      <c r="E281" s="128" t="str">
        <f t="shared" si="27"/>
        <v>5100.17</v>
      </c>
      <c r="F281" s="128">
        <f>VLOOKUP(E281,'Projections Cheat Sheet'!$A$3:$B$536,2,FALSE)</f>
        <v>1</v>
      </c>
      <c r="G281" s="128" t="str">
        <f>VLOOKUP(F281,'Projections Cheat Sheet'!$B$8:$C$196,2,FALSE)</f>
        <v>salary</v>
      </c>
      <c r="H281" s="128" t="s">
        <v>2018</v>
      </c>
      <c r="I281" s="129">
        <v>18965</v>
      </c>
      <c r="J281" s="129">
        <v>18965</v>
      </c>
      <c r="K281" s="130"/>
      <c r="L281" s="129"/>
      <c r="M281" s="129"/>
      <c r="N281" s="129">
        <v>21912.3</v>
      </c>
      <c r="O281" s="129">
        <v>21912.3</v>
      </c>
      <c r="P281" s="131"/>
      <c r="R281" s="172">
        <v>27065</v>
      </c>
      <c r="S281" s="172">
        <v>27065</v>
      </c>
      <c r="T281" s="173"/>
      <c r="U281" s="173"/>
      <c r="V281" s="173"/>
      <c r="W281" s="172">
        <v>23249.49</v>
      </c>
      <c r="X281" s="172">
        <v>23249.49</v>
      </c>
      <c r="Y281" s="174"/>
      <c r="AA281" s="179">
        <v>23575</v>
      </c>
      <c r="AB281" s="179">
        <v>23575</v>
      </c>
      <c r="AC281" s="182"/>
      <c r="AD281" s="182"/>
      <c r="AE281" s="182"/>
      <c r="AF281" s="179">
        <v>24515.84</v>
      </c>
      <c r="AG281" s="179">
        <v>24515.84</v>
      </c>
      <c r="AH281" s="181"/>
      <c r="AJ281" s="185">
        <f>IFERROR(VLOOKUP(A281,[3]rptBudgetaryBudgetCrossOrganiza!$A$2:$M$554,4,FALSE),"0")</f>
        <v>23575</v>
      </c>
      <c r="AK281" s="185">
        <f>IFERROR(VLOOKUP(A281,[3]rptBudgetaryBudgetCrossOrganiza!$A$2:$M$554,6,FALSE),"0")</f>
        <v>23575</v>
      </c>
      <c r="AL281" s="149">
        <v>23575</v>
      </c>
      <c r="AM281" s="150">
        <f>IFERROR(VLOOKUP(A281,[4]rptBudgetaryBudgetCrossOrganiza!$A$1212:$O$2283,13,FALSE),"0")</f>
        <v>6367.8</v>
      </c>
      <c r="AN281" s="151"/>
      <c r="AO281" s="151"/>
      <c r="AP281" s="152"/>
      <c r="AQ281" s="149"/>
      <c r="AR281" s="153"/>
      <c r="AS281" s="132"/>
      <c r="AT281" s="133"/>
      <c r="AU281" s="134"/>
      <c r="AV281" s="134"/>
      <c r="AW281" s="134"/>
      <c r="AX281" s="134"/>
      <c r="AY281" s="134"/>
      <c r="AZ281" s="134"/>
      <c r="BA281" s="135"/>
    </row>
    <row r="282" spans="1:53" x14ac:dyDescent="0.25">
      <c r="A282" s="128" t="s">
        <v>1677</v>
      </c>
      <c r="B282" s="128" t="s">
        <v>1971</v>
      </c>
      <c r="C282" s="128" t="str">
        <f t="shared" si="26"/>
        <v>100.40</v>
      </c>
      <c r="D282" s="128" t="str">
        <f t="shared" si="28"/>
        <v>60</v>
      </c>
      <c r="E282" s="128" t="str">
        <f t="shared" si="27"/>
        <v>6000.09</v>
      </c>
      <c r="F282" s="128">
        <f>VLOOKUP(E282,'Projections Cheat Sheet'!$A$3:$B$536,2,FALSE)</f>
        <v>6</v>
      </c>
      <c r="G282" s="128" t="str">
        <f>VLOOKUP(F282,'Projections Cheat Sheet'!$B$8:$C$196,2,FALSE)</f>
        <v>Zero</v>
      </c>
      <c r="H282" s="128" t="s">
        <v>2019</v>
      </c>
      <c r="I282" s="129">
        <v>1500</v>
      </c>
      <c r="J282" s="129">
        <v>1500</v>
      </c>
      <c r="K282" s="130"/>
      <c r="L282" s="129"/>
      <c r="M282" s="129"/>
      <c r="N282" s="129">
        <v>1097.33</v>
      </c>
      <c r="O282" s="129">
        <v>1097.33</v>
      </c>
      <c r="P282" s="131"/>
      <c r="R282" s="172">
        <v>1500</v>
      </c>
      <c r="S282" s="172">
        <v>1500</v>
      </c>
      <c r="T282" s="173"/>
      <c r="U282" s="173"/>
      <c r="V282" s="173"/>
      <c r="W282" s="172">
        <v>1156.46</v>
      </c>
      <c r="X282" s="172">
        <v>1156.46</v>
      </c>
      <c r="Y282" s="174"/>
      <c r="AA282" s="179">
        <v>1500</v>
      </c>
      <c r="AB282" s="179">
        <v>1500</v>
      </c>
      <c r="AC282" s="182"/>
      <c r="AD282" s="182"/>
      <c r="AE282" s="182"/>
      <c r="AF282" s="179">
        <v>1628.84</v>
      </c>
      <c r="AG282" s="179">
        <v>1628.84</v>
      </c>
      <c r="AH282" s="181"/>
      <c r="AJ282" s="185">
        <f>IFERROR(VLOOKUP(A282,[3]rptBudgetaryBudgetCrossOrganiza!$A$2:$M$554,4,FALSE),"0")</f>
        <v>1500</v>
      </c>
      <c r="AK282" s="185">
        <f>IFERROR(VLOOKUP(A282,[3]rptBudgetaryBudgetCrossOrganiza!$A$2:$M$554,6,FALSE),"0")</f>
        <v>1500</v>
      </c>
      <c r="AL282" s="149">
        <v>1500</v>
      </c>
      <c r="AM282" s="150">
        <f>IFERROR(VLOOKUP(A282,[4]rptBudgetaryBudgetCrossOrganiza!$A$1212:$O$2283,13,FALSE),"0")</f>
        <v>286.52999999999997</v>
      </c>
      <c r="AN282" s="151"/>
      <c r="AO282" s="151"/>
      <c r="AP282" s="152"/>
      <c r="AQ282" s="149"/>
      <c r="AR282" s="153"/>
      <c r="AS282" s="132"/>
      <c r="AT282" s="133"/>
      <c r="AU282" s="134"/>
      <c r="AV282" s="134"/>
      <c r="AW282" s="134"/>
      <c r="AX282" s="134"/>
      <c r="AY282" s="134"/>
      <c r="AZ282" s="134"/>
      <c r="BA282" s="135"/>
    </row>
    <row r="283" spans="1:53" x14ac:dyDescent="0.25">
      <c r="A283" s="128" t="s">
        <v>1678</v>
      </c>
      <c r="B283" s="128" t="s">
        <v>1948</v>
      </c>
      <c r="C283" s="128" t="str">
        <f t="shared" si="26"/>
        <v>100.40</v>
      </c>
      <c r="D283" s="128" t="str">
        <f t="shared" si="28"/>
        <v>60</v>
      </c>
      <c r="E283" s="128" t="str">
        <f t="shared" si="27"/>
        <v>6100.01</v>
      </c>
      <c r="F283" s="128">
        <f>VLOOKUP(E283,'Projections Cheat Sheet'!$A$3:$B$536,2,FALSE)</f>
        <v>6</v>
      </c>
      <c r="G283" s="128" t="str">
        <f>VLOOKUP(F283,'Projections Cheat Sheet'!$B$8:$C$196,2,FALSE)</f>
        <v>Zero</v>
      </c>
      <c r="H283" s="128" t="s">
        <v>2020</v>
      </c>
      <c r="I283" s="129">
        <v>25000</v>
      </c>
      <c r="J283" s="129">
        <v>25000</v>
      </c>
      <c r="K283" s="130"/>
      <c r="L283" s="129"/>
      <c r="M283" s="129"/>
      <c r="N283" s="129">
        <v>20772.91</v>
      </c>
      <c r="O283" s="129">
        <v>20772.91</v>
      </c>
      <c r="P283" s="131"/>
      <c r="R283" s="172">
        <v>26000</v>
      </c>
      <c r="S283" s="172">
        <v>26000</v>
      </c>
      <c r="T283" s="173"/>
      <c r="U283" s="173"/>
      <c r="V283" s="173"/>
      <c r="W283" s="172">
        <v>22541.81</v>
      </c>
      <c r="X283" s="172">
        <v>22541.81</v>
      </c>
      <c r="Y283" s="174"/>
      <c r="AA283" s="179">
        <v>0</v>
      </c>
      <c r="AB283" s="179">
        <v>0</v>
      </c>
      <c r="AC283" s="182"/>
      <c r="AD283" s="182"/>
      <c r="AE283" s="182"/>
      <c r="AF283" s="179">
        <v>19407.080000000002</v>
      </c>
      <c r="AG283" s="179">
        <v>19407.080000000002</v>
      </c>
      <c r="AH283" s="181"/>
      <c r="AJ283" s="185">
        <f>IFERROR(VLOOKUP(A283,[3]rptBudgetaryBudgetCrossOrganiza!$A$2:$M$554,4,FALSE),"0")</f>
        <v>0</v>
      </c>
      <c r="AK283" s="185">
        <f>IFERROR(VLOOKUP(A283,[3]rptBudgetaryBudgetCrossOrganiza!$A$2:$M$554,6,FALSE),"0")</f>
        <v>0</v>
      </c>
      <c r="AL283" s="149"/>
      <c r="AM283" s="150">
        <f>IFERROR(VLOOKUP(A283,[4]rptBudgetaryBudgetCrossOrganiza!$A$1212:$O$2283,13,FALSE),"0")</f>
        <v>4271.54</v>
      </c>
      <c r="AN283" s="151"/>
      <c r="AO283" s="151"/>
      <c r="AP283" s="152"/>
      <c r="AQ283" s="149"/>
      <c r="AR283" s="153"/>
      <c r="AS283" s="132"/>
      <c r="AT283" s="133"/>
      <c r="AU283" s="134"/>
      <c r="AV283" s="134"/>
      <c r="AW283" s="134"/>
      <c r="AX283" s="134"/>
      <c r="AY283" s="134"/>
      <c r="AZ283" s="134"/>
      <c r="BA283" s="135"/>
    </row>
    <row r="284" spans="1:53" x14ac:dyDescent="0.25">
      <c r="A284" s="128" t="s">
        <v>1679</v>
      </c>
      <c r="B284" s="128" t="s">
        <v>1949</v>
      </c>
      <c r="C284" s="128" t="str">
        <f t="shared" si="26"/>
        <v>100.40</v>
      </c>
      <c r="D284" s="128" t="str">
        <f t="shared" si="28"/>
        <v>60</v>
      </c>
      <c r="E284" s="128" t="str">
        <f t="shared" si="27"/>
        <v>6100.02</v>
      </c>
      <c r="F284" s="128">
        <f>VLOOKUP(E284,'Projections Cheat Sheet'!$A$3:$B$536,2,FALSE)</f>
        <v>6</v>
      </c>
      <c r="G284" s="128" t="str">
        <f>VLOOKUP(F284,'Projections Cheat Sheet'!$B$8:$C$196,2,FALSE)</f>
        <v>Zero</v>
      </c>
      <c r="H284" s="128" t="s">
        <v>2020</v>
      </c>
      <c r="I284" s="129">
        <v>2150</v>
      </c>
      <c r="J284" s="129">
        <v>2150</v>
      </c>
      <c r="K284" s="130"/>
      <c r="L284" s="129"/>
      <c r="M284" s="129"/>
      <c r="N284" s="129">
        <v>2079.6</v>
      </c>
      <c r="O284" s="129">
        <v>2079.6</v>
      </c>
      <c r="P284" s="131"/>
      <c r="R284" s="172">
        <v>2350</v>
      </c>
      <c r="S284" s="172">
        <v>2350</v>
      </c>
      <c r="T284" s="173"/>
      <c r="U284" s="173"/>
      <c r="V284" s="173"/>
      <c r="W284" s="172">
        <v>1994.18</v>
      </c>
      <c r="X284" s="172">
        <v>1994.18</v>
      </c>
      <c r="Y284" s="174"/>
      <c r="AA284" s="179">
        <v>0</v>
      </c>
      <c r="AB284" s="179">
        <v>0</v>
      </c>
      <c r="AC284" s="182"/>
      <c r="AD284" s="182"/>
      <c r="AE284" s="182"/>
      <c r="AF284" s="179">
        <v>0</v>
      </c>
      <c r="AG284" s="179">
        <v>0</v>
      </c>
      <c r="AH284" s="181"/>
      <c r="AJ284" s="185">
        <f>IFERROR(VLOOKUP(A284,[3]rptBudgetaryBudgetCrossOrganiza!$A$2:$M$554,4,FALSE),"0")</f>
        <v>0</v>
      </c>
      <c r="AK284" s="185">
        <f>IFERROR(VLOOKUP(A284,[3]rptBudgetaryBudgetCrossOrganiza!$A$2:$M$554,6,FALSE),"0")</f>
        <v>0</v>
      </c>
      <c r="AL284" s="149"/>
      <c r="AM284" s="150">
        <f>IFERROR(VLOOKUP(A284,[4]rptBudgetaryBudgetCrossOrganiza!$A$1212:$O$2283,13,FALSE),"0")</f>
        <v>0</v>
      </c>
      <c r="AN284" s="151"/>
      <c r="AO284" s="151"/>
      <c r="AP284" s="152"/>
      <c r="AQ284" s="149"/>
      <c r="AR284" s="153"/>
      <c r="AS284" s="132"/>
      <c r="AT284" s="133"/>
      <c r="AU284" s="134"/>
      <c r="AV284" s="134"/>
      <c r="AW284" s="134"/>
      <c r="AX284" s="134"/>
      <c r="AY284" s="134"/>
      <c r="AZ284" s="134"/>
      <c r="BA284" s="135"/>
    </row>
    <row r="285" spans="1:53" x14ac:dyDescent="0.25">
      <c r="A285" s="128" t="s">
        <v>1680</v>
      </c>
      <c r="B285" s="128" t="s">
        <v>1951</v>
      </c>
      <c r="C285" s="128" t="str">
        <f t="shared" si="26"/>
        <v>100.40</v>
      </c>
      <c r="D285" s="128" t="str">
        <f t="shared" si="28"/>
        <v>60</v>
      </c>
      <c r="E285" s="128" t="str">
        <f t="shared" si="27"/>
        <v>6200.01</v>
      </c>
      <c r="F285" s="128">
        <f>VLOOKUP(E285,'Projections Cheat Sheet'!$A$3:$B$536,2,FALSE)</f>
        <v>6</v>
      </c>
      <c r="G285" s="128" t="str">
        <f>VLOOKUP(F285,'Projections Cheat Sheet'!$B$8:$C$196,2,FALSE)</f>
        <v>Zero</v>
      </c>
      <c r="H285" s="128" t="s">
        <v>2020</v>
      </c>
      <c r="I285" s="129">
        <v>800</v>
      </c>
      <c r="J285" s="129">
        <v>800</v>
      </c>
      <c r="K285" s="130"/>
      <c r="L285" s="129"/>
      <c r="M285" s="129"/>
      <c r="N285" s="129">
        <v>709.6</v>
      </c>
      <c r="O285" s="129">
        <v>709.6</v>
      </c>
      <c r="P285" s="131"/>
      <c r="R285" s="172">
        <v>800</v>
      </c>
      <c r="S285" s="172">
        <v>800</v>
      </c>
      <c r="T285" s="173"/>
      <c r="U285" s="173"/>
      <c r="V285" s="173"/>
      <c r="W285" s="172">
        <v>934.8</v>
      </c>
      <c r="X285" s="172">
        <v>934.8</v>
      </c>
      <c r="Y285" s="174"/>
      <c r="AA285" s="179">
        <v>800</v>
      </c>
      <c r="AB285" s="179">
        <v>800</v>
      </c>
      <c r="AC285" s="182"/>
      <c r="AD285" s="182"/>
      <c r="AE285" s="182"/>
      <c r="AF285" s="179">
        <v>984.75</v>
      </c>
      <c r="AG285" s="179">
        <v>984.75</v>
      </c>
      <c r="AH285" s="181"/>
      <c r="AJ285" s="185">
        <f>IFERROR(VLOOKUP(A285,[3]rptBudgetaryBudgetCrossOrganiza!$A$2:$M$554,4,FALSE),"0")</f>
        <v>800</v>
      </c>
      <c r="AK285" s="185">
        <f>IFERROR(VLOOKUP(A285,[3]rptBudgetaryBudgetCrossOrganiza!$A$2:$M$554,6,FALSE),"0")</f>
        <v>800</v>
      </c>
      <c r="AL285" s="149">
        <v>800</v>
      </c>
      <c r="AM285" s="150">
        <f>IFERROR(VLOOKUP(A285,[4]rptBudgetaryBudgetCrossOrganiza!$A$1212:$O$2283,13,FALSE),"0")</f>
        <v>90.33</v>
      </c>
      <c r="AN285" s="151"/>
      <c r="AO285" s="151"/>
      <c r="AP285" s="152"/>
      <c r="AQ285" s="149"/>
      <c r="AR285" s="153"/>
      <c r="AS285" s="132"/>
      <c r="AT285" s="133"/>
      <c r="AU285" s="134"/>
      <c r="AV285" s="134"/>
      <c r="AW285" s="134"/>
      <c r="AX285" s="134"/>
      <c r="AY285" s="134"/>
      <c r="AZ285" s="134"/>
      <c r="BA285" s="135"/>
    </row>
    <row r="286" spans="1:53" x14ac:dyDescent="0.25">
      <c r="A286" s="128" t="s">
        <v>1681</v>
      </c>
      <c r="B286" s="128" t="s">
        <v>1952</v>
      </c>
      <c r="C286" s="128" t="str">
        <f t="shared" si="26"/>
        <v>100.40</v>
      </c>
      <c r="D286" s="128" t="str">
        <f t="shared" si="28"/>
        <v>60</v>
      </c>
      <c r="E286" s="128" t="str">
        <f t="shared" si="27"/>
        <v>6200.02</v>
      </c>
      <c r="F286" s="128">
        <f>VLOOKUP(E286,'Projections Cheat Sheet'!$A$3:$B$536,2,FALSE)</f>
        <v>6</v>
      </c>
      <c r="G286" s="128" t="str">
        <f>VLOOKUP(F286,'Projections Cheat Sheet'!$B$8:$C$196,2,FALSE)</f>
        <v>Zero</v>
      </c>
      <c r="H286" s="128" t="s">
        <v>2020</v>
      </c>
      <c r="I286" s="129">
        <v>12700</v>
      </c>
      <c r="J286" s="129">
        <v>26870</v>
      </c>
      <c r="K286" s="130"/>
      <c r="L286" s="129"/>
      <c r="M286" s="129"/>
      <c r="N286" s="129">
        <v>21293.040000000001</v>
      </c>
      <c r="O286" s="129">
        <v>21293.040000000001</v>
      </c>
      <c r="P286" s="131"/>
      <c r="R286" s="172">
        <v>29000</v>
      </c>
      <c r="S286" s="172">
        <v>19875</v>
      </c>
      <c r="T286" s="173"/>
      <c r="U286" s="173"/>
      <c r="V286" s="173"/>
      <c r="W286" s="172">
        <v>18408.59</v>
      </c>
      <c r="X286" s="172">
        <v>18408.59</v>
      </c>
      <c r="Y286" s="174"/>
      <c r="AA286" s="179">
        <v>37500</v>
      </c>
      <c r="AB286" s="179">
        <v>49010</v>
      </c>
      <c r="AC286" s="182"/>
      <c r="AD286" s="182"/>
      <c r="AE286" s="182"/>
      <c r="AF286" s="179">
        <v>28348.74</v>
      </c>
      <c r="AG286" s="179">
        <v>28348.74</v>
      </c>
      <c r="AH286" s="181"/>
      <c r="AJ286" s="185">
        <f>IFERROR(VLOOKUP(A286,[3]rptBudgetaryBudgetCrossOrganiza!$A$2:$M$554,4,FALSE),"0")</f>
        <v>37500</v>
      </c>
      <c r="AK286" s="185">
        <f>IFERROR(VLOOKUP(A286,[3]rptBudgetaryBudgetCrossOrganiza!$A$2:$M$554,6,FALSE),"0")</f>
        <v>37500</v>
      </c>
      <c r="AL286" s="149">
        <v>37500</v>
      </c>
      <c r="AM286" s="150">
        <f>IFERROR(VLOOKUP(A286,[4]rptBudgetaryBudgetCrossOrganiza!$A$1212:$O$2283,13,FALSE),"0")</f>
        <v>9648.4500000000007</v>
      </c>
      <c r="AN286" s="151"/>
      <c r="AO286" s="151"/>
      <c r="AP286" s="152"/>
      <c r="AQ286" s="149"/>
      <c r="AR286" s="153"/>
      <c r="AS286" s="132"/>
      <c r="AT286" s="133"/>
      <c r="AU286" s="134"/>
      <c r="AV286" s="134"/>
      <c r="AW286" s="134"/>
      <c r="AX286" s="134"/>
      <c r="AY286" s="134"/>
      <c r="AZ286" s="134"/>
      <c r="BA286" s="135"/>
    </row>
    <row r="287" spans="1:53" x14ac:dyDescent="0.25">
      <c r="A287" s="128" t="s">
        <v>1682</v>
      </c>
      <c r="B287" s="128" t="s">
        <v>1953</v>
      </c>
      <c r="C287" s="128" t="str">
        <f t="shared" si="26"/>
        <v>100.40</v>
      </c>
      <c r="D287" s="128" t="str">
        <f t="shared" si="28"/>
        <v>60</v>
      </c>
      <c r="E287" s="128" t="str">
        <f t="shared" si="27"/>
        <v>6200.03</v>
      </c>
      <c r="F287" s="128">
        <f>VLOOKUP(E287,'Projections Cheat Sheet'!$A$3:$B$536,2,FALSE)</f>
        <v>6</v>
      </c>
      <c r="G287" s="128" t="str">
        <f>VLOOKUP(F287,'Projections Cheat Sheet'!$B$8:$C$196,2,FALSE)</f>
        <v>Zero</v>
      </c>
      <c r="H287" s="128" t="s">
        <v>2020</v>
      </c>
      <c r="I287" s="129">
        <v>600</v>
      </c>
      <c r="J287" s="129">
        <v>600</v>
      </c>
      <c r="K287" s="130"/>
      <c r="L287" s="129"/>
      <c r="M287" s="129"/>
      <c r="N287" s="129">
        <v>600</v>
      </c>
      <c r="O287" s="129">
        <v>600</v>
      </c>
      <c r="P287" s="131"/>
      <c r="R287" s="172">
        <v>600</v>
      </c>
      <c r="S287" s="172">
        <v>600</v>
      </c>
      <c r="T287" s="173"/>
      <c r="U287" s="173"/>
      <c r="V287" s="173"/>
      <c r="W287" s="172">
        <v>499.18</v>
      </c>
      <c r="X287" s="172">
        <v>499.18</v>
      </c>
      <c r="Y287" s="174"/>
      <c r="AA287" s="179">
        <v>700</v>
      </c>
      <c r="AB287" s="179">
        <v>700</v>
      </c>
      <c r="AC287" s="182"/>
      <c r="AD287" s="182"/>
      <c r="AE287" s="182"/>
      <c r="AF287" s="179">
        <v>788.5</v>
      </c>
      <c r="AG287" s="179">
        <v>788.5</v>
      </c>
      <c r="AH287" s="181"/>
      <c r="AJ287" s="185">
        <f>IFERROR(VLOOKUP(A287,[3]rptBudgetaryBudgetCrossOrganiza!$A$2:$M$554,4,FALSE),"0")</f>
        <v>700</v>
      </c>
      <c r="AK287" s="185">
        <f>IFERROR(VLOOKUP(A287,[3]rptBudgetaryBudgetCrossOrganiza!$A$2:$M$554,6,FALSE),"0")</f>
        <v>700</v>
      </c>
      <c r="AL287" s="149">
        <v>700</v>
      </c>
      <c r="AM287" s="150">
        <f>IFERROR(VLOOKUP(A287,[4]rptBudgetaryBudgetCrossOrganiza!$A$1212:$O$2283,13,FALSE),"0")</f>
        <v>55.36</v>
      </c>
      <c r="AN287" s="151"/>
      <c r="AO287" s="151"/>
      <c r="AP287" s="152"/>
      <c r="AQ287" s="149"/>
      <c r="AR287" s="153"/>
      <c r="AS287" s="132"/>
      <c r="AT287" s="133"/>
      <c r="AU287" s="134"/>
      <c r="AV287" s="134"/>
      <c r="AW287" s="134"/>
      <c r="AX287" s="134"/>
      <c r="AY287" s="134"/>
      <c r="AZ287" s="134"/>
      <c r="BA287" s="135"/>
    </row>
    <row r="288" spans="1:53" x14ac:dyDescent="0.25">
      <c r="A288" s="128" t="s">
        <v>1683</v>
      </c>
      <c r="B288" s="128" t="s">
        <v>1954</v>
      </c>
      <c r="C288" s="128" t="str">
        <f t="shared" si="26"/>
        <v>100.40</v>
      </c>
      <c r="D288" s="128" t="str">
        <f t="shared" si="28"/>
        <v>60</v>
      </c>
      <c r="E288" s="128" t="str">
        <f t="shared" si="27"/>
        <v>6200.05</v>
      </c>
      <c r="F288" s="128">
        <f>VLOOKUP(E288,'Projections Cheat Sheet'!$A$3:$B$536,2,FALSE)</f>
        <v>6</v>
      </c>
      <c r="G288" s="128" t="str">
        <f>VLOOKUP(F288,'Projections Cheat Sheet'!$B$8:$C$196,2,FALSE)</f>
        <v>Zero</v>
      </c>
      <c r="H288" s="128" t="s">
        <v>2020</v>
      </c>
      <c r="I288" s="129">
        <v>1750</v>
      </c>
      <c r="J288" s="129">
        <v>1750</v>
      </c>
      <c r="K288" s="130"/>
      <c r="L288" s="129"/>
      <c r="M288" s="129"/>
      <c r="N288" s="129">
        <v>2032.57</v>
      </c>
      <c r="O288" s="129">
        <v>2032.57</v>
      </c>
      <c r="P288" s="131"/>
      <c r="R288" s="172">
        <v>2100</v>
      </c>
      <c r="S288" s="172">
        <v>2100</v>
      </c>
      <c r="T288" s="173"/>
      <c r="U288" s="173"/>
      <c r="V288" s="173"/>
      <c r="W288" s="172">
        <v>2996.09</v>
      </c>
      <c r="X288" s="172">
        <v>2996.09</v>
      </c>
      <c r="Y288" s="174"/>
      <c r="AA288" s="179">
        <v>0</v>
      </c>
      <c r="AB288" s="179">
        <v>0</v>
      </c>
      <c r="AC288" s="182"/>
      <c r="AD288" s="182"/>
      <c r="AE288" s="182"/>
      <c r="AF288" s="179">
        <v>2575.27</v>
      </c>
      <c r="AG288" s="179">
        <v>2575.27</v>
      </c>
      <c r="AH288" s="181"/>
      <c r="AJ288" s="185">
        <f>IFERROR(VLOOKUP(A288,[3]rptBudgetaryBudgetCrossOrganiza!$A$2:$M$554,4,FALSE),"0")</f>
        <v>0</v>
      </c>
      <c r="AK288" s="185">
        <f>IFERROR(VLOOKUP(A288,[3]rptBudgetaryBudgetCrossOrganiza!$A$2:$M$554,6,FALSE),"0")</f>
        <v>0</v>
      </c>
      <c r="AL288" s="149"/>
      <c r="AM288" s="150">
        <f>IFERROR(VLOOKUP(A288,[4]rptBudgetaryBudgetCrossOrganiza!$A$1212:$O$2283,13,FALSE),"0")</f>
        <v>0</v>
      </c>
      <c r="AN288" s="151"/>
      <c r="AO288" s="151"/>
      <c r="AP288" s="152"/>
      <c r="AQ288" s="149"/>
      <c r="AR288" s="153"/>
      <c r="AS288" s="132"/>
      <c r="AT288" s="133"/>
      <c r="AU288" s="134"/>
      <c r="AV288" s="134"/>
      <c r="AW288" s="134"/>
      <c r="AX288" s="134"/>
      <c r="AY288" s="134"/>
      <c r="AZ288" s="134"/>
      <c r="BA288" s="135"/>
    </row>
    <row r="289" spans="1:53" x14ac:dyDescent="0.25">
      <c r="A289" s="128" t="s">
        <v>1684</v>
      </c>
      <c r="B289" s="128" t="s">
        <v>1981</v>
      </c>
      <c r="C289" s="128" t="str">
        <f t="shared" si="26"/>
        <v>100.40</v>
      </c>
      <c r="D289" s="128" t="str">
        <f t="shared" si="28"/>
        <v>60</v>
      </c>
      <c r="E289" s="128" t="str">
        <f t="shared" si="27"/>
        <v>6200.06</v>
      </c>
      <c r="F289" s="128">
        <f>VLOOKUP(E289,'Projections Cheat Sheet'!$A$3:$B$536,2,FALSE)</f>
        <v>6</v>
      </c>
      <c r="G289" s="128" t="str">
        <f>VLOOKUP(F289,'Projections Cheat Sheet'!$B$8:$C$196,2,FALSE)</f>
        <v>Zero</v>
      </c>
      <c r="H289" s="128" t="s">
        <v>2020</v>
      </c>
      <c r="I289" s="129">
        <v>230</v>
      </c>
      <c r="J289" s="129">
        <v>230</v>
      </c>
      <c r="K289" s="130"/>
      <c r="L289" s="129"/>
      <c r="M289" s="129"/>
      <c r="N289" s="129">
        <v>172.97</v>
      </c>
      <c r="O289" s="129">
        <v>172.97</v>
      </c>
      <c r="P289" s="131"/>
      <c r="R289" s="172">
        <v>230</v>
      </c>
      <c r="S289" s="172">
        <v>230</v>
      </c>
      <c r="T289" s="173"/>
      <c r="U289" s="173"/>
      <c r="V289" s="173"/>
      <c r="W289" s="172">
        <v>451.65</v>
      </c>
      <c r="X289" s="172">
        <v>451.65</v>
      </c>
      <c r="Y289" s="174"/>
      <c r="AA289" s="179">
        <v>350</v>
      </c>
      <c r="AB289" s="179">
        <v>350</v>
      </c>
      <c r="AC289" s="182"/>
      <c r="AD289" s="182"/>
      <c r="AE289" s="182"/>
      <c r="AF289" s="179">
        <v>208.84</v>
      </c>
      <c r="AG289" s="179">
        <v>208.84</v>
      </c>
      <c r="AH289" s="181"/>
      <c r="AJ289" s="185">
        <f>IFERROR(VLOOKUP(A289,[3]rptBudgetaryBudgetCrossOrganiza!$A$2:$M$554,4,FALSE),"0")</f>
        <v>350</v>
      </c>
      <c r="AK289" s="185">
        <f>IFERROR(VLOOKUP(A289,[3]rptBudgetaryBudgetCrossOrganiza!$A$2:$M$554,6,FALSE),"0")</f>
        <v>350</v>
      </c>
      <c r="AL289" s="149">
        <v>350</v>
      </c>
      <c r="AM289" s="150">
        <f>IFERROR(VLOOKUP(A289,[4]rptBudgetaryBudgetCrossOrganiza!$A$1212:$O$2283,13,FALSE),"0")</f>
        <v>86.15</v>
      </c>
      <c r="AN289" s="151"/>
      <c r="AO289" s="151"/>
      <c r="AP289" s="152"/>
      <c r="AQ289" s="149"/>
      <c r="AR289" s="153"/>
      <c r="AS289" s="132"/>
      <c r="AT289" s="133"/>
      <c r="AU289" s="134"/>
      <c r="AV289" s="134"/>
      <c r="AW289" s="134"/>
      <c r="AX289" s="134"/>
      <c r="AY289" s="134"/>
      <c r="AZ289" s="134"/>
      <c r="BA289" s="135"/>
    </row>
    <row r="290" spans="1:53" x14ac:dyDescent="0.25">
      <c r="A290" s="128" t="s">
        <v>1685</v>
      </c>
      <c r="B290" s="128" t="s">
        <v>1988</v>
      </c>
      <c r="C290" s="128" t="str">
        <f t="shared" si="26"/>
        <v>100.40</v>
      </c>
      <c r="D290" s="128" t="str">
        <f t="shared" si="28"/>
        <v>60</v>
      </c>
      <c r="E290" s="128" t="str">
        <f t="shared" si="27"/>
        <v>6280.14</v>
      </c>
      <c r="F290" s="128">
        <f>VLOOKUP(E290,'Projections Cheat Sheet'!$A$3:$B$536,2,FALSE)</f>
        <v>6</v>
      </c>
      <c r="G290" s="128" t="str">
        <f>VLOOKUP(F290,'Projections Cheat Sheet'!$B$8:$C$196,2,FALSE)</f>
        <v>Zero</v>
      </c>
      <c r="H290" s="128" t="s">
        <v>2020</v>
      </c>
      <c r="I290" s="129">
        <v>500</v>
      </c>
      <c r="J290" s="129">
        <v>500</v>
      </c>
      <c r="K290" s="130"/>
      <c r="L290" s="129"/>
      <c r="M290" s="129"/>
      <c r="N290" s="129">
        <v>571.74</v>
      </c>
      <c r="O290" s="129">
        <v>571.74</v>
      </c>
      <c r="P290" s="131"/>
      <c r="R290" s="172">
        <v>600</v>
      </c>
      <c r="S290" s="172">
        <v>600</v>
      </c>
      <c r="T290" s="173"/>
      <c r="U290" s="173"/>
      <c r="V290" s="173"/>
      <c r="W290" s="172">
        <v>0</v>
      </c>
      <c r="X290" s="172">
        <v>0</v>
      </c>
      <c r="Y290" s="174"/>
      <c r="AA290" s="179">
        <v>600</v>
      </c>
      <c r="AB290" s="179">
        <v>600</v>
      </c>
      <c r="AC290" s="182"/>
      <c r="AD290" s="182"/>
      <c r="AE290" s="182"/>
      <c r="AF290" s="179">
        <v>0</v>
      </c>
      <c r="AG290" s="179">
        <v>0</v>
      </c>
      <c r="AH290" s="181"/>
      <c r="AJ290" s="185">
        <f>IFERROR(VLOOKUP(A290,[3]rptBudgetaryBudgetCrossOrganiza!$A$2:$M$554,4,FALSE),"0")</f>
        <v>600</v>
      </c>
      <c r="AK290" s="185">
        <f>IFERROR(VLOOKUP(A290,[3]rptBudgetaryBudgetCrossOrganiza!$A$2:$M$554,6,FALSE),"0")</f>
        <v>600</v>
      </c>
      <c r="AL290" s="149">
        <v>60</v>
      </c>
      <c r="AM290" s="150">
        <f>IFERROR(VLOOKUP(A290,[4]rptBudgetaryBudgetCrossOrganiza!$A$1212:$O$2283,13,FALSE),"0")</f>
        <v>0</v>
      </c>
      <c r="AN290" s="151"/>
      <c r="AO290" s="151"/>
      <c r="AP290" s="152"/>
      <c r="AQ290" s="149"/>
      <c r="AR290" s="153"/>
      <c r="AS290" s="132"/>
      <c r="AT290" s="133"/>
      <c r="AU290" s="134"/>
      <c r="AV290" s="134"/>
      <c r="AW290" s="134"/>
      <c r="AX290" s="134"/>
      <c r="AY290" s="134"/>
      <c r="AZ290" s="134"/>
      <c r="BA290" s="135"/>
    </row>
    <row r="291" spans="1:53" x14ac:dyDescent="0.25">
      <c r="A291" s="128" t="s">
        <v>1686</v>
      </c>
      <c r="B291" s="128" t="s">
        <v>1985</v>
      </c>
      <c r="C291" s="128" t="str">
        <f t="shared" si="26"/>
        <v>100.40</v>
      </c>
      <c r="D291" s="128" t="str">
        <f t="shared" si="28"/>
        <v>60</v>
      </c>
      <c r="E291" s="128" t="str">
        <f t="shared" si="27"/>
        <v>6280.38</v>
      </c>
      <c r="F291" s="128">
        <f>VLOOKUP(E291,'Projections Cheat Sheet'!$A$3:$B$536,2,FALSE)</f>
        <v>6</v>
      </c>
      <c r="G291" s="128" t="str">
        <f>VLOOKUP(F291,'Projections Cheat Sheet'!$B$8:$C$196,2,FALSE)</f>
        <v>Zero</v>
      </c>
      <c r="H291" s="128" t="s">
        <v>2020</v>
      </c>
      <c r="I291" s="129">
        <v>20000</v>
      </c>
      <c r="J291" s="129">
        <v>20000</v>
      </c>
      <c r="K291" s="130"/>
      <c r="L291" s="129"/>
      <c r="M291" s="129"/>
      <c r="N291" s="129">
        <v>22315.51</v>
      </c>
      <c r="O291" s="129">
        <v>22315.51</v>
      </c>
      <c r="P291" s="131"/>
      <c r="R291" s="172">
        <v>22000</v>
      </c>
      <c r="S291" s="172">
        <v>17000</v>
      </c>
      <c r="T291" s="173"/>
      <c r="U291" s="173"/>
      <c r="V291" s="173"/>
      <c r="W291" s="172">
        <v>17360.18</v>
      </c>
      <c r="X291" s="172">
        <v>17360.18</v>
      </c>
      <c r="Y291" s="174"/>
      <c r="AA291" s="179">
        <v>25000</v>
      </c>
      <c r="AB291" s="179">
        <v>25000</v>
      </c>
      <c r="AC291" s="182"/>
      <c r="AD291" s="182"/>
      <c r="AE291" s="182"/>
      <c r="AF291" s="179">
        <v>25642.66</v>
      </c>
      <c r="AG291" s="179">
        <v>25642.66</v>
      </c>
      <c r="AH291" s="181"/>
      <c r="AJ291" s="185">
        <f>IFERROR(VLOOKUP(A291,[3]rptBudgetaryBudgetCrossOrganiza!$A$2:$M$554,4,FALSE),"0")</f>
        <v>25000</v>
      </c>
      <c r="AK291" s="185">
        <f>IFERROR(VLOOKUP(A291,[3]rptBudgetaryBudgetCrossOrganiza!$A$2:$M$554,6,FALSE),"0")</f>
        <v>25000</v>
      </c>
      <c r="AL291" s="149">
        <v>25000</v>
      </c>
      <c r="AM291" s="150">
        <f>IFERROR(VLOOKUP(A291,[4]rptBudgetaryBudgetCrossOrganiza!$A$1212:$O$2283,13,FALSE),"0")</f>
        <v>3557.06</v>
      </c>
      <c r="AN291" s="151"/>
      <c r="AO291" s="151"/>
      <c r="AP291" s="152"/>
      <c r="AQ291" s="149"/>
      <c r="AR291" s="153"/>
      <c r="AS291" s="132"/>
      <c r="AT291" s="133"/>
      <c r="AU291" s="134"/>
      <c r="AV291" s="134"/>
      <c r="AW291" s="134"/>
      <c r="AX291" s="134"/>
      <c r="AY291" s="134"/>
      <c r="AZ291" s="134"/>
      <c r="BA291" s="135"/>
    </row>
    <row r="292" spans="1:53" x14ac:dyDescent="0.25">
      <c r="A292" s="128" t="s">
        <v>1687</v>
      </c>
      <c r="B292" s="128" t="s">
        <v>1956</v>
      </c>
      <c r="C292" s="128" t="str">
        <f t="shared" si="26"/>
        <v>100.40</v>
      </c>
      <c r="D292" s="128" t="str">
        <f t="shared" si="28"/>
        <v>60</v>
      </c>
      <c r="E292" s="128" t="str">
        <f t="shared" si="27"/>
        <v>6300.01</v>
      </c>
      <c r="F292" s="128">
        <f>VLOOKUP(E292,'Projections Cheat Sheet'!$A$3:$B$536,2,FALSE)</f>
        <v>6</v>
      </c>
      <c r="G292" s="128" t="str">
        <f>VLOOKUP(F292,'Projections Cheat Sheet'!$B$8:$C$196,2,FALSE)</f>
        <v>Zero</v>
      </c>
      <c r="H292" s="128" t="s">
        <v>2020</v>
      </c>
      <c r="I292" s="129">
        <v>0</v>
      </c>
      <c r="J292" s="129">
        <v>0</v>
      </c>
      <c r="K292" s="130"/>
      <c r="L292" s="129"/>
      <c r="M292" s="129"/>
      <c r="N292" s="129">
        <v>0</v>
      </c>
      <c r="O292" s="129">
        <v>0</v>
      </c>
      <c r="P292" s="131"/>
      <c r="R292" s="172">
        <v>0</v>
      </c>
      <c r="S292" s="172">
        <v>0</v>
      </c>
      <c r="T292" s="173"/>
      <c r="U292" s="173"/>
      <c r="V292" s="173"/>
      <c r="W292" s="172">
        <v>0</v>
      </c>
      <c r="X292" s="172">
        <v>0</v>
      </c>
      <c r="Y292" s="174"/>
      <c r="AA292" s="179">
        <v>0</v>
      </c>
      <c r="AB292" s="179">
        <v>0</v>
      </c>
      <c r="AC292" s="182"/>
      <c r="AD292" s="182"/>
      <c r="AE292" s="182"/>
      <c r="AF292" s="179">
        <v>0</v>
      </c>
      <c r="AG292" s="179">
        <v>0</v>
      </c>
      <c r="AH292" s="181"/>
      <c r="AJ292" s="185">
        <f>IFERROR(VLOOKUP(A292,[3]rptBudgetaryBudgetCrossOrganiza!$A$2:$M$554,4,FALSE),"0")</f>
        <v>0</v>
      </c>
      <c r="AK292" s="185">
        <f>IFERROR(VLOOKUP(A292,[3]rptBudgetaryBudgetCrossOrganiza!$A$2:$M$554,6,FALSE),"0")</f>
        <v>0</v>
      </c>
      <c r="AL292" s="149"/>
      <c r="AM292" s="150">
        <f>IFERROR(VLOOKUP(A292,[4]rptBudgetaryBudgetCrossOrganiza!$A$1212:$O$2283,13,FALSE),"0")</f>
        <v>0</v>
      </c>
      <c r="AN292" s="151"/>
      <c r="AO292" s="151"/>
      <c r="AP292" s="152"/>
      <c r="AQ292" s="149"/>
      <c r="AR292" s="153"/>
      <c r="AS292" s="132"/>
      <c r="AT292" s="133"/>
      <c r="AU292" s="134"/>
      <c r="AV292" s="134"/>
      <c r="AW292" s="134"/>
      <c r="AX292" s="134"/>
      <c r="AY292" s="134"/>
      <c r="AZ292" s="134"/>
      <c r="BA292" s="135"/>
    </row>
    <row r="293" spans="1:53" x14ac:dyDescent="0.25">
      <c r="A293" s="128" t="s">
        <v>1688</v>
      </c>
      <c r="B293" s="128" t="s">
        <v>1989</v>
      </c>
      <c r="C293" s="128" t="str">
        <f t="shared" si="26"/>
        <v>100.40</v>
      </c>
      <c r="D293" s="128" t="str">
        <f t="shared" si="28"/>
        <v>60</v>
      </c>
      <c r="E293" s="128" t="str">
        <f t="shared" si="27"/>
        <v>6300.03</v>
      </c>
      <c r="F293" s="128">
        <f>VLOOKUP(E293,'Projections Cheat Sheet'!$A$3:$B$536,2,FALSE)</f>
        <v>6</v>
      </c>
      <c r="G293" s="128" t="str">
        <f>VLOOKUP(F293,'Projections Cheat Sheet'!$B$8:$C$196,2,FALSE)</f>
        <v>Zero</v>
      </c>
      <c r="H293" s="128" t="s">
        <v>2020</v>
      </c>
      <c r="I293" s="129">
        <v>200</v>
      </c>
      <c r="J293" s="129">
        <v>200</v>
      </c>
      <c r="K293" s="130"/>
      <c r="L293" s="129"/>
      <c r="M293" s="129"/>
      <c r="N293" s="129">
        <v>0</v>
      </c>
      <c r="O293" s="129">
        <v>0</v>
      </c>
      <c r="P293" s="131"/>
      <c r="R293" s="172">
        <v>200</v>
      </c>
      <c r="S293" s="172">
        <v>200</v>
      </c>
      <c r="T293" s="173"/>
      <c r="U293" s="173"/>
      <c r="V293" s="173"/>
      <c r="W293" s="172">
        <v>0</v>
      </c>
      <c r="X293" s="172">
        <v>0</v>
      </c>
      <c r="Y293" s="174"/>
      <c r="AA293" s="179">
        <v>200</v>
      </c>
      <c r="AB293" s="179">
        <v>200</v>
      </c>
      <c r="AC293" s="182"/>
      <c r="AD293" s="182"/>
      <c r="AE293" s="182"/>
      <c r="AF293" s="179">
        <v>0</v>
      </c>
      <c r="AG293" s="179">
        <v>0</v>
      </c>
      <c r="AH293" s="181"/>
      <c r="AJ293" s="185">
        <f>IFERROR(VLOOKUP(A293,[3]rptBudgetaryBudgetCrossOrganiza!$A$2:$M$554,4,FALSE),"0")</f>
        <v>200</v>
      </c>
      <c r="AK293" s="185">
        <f>IFERROR(VLOOKUP(A293,[3]rptBudgetaryBudgetCrossOrganiza!$A$2:$M$554,6,FALSE),"0")</f>
        <v>200</v>
      </c>
      <c r="AL293" s="149">
        <v>200</v>
      </c>
      <c r="AM293" s="150">
        <f>IFERROR(VLOOKUP(A293,[4]rptBudgetaryBudgetCrossOrganiza!$A$1212:$O$2283,13,FALSE),"0")</f>
        <v>0</v>
      </c>
      <c r="AN293" s="151"/>
      <c r="AO293" s="151"/>
      <c r="AP293" s="152"/>
      <c r="AQ293" s="149"/>
      <c r="AR293" s="153"/>
      <c r="AS293" s="132"/>
      <c r="AT293" s="133"/>
      <c r="AU293" s="134"/>
      <c r="AV293" s="134"/>
      <c r="AW293" s="134"/>
      <c r="AX293" s="134"/>
      <c r="AY293" s="134"/>
      <c r="AZ293" s="134"/>
      <c r="BA293" s="135"/>
    </row>
    <row r="294" spans="1:53" x14ac:dyDescent="0.25">
      <c r="A294" s="128" t="s">
        <v>1689</v>
      </c>
      <c r="B294" s="128" t="s">
        <v>1986</v>
      </c>
      <c r="C294" s="128" t="str">
        <f t="shared" si="26"/>
        <v>100.40</v>
      </c>
      <c r="D294" s="128" t="str">
        <f t="shared" si="28"/>
        <v>60</v>
      </c>
      <c r="E294" s="128" t="str">
        <f t="shared" si="27"/>
        <v>6350.01</v>
      </c>
      <c r="F294" s="128">
        <f>VLOOKUP(E294,'Projections Cheat Sheet'!$A$3:$B$536,2,FALSE)</f>
        <v>6</v>
      </c>
      <c r="G294" s="128" t="str">
        <f>VLOOKUP(F294,'Projections Cheat Sheet'!$B$8:$C$196,2,FALSE)</f>
        <v>Zero</v>
      </c>
      <c r="H294" s="128" t="s">
        <v>2020</v>
      </c>
      <c r="I294" s="129">
        <v>13200</v>
      </c>
      <c r="J294" s="129">
        <v>13200</v>
      </c>
      <c r="K294" s="130"/>
      <c r="L294" s="129"/>
      <c r="M294" s="129"/>
      <c r="N294" s="129">
        <v>7637</v>
      </c>
      <c r="O294" s="129">
        <v>7637</v>
      </c>
      <c r="P294" s="131"/>
      <c r="R294" s="172">
        <v>13200</v>
      </c>
      <c r="S294" s="172">
        <v>13200</v>
      </c>
      <c r="T294" s="173"/>
      <c r="U294" s="173"/>
      <c r="V294" s="173"/>
      <c r="W294" s="172">
        <v>9288.75</v>
      </c>
      <c r="X294" s="172">
        <v>9288.75</v>
      </c>
      <c r="Y294" s="174"/>
      <c r="AA294" s="179">
        <v>14600</v>
      </c>
      <c r="AB294" s="179">
        <v>14600</v>
      </c>
      <c r="AC294" s="182"/>
      <c r="AD294" s="182"/>
      <c r="AE294" s="182"/>
      <c r="AF294" s="179">
        <v>8008.75</v>
      </c>
      <c r="AG294" s="179">
        <v>8008.75</v>
      </c>
      <c r="AH294" s="181"/>
      <c r="AJ294" s="185">
        <f>IFERROR(VLOOKUP(A294,[3]rptBudgetaryBudgetCrossOrganiza!$A$2:$M$554,4,FALSE),"0")</f>
        <v>14600</v>
      </c>
      <c r="AK294" s="185">
        <f>IFERROR(VLOOKUP(A294,[3]rptBudgetaryBudgetCrossOrganiza!$A$2:$M$554,6,FALSE),"0")</f>
        <v>14600</v>
      </c>
      <c r="AL294" s="149">
        <v>14600</v>
      </c>
      <c r="AM294" s="150">
        <f>IFERROR(VLOOKUP(A294,[4]rptBudgetaryBudgetCrossOrganiza!$A$1212:$O$2283,13,FALSE),"0")</f>
        <v>6308</v>
      </c>
      <c r="AN294" s="151"/>
      <c r="AO294" s="151"/>
      <c r="AP294" s="152"/>
      <c r="AQ294" s="149"/>
      <c r="AR294" s="153"/>
      <c r="AS294" s="132"/>
      <c r="AT294" s="133"/>
      <c r="AU294" s="134"/>
      <c r="AV294" s="134"/>
      <c r="AW294" s="134"/>
      <c r="AX294" s="134"/>
      <c r="AY294" s="134"/>
      <c r="AZ294" s="134"/>
      <c r="BA294" s="135"/>
    </row>
    <row r="295" spans="1:53" x14ac:dyDescent="0.25">
      <c r="A295" s="128" t="s">
        <v>1690</v>
      </c>
      <c r="B295" s="128" t="s">
        <v>1959</v>
      </c>
      <c r="C295" s="128" t="str">
        <f t="shared" si="26"/>
        <v>100.40</v>
      </c>
      <c r="D295" s="128" t="str">
        <f t="shared" si="28"/>
        <v>60</v>
      </c>
      <c r="E295" s="128" t="str">
        <f t="shared" si="27"/>
        <v>6350.03</v>
      </c>
      <c r="F295" s="128">
        <f>VLOOKUP(E295,'Projections Cheat Sheet'!$A$3:$B$536,2,FALSE)</f>
        <v>6</v>
      </c>
      <c r="G295" s="128" t="str">
        <f>VLOOKUP(F295,'Projections Cheat Sheet'!$B$8:$C$196,2,FALSE)</f>
        <v>Zero</v>
      </c>
      <c r="H295" s="128" t="s">
        <v>2020</v>
      </c>
      <c r="I295" s="129">
        <v>0</v>
      </c>
      <c r="J295" s="129">
        <v>0</v>
      </c>
      <c r="K295" s="130"/>
      <c r="L295" s="129"/>
      <c r="M295" s="129"/>
      <c r="N295" s="129">
        <v>0</v>
      </c>
      <c r="O295" s="129">
        <v>0</v>
      </c>
      <c r="P295" s="131"/>
      <c r="R295" s="172">
        <v>0</v>
      </c>
      <c r="S295" s="172">
        <v>0</v>
      </c>
      <c r="T295" s="173"/>
      <c r="U295" s="173"/>
      <c r="V295" s="173"/>
      <c r="W295" s="172">
        <v>0</v>
      </c>
      <c r="X295" s="172">
        <v>0</v>
      </c>
      <c r="Y295" s="174"/>
      <c r="AA295" s="179">
        <v>0</v>
      </c>
      <c r="AB295" s="179">
        <v>0</v>
      </c>
      <c r="AC295" s="182"/>
      <c r="AD295" s="182"/>
      <c r="AE295" s="182"/>
      <c r="AF295" s="179">
        <v>0</v>
      </c>
      <c r="AG295" s="179">
        <v>0</v>
      </c>
      <c r="AH295" s="181"/>
      <c r="AJ295" s="185">
        <f>IFERROR(VLOOKUP(A295,[3]rptBudgetaryBudgetCrossOrganiza!$A$2:$M$554,4,FALSE),"0")</f>
        <v>0</v>
      </c>
      <c r="AK295" s="185">
        <f>IFERROR(VLOOKUP(A295,[3]rptBudgetaryBudgetCrossOrganiza!$A$2:$M$554,6,FALSE),"0")</f>
        <v>0</v>
      </c>
      <c r="AL295" s="149"/>
      <c r="AM295" s="150">
        <f>IFERROR(VLOOKUP(A295,[4]rptBudgetaryBudgetCrossOrganiza!$A$1212:$O$2283,13,FALSE),"0")</f>
        <v>0</v>
      </c>
      <c r="AN295" s="151"/>
      <c r="AO295" s="151"/>
      <c r="AP295" s="152"/>
      <c r="AQ295" s="149"/>
      <c r="AR295" s="153"/>
      <c r="AS295" s="132"/>
      <c r="AT295" s="133"/>
      <c r="AU295" s="134"/>
      <c r="AV295" s="134"/>
      <c r="AW295" s="134"/>
      <c r="AX295" s="134"/>
      <c r="AY295" s="134"/>
      <c r="AZ295" s="134"/>
      <c r="BA295" s="135"/>
    </row>
    <row r="296" spans="1:53" x14ac:dyDescent="0.25">
      <c r="A296" s="128" t="s">
        <v>1691</v>
      </c>
      <c r="B296" s="128" t="s">
        <v>1990</v>
      </c>
      <c r="C296" s="128" t="str">
        <f t="shared" si="26"/>
        <v>100.40</v>
      </c>
      <c r="D296" s="128" t="str">
        <f t="shared" si="28"/>
        <v>60</v>
      </c>
      <c r="E296" s="128" t="str">
        <f t="shared" si="27"/>
        <v>6375.07</v>
      </c>
      <c r="F296" s="128">
        <f>VLOOKUP(E296,'Projections Cheat Sheet'!$A$3:$B$536,2,FALSE)</f>
        <v>6</v>
      </c>
      <c r="G296" s="128" t="str">
        <f>VLOOKUP(F296,'Projections Cheat Sheet'!$B$8:$C$196,2,FALSE)</f>
        <v>Zero</v>
      </c>
      <c r="H296" s="128" t="s">
        <v>2020</v>
      </c>
      <c r="I296" s="129">
        <v>3750</v>
      </c>
      <c r="J296" s="129">
        <v>3750</v>
      </c>
      <c r="K296" s="130"/>
      <c r="L296" s="129"/>
      <c r="M296" s="129"/>
      <c r="N296" s="129">
        <v>3930.19</v>
      </c>
      <c r="O296" s="129">
        <v>3930.19</v>
      </c>
      <c r="P296" s="131"/>
      <c r="R296" s="172">
        <v>4750</v>
      </c>
      <c r="S296" s="172">
        <v>4750</v>
      </c>
      <c r="T296" s="173"/>
      <c r="U296" s="173"/>
      <c r="V296" s="173"/>
      <c r="W296" s="172">
        <v>3673.5</v>
      </c>
      <c r="X296" s="172">
        <v>3673.5</v>
      </c>
      <c r="Y296" s="174"/>
      <c r="AA296" s="179">
        <v>4850</v>
      </c>
      <c r="AB296" s="179">
        <v>4850</v>
      </c>
      <c r="AC296" s="182"/>
      <c r="AD296" s="182"/>
      <c r="AE296" s="182"/>
      <c r="AF296" s="179">
        <v>2639</v>
      </c>
      <c r="AG296" s="179">
        <v>2639</v>
      </c>
      <c r="AH296" s="181"/>
      <c r="AJ296" s="185">
        <f>IFERROR(VLOOKUP(A296,[3]rptBudgetaryBudgetCrossOrganiza!$A$2:$M$554,4,FALSE),"0")</f>
        <v>4850</v>
      </c>
      <c r="AK296" s="185">
        <f>IFERROR(VLOOKUP(A296,[3]rptBudgetaryBudgetCrossOrganiza!$A$2:$M$554,6,FALSE),"0")</f>
        <v>4850</v>
      </c>
      <c r="AL296" s="149">
        <v>4850</v>
      </c>
      <c r="AM296" s="150">
        <f>IFERROR(VLOOKUP(A296,[4]rptBudgetaryBudgetCrossOrganiza!$A$1212:$O$2283,13,FALSE),"0")</f>
        <v>0</v>
      </c>
      <c r="AN296" s="151"/>
      <c r="AO296" s="151"/>
      <c r="AP296" s="152"/>
      <c r="AQ296" s="149"/>
      <c r="AR296" s="153"/>
      <c r="AS296" s="132"/>
      <c r="AT296" s="133"/>
      <c r="AU296" s="134"/>
      <c r="AV296" s="134"/>
      <c r="AW296" s="134"/>
      <c r="AX296" s="134"/>
      <c r="AY296" s="134"/>
      <c r="AZ296" s="134"/>
      <c r="BA296" s="135"/>
    </row>
    <row r="297" spans="1:53" x14ac:dyDescent="0.25">
      <c r="A297" s="128" t="s">
        <v>1692</v>
      </c>
      <c r="B297" s="128" t="s">
        <v>1960</v>
      </c>
      <c r="C297" s="128" t="str">
        <f t="shared" si="26"/>
        <v>100.40</v>
      </c>
      <c r="D297" s="128" t="str">
        <f t="shared" si="28"/>
        <v>60</v>
      </c>
      <c r="E297" s="128" t="str">
        <f t="shared" si="27"/>
        <v>6400.02</v>
      </c>
      <c r="F297" s="128">
        <f>VLOOKUP(E297,'Projections Cheat Sheet'!$A$3:$B$536,2,FALSE)</f>
        <v>6</v>
      </c>
      <c r="G297" s="128" t="str">
        <f>VLOOKUP(F297,'Projections Cheat Sheet'!$B$8:$C$196,2,FALSE)</f>
        <v>Zero</v>
      </c>
      <c r="H297" s="128" t="s">
        <v>2021</v>
      </c>
      <c r="I297" s="129">
        <v>4350</v>
      </c>
      <c r="J297" s="129">
        <v>4350</v>
      </c>
      <c r="K297" s="130"/>
      <c r="L297" s="129"/>
      <c r="M297" s="129"/>
      <c r="N297" s="129">
        <v>4224.84</v>
      </c>
      <c r="O297" s="129">
        <v>4224.84</v>
      </c>
      <c r="P297" s="131"/>
      <c r="R297" s="172">
        <v>4350</v>
      </c>
      <c r="S297" s="172">
        <v>4350</v>
      </c>
      <c r="T297" s="173"/>
      <c r="U297" s="173"/>
      <c r="V297" s="173"/>
      <c r="W297" s="172">
        <v>3611.42</v>
      </c>
      <c r="X297" s="172">
        <v>3611.42</v>
      </c>
      <c r="Y297" s="174"/>
      <c r="AA297" s="179">
        <v>5000</v>
      </c>
      <c r="AB297" s="179">
        <v>5000</v>
      </c>
      <c r="AC297" s="182"/>
      <c r="AD297" s="182"/>
      <c r="AE297" s="182"/>
      <c r="AF297" s="179">
        <v>3471.61</v>
      </c>
      <c r="AG297" s="179">
        <v>3471.61</v>
      </c>
      <c r="AH297" s="181"/>
      <c r="AJ297" s="185">
        <f>IFERROR(VLOOKUP(A297,[3]rptBudgetaryBudgetCrossOrganiza!$A$2:$M$554,4,FALSE),"0")</f>
        <v>5000</v>
      </c>
      <c r="AK297" s="185">
        <f>IFERROR(VLOOKUP(A297,[3]rptBudgetaryBudgetCrossOrganiza!$A$2:$M$554,6,FALSE),"0")</f>
        <v>5000</v>
      </c>
      <c r="AL297" s="149">
        <v>5000</v>
      </c>
      <c r="AM297" s="150">
        <f>IFERROR(VLOOKUP(A297,[4]rptBudgetaryBudgetCrossOrganiza!$A$1212:$O$2283,13,FALSE),"0")</f>
        <v>793.47</v>
      </c>
      <c r="AN297" s="151"/>
      <c r="AO297" s="151"/>
      <c r="AP297" s="152"/>
      <c r="AQ297" s="149"/>
      <c r="AR297" s="153"/>
      <c r="AS297" s="132"/>
      <c r="AT297" s="133"/>
      <c r="AU297" s="134"/>
      <c r="AV297" s="134"/>
      <c r="AW297" s="134"/>
      <c r="AX297" s="134"/>
      <c r="AY297" s="134"/>
      <c r="AZ297" s="134"/>
      <c r="BA297" s="135"/>
    </row>
    <row r="298" spans="1:53" x14ac:dyDescent="0.25">
      <c r="A298" s="128" t="s">
        <v>1693</v>
      </c>
      <c r="B298" s="128" t="s">
        <v>1978</v>
      </c>
      <c r="C298" s="128" t="str">
        <f t="shared" si="26"/>
        <v>100.40</v>
      </c>
      <c r="D298" s="128" t="str">
        <f t="shared" si="28"/>
        <v>60</v>
      </c>
      <c r="E298" s="128" t="str">
        <f t="shared" si="27"/>
        <v>6400.04</v>
      </c>
      <c r="F298" s="128">
        <f>VLOOKUP(E298,'Projections Cheat Sheet'!$A$3:$B$536,2,FALSE)</f>
        <v>6</v>
      </c>
      <c r="G298" s="128" t="str">
        <f>VLOOKUP(F298,'Projections Cheat Sheet'!$B$8:$C$196,2,FALSE)</f>
        <v>Zero</v>
      </c>
      <c r="H298" s="128" t="s">
        <v>2021</v>
      </c>
      <c r="I298" s="129">
        <v>3250</v>
      </c>
      <c r="J298" s="129">
        <v>3250</v>
      </c>
      <c r="K298" s="130"/>
      <c r="L298" s="129"/>
      <c r="M298" s="129"/>
      <c r="N298" s="129">
        <v>2922.77</v>
      </c>
      <c r="O298" s="129">
        <v>2922.77</v>
      </c>
      <c r="P298" s="131"/>
      <c r="R298" s="172">
        <v>3250</v>
      </c>
      <c r="S298" s="172">
        <v>3250</v>
      </c>
      <c r="T298" s="173"/>
      <c r="U298" s="173"/>
      <c r="V298" s="173"/>
      <c r="W298" s="172">
        <v>2539.63</v>
      </c>
      <c r="X298" s="172">
        <v>2539.63</v>
      </c>
      <c r="Y298" s="174"/>
      <c r="AA298" s="179">
        <v>3250</v>
      </c>
      <c r="AB298" s="179">
        <v>3250</v>
      </c>
      <c r="AC298" s="182"/>
      <c r="AD298" s="182"/>
      <c r="AE298" s="182"/>
      <c r="AF298" s="179">
        <v>2448.86</v>
      </c>
      <c r="AG298" s="179">
        <v>2448.86</v>
      </c>
      <c r="AH298" s="181"/>
      <c r="AJ298" s="185">
        <f>IFERROR(VLOOKUP(A298,[3]rptBudgetaryBudgetCrossOrganiza!$A$2:$M$554,4,FALSE),"0")</f>
        <v>3250</v>
      </c>
      <c r="AK298" s="185">
        <f>IFERROR(VLOOKUP(A298,[3]rptBudgetaryBudgetCrossOrganiza!$A$2:$M$554,6,FALSE),"0")</f>
        <v>3250</v>
      </c>
      <c r="AL298" s="149">
        <v>3250</v>
      </c>
      <c r="AM298" s="150">
        <f>IFERROR(VLOOKUP(A298,[4]rptBudgetaryBudgetCrossOrganiza!$A$1212:$O$2283,13,FALSE),"0")</f>
        <v>0</v>
      </c>
      <c r="AN298" s="151"/>
      <c r="AO298" s="151"/>
      <c r="AP298" s="152"/>
      <c r="AQ298" s="149"/>
      <c r="AR298" s="153"/>
      <c r="AS298" s="132"/>
      <c r="AT298" s="133"/>
      <c r="AU298" s="134"/>
      <c r="AV298" s="134"/>
      <c r="AW298" s="134"/>
      <c r="AX298" s="134"/>
      <c r="AY298" s="134"/>
      <c r="AZ298" s="134"/>
      <c r="BA298" s="135"/>
    </row>
    <row r="299" spans="1:53" x14ac:dyDescent="0.25">
      <c r="A299" s="128" t="s">
        <v>1694</v>
      </c>
      <c r="B299" s="128" t="s">
        <v>1961</v>
      </c>
      <c r="C299" s="128" t="str">
        <f t="shared" si="26"/>
        <v>100.40</v>
      </c>
      <c r="D299" s="128" t="str">
        <f t="shared" si="28"/>
        <v>60</v>
      </c>
      <c r="E299" s="128" t="str">
        <f t="shared" si="27"/>
        <v>6400.05</v>
      </c>
      <c r="F299" s="128">
        <f>VLOOKUP(E299,'Projections Cheat Sheet'!$A$3:$B$536,2,FALSE)</f>
        <v>6</v>
      </c>
      <c r="G299" s="128" t="str">
        <f>VLOOKUP(F299,'Projections Cheat Sheet'!$B$8:$C$196,2,FALSE)</f>
        <v>Zero</v>
      </c>
      <c r="H299" s="128" t="s">
        <v>2021</v>
      </c>
      <c r="I299" s="129">
        <v>170000</v>
      </c>
      <c r="J299" s="129">
        <v>134165</v>
      </c>
      <c r="K299" s="130"/>
      <c r="L299" s="129"/>
      <c r="M299" s="129"/>
      <c r="N299" s="129">
        <v>130721.06</v>
      </c>
      <c r="O299" s="129">
        <v>130721.06</v>
      </c>
      <c r="P299" s="131"/>
      <c r="R299" s="172">
        <v>172000</v>
      </c>
      <c r="S299" s="172">
        <v>177000</v>
      </c>
      <c r="T299" s="173"/>
      <c r="U299" s="173"/>
      <c r="V299" s="173"/>
      <c r="W299" s="172">
        <v>194085.8</v>
      </c>
      <c r="X299" s="172">
        <v>194085.8</v>
      </c>
      <c r="Y299" s="174"/>
      <c r="AA299" s="179">
        <v>200000</v>
      </c>
      <c r="AB299" s="179">
        <v>200000</v>
      </c>
      <c r="AC299" s="182"/>
      <c r="AD299" s="182"/>
      <c r="AE299" s="182"/>
      <c r="AF299" s="179">
        <v>135498.45000000001</v>
      </c>
      <c r="AG299" s="179">
        <v>135498.45000000001</v>
      </c>
      <c r="AH299" s="181"/>
      <c r="AJ299" s="185">
        <f>IFERROR(VLOOKUP(A299,[3]rptBudgetaryBudgetCrossOrganiza!$A$2:$M$554,4,FALSE),"0")</f>
        <v>200000</v>
      </c>
      <c r="AK299" s="185">
        <f>IFERROR(VLOOKUP(A299,[3]rptBudgetaryBudgetCrossOrganiza!$A$2:$M$554,6,FALSE),"0")</f>
        <v>200000</v>
      </c>
      <c r="AL299" s="149">
        <v>200000</v>
      </c>
      <c r="AM299" s="150">
        <f>IFERROR(VLOOKUP(A299,[4]rptBudgetaryBudgetCrossOrganiza!$A$1212:$O$2283,13,FALSE),"0")</f>
        <v>25446.1</v>
      </c>
      <c r="AN299" s="151"/>
      <c r="AO299" s="151"/>
      <c r="AP299" s="152"/>
      <c r="AQ299" s="149"/>
      <c r="AR299" s="153"/>
      <c r="AS299" s="132"/>
      <c r="AT299" s="133"/>
      <c r="AU299" s="134"/>
      <c r="AV299" s="134"/>
      <c r="AW299" s="134"/>
      <c r="AX299" s="134"/>
      <c r="AY299" s="134"/>
      <c r="AZ299" s="134"/>
      <c r="BA299" s="135"/>
    </row>
    <row r="300" spans="1:53" x14ac:dyDescent="0.25">
      <c r="A300" s="128" t="s">
        <v>1695</v>
      </c>
      <c r="B300" s="128" t="s">
        <v>1979</v>
      </c>
      <c r="C300" s="128" t="str">
        <f t="shared" ref="C300:C363" si="29">LEFT(A300,6)</f>
        <v>100.40</v>
      </c>
      <c r="D300" s="128" t="str">
        <f t="shared" si="28"/>
        <v>60</v>
      </c>
      <c r="E300" s="128" t="str">
        <f t="shared" ref="E300:E363" si="30">RIGHT(A300,7)</f>
        <v>6400.20</v>
      </c>
      <c r="F300" s="128">
        <f>VLOOKUP(E300,'Projections Cheat Sheet'!$A$3:$B$536,2,FALSE)</f>
        <v>6</v>
      </c>
      <c r="G300" s="128" t="str">
        <f>VLOOKUP(F300,'Projections Cheat Sheet'!$B$8:$C$196,2,FALSE)</f>
        <v>Zero</v>
      </c>
      <c r="H300" s="128" t="s">
        <v>2021</v>
      </c>
      <c r="I300" s="129">
        <v>6000</v>
      </c>
      <c r="J300" s="129">
        <v>6000</v>
      </c>
      <c r="K300" s="130"/>
      <c r="L300" s="129"/>
      <c r="M300" s="129"/>
      <c r="N300" s="129">
        <v>5925.45</v>
      </c>
      <c r="O300" s="129">
        <v>5925.45</v>
      </c>
      <c r="P300" s="131"/>
      <c r="R300" s="172">
        <v>6500</v>
      </c>
      <c r="S300" s="172">
        <v>6500</v>
      </c>
      <c r="T300" s="173"/>
      <c r="U300" s="173"/>
      <c r="V300" s="173"/>
      <c r="W300" s="172">
        <v>6016.63</v>
      </c>
      <c r="X300" s="172">
        <v>6016.63</v>
      </c>
      <c r="Y300" s="174"/>
      <c r="AA300" s="179">
        <v>6800</v>
      </c>
      <c r="AB300" s="179">
        <v>6800</v>
      </c>
      <c r="AC300" s="182"/>
      <c r="AD300" s="182"/>
      <c r="AE300" s="182"/>
      <c r="AF300" s="179">
        <v>6585.07</v>
      </c>
      <c r="AG300" s="179">
        <v>6585.07</v>
      </c>
      <c r="AH300" s="181"/>
      <c r="AJ300" s="185">
        <f>IFERROR(VLOOKUP(A300,[3]rptBudgetaryBudgetCrossOrganiza!$A$2:$M$554,4,FALSE),"0")</f>
        <v>6800</v>
      </c>
      <c r="AK300" s="185">
        <f>IFERROR(VLOOKUP(A300,[3]rptBudgetaryBudgetCrossOrganiza!$A$2:$M$554,6,FALSE),"0")</f>
        <v>6800</v>
      </c>
      <c r="AL300" s="149">
        <v>6800</v>
      </c>
      <c r="AM300" s="150">
        <f>IFERROR(VLOOKUP(A300,[4]rptBudgetaryBudgetCrossOrganiza!$A$1212:$O$2283,13,FALSE),"0")</f>
        <v>1262.1500000000001</v>
      </c>
      <c r="AN300" s="151"/>
      <c r="AO300" s="151"/>
      <c r="AP300" s="152"/>
      <c r="AQ300" s="149"/>
      <c r="AR300" s="153"/>
      <c r="AS300" s="132"/>
      <c r="AT300" s="133"/>
      <c r="AU300" s="134"/>
      <c r="AV300" s="134"/>
      <c r="AW300" s="134"/>
      <c r="AX300" s="134"/>
      <c r="AY300" s="134"/>
      <c r="AZ300" s="134"/>
      <c r="BA300" s="135"/>
    </row>
    <row r="301" spans="1:53" x14ac:dyDescent="0.25">
      <c r="A301" s="128" t="s">
        <v>1696</v>
      </c>
      <c r="B301" s="128" t="s">
        <v>1963</v>
      </c>
      <c r="C301" s="128" t="str">
        <f t="shared" si="29"/>
        <v>100.40</v>
      </c>
      <c r="D301" s="128" t="str">
        <f t="shared" si="28"/>
        <v>60</v>
      </c>
      <c r="E301" s="128" t="str">
        <f t="shared" si="30"/>
        <v>6500.04</v>
      </c>
      <c r="F301" s="128">
        <f>VLOOKUP(E301,'Projections Cheat Sheet'!$A$3:$B$536,2,FALSE)</f>
        <v>1</v>
      </c>
      <c r="G301" s="128" t="str">
        <f>VLOOKUP(F301,'Projections Cheat Sheet'!$B$8:$C$196,2,FALSE)</f>
        <v>salary</v>
      </c>
      <c r="H301" s="128" t="s">
        <v>2020</v>
      </c>
      <c r="I301" s="129">
        <v>7270</v>
      </c>
      <c r="J301" s="129">
        <v>7270</v>
      </c>
      <c r="K301" s="130"/>
      <c r="L301" s="129"/>
      <c r="M301" s="129"/>
      <c r="N301" s="129">
        <v>7270</v>
      </c>
      <c r="O301" s="129">
        <v>7270</v>
      </c>
      <c r="P301" s="131"/>
      <c r="R301" s="172">
        <v>8770</v>
      </c>
      <c r="S301" s="172">
        <v>8770</v>
      </c>
      <c r="T301" s="173"/>
      <c r="U301" s="173"/>
      <c r="V301" s="173"/>
      <c r="W301" s="172">
        <v>8770</v>
      </c>
      <c r="X301" s="172">
        <v>8770</v>
      </c>
      <c r="Y301" s="174"/>
      <c r="AA301" s="179">
        <v>0</v>
      </c>
      <c r="AB301" s="179">
        <v>0</v>
      </c>
      <c r="AC301" s="182"/>
      <c r="AD301" s="182"/>
      <c r="AE301" s="182"/>
      <c r="AF301" s="179">
        <v>0</v>
      </c>
      <c r="AG301" s="179">
        <v>0</v>
      </c>
      <c r="AH301" s="181"/>
      <c r="AJ301" s="185">
        <f>IFERROR(VLOOKUP(A301,[3]rptBudgetaryBudgetCrossOrganiza!$A$2:$M$554,4,FALSE),"0")</f>
        <v>0</v>
      </c>
      <c r="AK301" s="185">
        <f>IFERROR(VLOOKUP(A301,[3]rptBudgetaryBudgetCrossOrganiza!$A$2:$M$554,6,FALSE),"0")</f>
        <v>0</v>
      </c>
      <c r="AL301" s="149"/>
      <c r="AM301" s="150">
        <f>IFERROR(VLOOKUP(A301,[4]rptBudgetaryBudgetCrossOrganiza!$A$1212:$O$2283,13,FALSE),"0")</f>
        <v>0</v>
      </c>
      <c r="AN301" s="151"/>
      <c r="AO301" s="151"/>
      <c r="AP301" s="152"/>
      <c r="AQ301" s="149"/>
      <c r="AR301" s="153"/>
      <c r="AS301" s="132"/>
      <c r="AT301" s="133"/>
      <c r="AU301" s="134"/>
      <c r="AV301" s="134"/>
      <c r="AW301" s="134"/>
      <c r="AX301" s="134"/>
      <c r="AY301" s="134"/>
      <c r="AZ301" s="134"/>
      <c r="BA301" s="135"/>
    </row>
    <row r="302" spans="1:53" x14ac:dyDescent="0.25">
      <c r="A302" s="128" t="s">
        <v>1697</v>
      </c>
      <c r="B302" s="128" t="s">
        <v>1964</v>
      </c>
      <c r="C302" s="128" t="str">
        <f t="shared" si="29"/>
        <v>100.40</v>
      </c>
      <c r="D302" s="128" t="str">
        <f t="shared" si="28"/>
        <v>60</v>
      </c>
      <c r="E302" s="128" t="str">
        <f t="shared" si="30"/>
        <v>6600.01</v>
      </c>
      <c r="F302" s="128">
        <f>VLOOKUP(E302,'Projections Cheat Sheet'!$A$3:$B$536,2,FALSE)</f>
        <v>6</v>
      </c>
      <c r="G302" s="128" t="str">
        <f>VLOOKUP(F302,'Projections Cheat Sheet'!$B$8:$C$196,2,FALSE)</f>
        <v>Zero</v>
      </c>
      <c r="H302" s="128" t="s">
        <v>2020</v>
      </c>
      <c r="I302" s="129">
        <v>200</v>
      </c>
      <c r="J302" s="129">
        <v>200</v>
      </c>
      <c r="K302" s="130"/>
      <c r="L302" s="129"/>
      <c r="M302" s="129"/>
      <c r="N302" s="129">
        <v>98.89</v>
      </c>
      <c r="O302" s="129">
        <v>98.89</v>
      </c>
      <c r="P302" s="131"/>
      <c r="R302" s="172">
        <v>200</v>
      </c>
      <c r="S302" s="172">
        <v>200</v>
      </c>
      <c r="T302" s="173"/>
      <c r="U302" s="173"/>
      <c r="V302" s="173"/>
      <c r="W302" s="172">
        <v>130.88999999999999</v>
      </c>
      <c r="X302" s="172">
        <v>130.88999999999999</v>
      </c>
      <c r="Y302" s="174"/>
      <c r="AA302" s="179">
        <v>200</v>
      </c>
      <c r="AB302" s="179">
        <v>200</v>
      </c>
      <c r="AC302" s="182"/>
      <c r="AD302" s="182"/>
      <c r="AE302" s="182"/>
      <c r="AF302" s="179">
        <v>0</v>
      </c>
      <c r="AG302" s="179">
        <v>0</v>
      </c>
      <c r="AH302" s="181"/>
      <c r="AJ302" s="185">
        <f>IFERROR(VLOOKUP(A302,[3]rptBudgetaryBudgetCrossOrganiza!$A$2:$M$554,4,FALSE),"0")</f>
        <v>200</v>
      </c>
      <c r="AK302" s="185">
        <f>IFERROR(VLOOKUP(A302,[3]rptBudgetaryBudgetCrossOrganiza!$A$2:$M$554,6,FALSE),"0")</f>
        <v>200</v>
      </c>
      <c r="AL302" s="149">
        <v>200</v>
      </c>
      <c r="AM302" s="150">
        <f>IFERROR(VLOOKUP(A302,[4]rptBudgetaryBudgetCrossOrganiza!$A$1212:$O$2283,13,FALSE),"0")</f>
        <v>0</v>
      </c>
      <c r="AN302" s="151"/>
      <c r="AO302" s="151"/>
      <c r="AP302" s="152"/>
      <c r="AQ302" s="149"/>
      <c r="AR302" s="153"/>
      <c r="AS302" s="132"/>
      <c r="AT302" s="133"/>
      <c r="AU302" s="134"/>
      <c r="AV302" s="134"/>
      <c r="AW302" s="134"/>
      <c r="AX302" s="134"/>
      <c r="AY302" s="134"/>
      <c r="AZ302" s="134"/>
      <c r="BA302" s="135"/>
    </row>
    <row r="303" spans="1:53" x14ac:dyDescent="0.25">
      <c r="A303" s="128" t="s">
        <v>1698</v>
      </c>
      <c r="B303" s="128" t="s">
        <v>1966</v>
      </c>
      <c r="C303" s="128" t="str">
        <f t="shared" si="29"/>
        <v>100.40</v>
      </c>
      <c r="D303" s="128" t="str">
        <f t="shared" si="28"/>
        <v>60</v>
      </c>
      <c r="E303" s="128" t="str">
        <f t="shared" si="30"/>
        <v>6600.04</v>
      </c>
      <c r="F303" s="128">
        <f>VLOOKUP(E303,'Projections Cheat Sheet'!$A$3:$B$536,2,FALSE)</f>
        <v>6</v>
      </c>
      <c r="G303" s="128" t="str">
        <f>VLOOKUP(F303,'Projections Cheat Sheet'!$B$8:$C$196,2,FALSE)</f>
        <v>Zero</v>
      </c>
      <c r="H303" s="128" t="s">
        <v>2020</v>
      </c>
      <c r="I303" s="129">
        <v>1000</v>
      </c>
      <c r="J303" s="129">
        <v>1000</v>
      </c>
      <c r="K303" s="130"/>
      <c r="L303" s="129"/>
      <c r="M303" s="129"/>
      <c r="N303" s="129">
        <v>456</v>
      </c>
      <c r="O303" s="129">
        <v>456</v>
      </c>
      <c r="P303" s="131"/>
      <c r="R303" s="172">
        <v>1000</v>
      </c>
      <c r="S303" s="172">
        <v>1000</v>
      </c>
      <c r="T303" s="173"/>
      <c r="U303" s="173"/>
      <c r="V303" s="173"/>
      <c r="W303" s="172">
        <v>270.36</v>
      </c>
      <c r="X303" s="172">
        <v>270.36</v>
      </c>
      <c r="Y303" s="174"/>
      <c r="AA303" s="179">
        <v>1000</v>
      </c>
      <c r="AB303" s="179">
        <v>1000</v>
      </c>
      <c r="AC303" s="182"/>
      <c r="AD303" s="182"/>
      <c r="AE303" s="182"/>
      <c r="AF303" s="179">
        <v>523</v>
      </c>
      <c r="AG303" s="179">
        <v>523</v>
      </c>
      <c r="AH303" s="181"/>
      <c r="AJ303" s="185">
        <f>IFERROR(VLOOKUP(A303,[3]rptBudgetaryBudgetCrossOrganiza!$A$2:$M$554,4,FALSE),"0")</f>
        <v>1000</v>
      </c>
      <c r="AK303" s="185">
        <f>IFERROR(VLOOKUP(A303,[3]rptBudgetaryBudgetCrossOrganiza!$A$2:$M$554,6,FALSE),"0")</f>
        <v>1000</v>
      </c>
      <c r="AL303" s="149">
        <v>1000</v>
      </c>
      <c r="AM303" s="150">
        <f>IFERROR(VLOOKUP(A303,[4]rptBudgetaryBudgetCrossOrganiza!$A$1212:$O$2283,13,FALSE),"0")</f>
        <v>0</v>
      </c>
      <c r="AN303" s="151"/>
      <c r="AO303" s="151"/>
      <c r="AP303" s="152"/>
      <c r="AQ303" s="149"/>
      <c r="AR303" s="153"/>
      <c r="AS303" s="132"/>
      <c r="AT303" s="133"/>
      <c r="AU303" s="134"/>
      <c r="AV303" s="134"/>
      <c r="AW303" s="134"/>
      <c r="AX303" s="134"/>
      <c r="AY303" s="134"/>
      <c r="AZ303" s="134"/>
      <c r="BA303" s="135"/>
    </row>
    <row r="304" spans="1:53" x14ac:dyDescent="0.25">
      <c r="A304" s="128" t="s">
        <v>1699</v>
      </c>
      <c r="B304" s="128" t="s">
        <v>1967</v>
      </c>
      <c r="C304" s="128" t="str">
        <f t="shared" si="29"/>
        <v>100.40</v>
      </c>
      <c r="D304" s="128" t="str">
        <f t="shared" si="28"/>
        <v>60</v>
      </c>
      <c r="E304" s="128" t="str">
        <f t="shared" si="30"/>
        <v>6600.07</v>
      </c>
      <c r="F304" s="128">
        <f>VLOOKUP(E304,'Projections Cheat Sheet'!$A$3:$B$536,2,FALSE)</f>
        <v>6</v>
      </c>
      <c r="G304" s="128" t="str">
        <f>VLOOKUP(F304,'Projections Cheat Sheet'!$B$8:$C$196,2,FALSE)</f>
        <v>Zero</v>
      </c>
      <c r="H304" s="128" t="s">
        <v>2020</v>
      </c>
      <c r="I304" s="129">
        <v>0</v>
      </c>
      <c r="J304" s="129">
        <v>0</v>
      </c>
      <c r="K304" s="130"/>
      <c r="L304" s="129"/>
      <c r="M304" s="129"/>
      <c r="N304" s="129">
        <v>406.96</v>
      </c>
      <c r="O304" s="129">
        <v>406.96</v>
      </c>
      <c r="P304" s="131"/>
      <c r="R304" s="172">
        <v>0</v>
      </c>
      <c r="S304" s="172">
        <v>0</v>
      </c>
      <c r="T304" s="173"/>
      <c r="U304" s="173"/>
      <c r="V304" s="173"/>
      <c r="W304" s="172">
        <v>0</v>
      </c>
      <c r="X304" s="172">
        <v>0</v>
      </c>
      <c r="Y304" s="174"/>
      <c r="AA304" s="179">
        <v>0</v>
      </c>
      <c r="AB304" s="179">
        <v>0</v>
      </c>
      <c r="AC304" s="182"/>
      <c r="AD304" s="182"/>
      <c r="AE304" s="182"/>
      <c r="AF304" s="179">
        <v>0</v>
      </c>
      <c r="AG304" s="179">
        <v>0</v>
      </c>
      <c r="AH304" s="181"/>
      <c r="AJ304" s="185">
        <f>IFERROR(VLOOKUP(A304,[3]rptBudgetaryBudgetCrossOrganiza!$A$2:$M$554,4,FALSE),"0")</f>
        <v>0</v>
      </c>
      <c r="AK304" s="185">
        <f>IFERROR(VLOOKUP(A304,[3]rptBudgetaryBudgetCrossOrganiza!$A$2:$M$554,6,FALSE),"0")</f>
        <v>0</v>
      </c>
      <c r="AL304" s="149"/>
      <c r="AM304" s="150">
        <f>IFERROR(VLOOKUP(A304,[4]rptBudgetaryBudgetCrossOrganiza!$A$1212:$O$2283,13,FALSE),"0")</f>
        <v>0</v>
      </c>
      <c r="AN304" s="151"/>
      <c r="AO304" s="151"/>
      <c r="AP304" s="152"/>
      <c r="AQ304" s="149"/>
      <c r="AR304" s="153"/>
      <c r="AS304" s="132"/>
      <c r="AT304" s="133"/>
      <c r="AU304" s="134"/>
      <c r="AV304" s="134"/>
      <c r="AW304" s="134"/>
      <c r="AX304" s="134"/>
      <c r="AY304" s="134"/>
      <c r="AZ304" s="134"/>
      <c r="BA304" s="135"/>
    </row>
    <row r="305" spans="1:53" x14ac:dyDescent="0.25">
      <c r="A305" s="128" t="s">
        <v>1700</v>
      </c>
      <c r="B305" s="128" t="s">
        <v>1969</v>
      </c>
      <c r="C305" s="128" t="str">
        <f t="shared" si="29"/>
        <v>100.40</v>
      </c>
      <c r="D305" s="128" t="str">
        <f t="shared" si="28"/>
        <v>60</v>
      </c>
      <c r="E305" s="128" t="str">
        <f t="shared" si="30"/>
        <v>7000.03</v>
      </c>
      <c r="F305" s="128">
        <f>VLOOKUP(E305,'Projections Cheat Sheet'!$A$3:$B$536,2,FALSE)</f>
        <v>6</v>
      </c>
      <c r="G305" s="128" t="str">
        <f>VLOOKUP(F305,'Projections Cheat Sheet'!$B$8:$C$196,2,FALSE)</f>
        <v>Zero</v>
      </c>
      <c r="H305" s="128" t="s">
        <v>2021</v>
      </c>
      <c r="I305" s="129">
        <v>0</v>
      </c>
      <c r="J305" s="129">
        <v>0</v>
      </c>
      <c r="K305" s="130"/>
      <c r="L305" s="129"/>
      <c r="M305" s="129"/>
      <c r="N305" s="129">
        <v>0</v>
      </c>
      <c r="O305" s="129">
        <v>0</v>
      </c>
      <c r="P305" s="131"/>
      <c r="R305" s="172">
        <v>0</v>
      </c>
      <c r="S305" s="172">
        <v>0</v>
      </c>
      <c r="T305" s="173"/>
      <c r="U305" s="173"/>
      <c r="V305" s="173"/>
      <c r="W305" s="172">
        <v>0</v>
      </c>
      <c r="X305" s="172">
        <v>0</v>
      </c>
      <c r="Y305" s="174"/>
      <c r="AA305" s="179">
        <v>0</v>
      </c>
      <c r="AB305" s="179">
        <v>23000</v>
      </c>
      <c r="AC305" s="182"/>
      <c r="AD305" s="182"/>
      <c r="AE305" s="182"/>
      <c r="AF305" s="179">
        <v>20253.61</v>
      </c>
      <c r="AG305" s="179">
        <v>20253.61</v>
      </c>
      <c r="AH305" s="181"/>
      <c r="AJ305" s="185">
        <f>IFERROR(VLOOKUP(A305,[3]rptBudgetaryBudgetCrossOrganiza!$A$2:$M$554,4,FALSE),"0")</f>
        <v>3400</v>
      </c>
      <c r="AK305" s="185">
        <f>IFERROR(VLOOKUP(A305,[3]rptBudgetaryBudgetCrossOrganiza!$A$2:$M$554,6,FALSE),"0")</f>
        <v>3400</v>
      </c>
      <c r="AL305" s="149">
        <v>3400</v>
      </c>
      <c r="AM305" s="150">
        <f>IFERROR(VLOOKUP(A305,[4]rptBudgetaryBudgetCrossOrganiza!$A$1212:$O$2283,13,FALSE),"0")</f>
        <v>0</v>
      </c>
      <c r="AN305" s="151"/>
      <c r="AO305" s="151"/>
      <c r="AP305" s="152"/>
      <c r="AQ305" s="149"/>
      <c r="AR305" s="153"/>
      <c r="AS305" s="132"/>
      <c r="AT305" s="133"/>
      <c r="AU305" s="134"/>
      <c r="AV305" s="134"/>
      <c r="AW305" s="134"/>
      <c r="AX305" s="134"/>
      <c r="AY305" s="134"/>
      <c r="AZ305" s="134"/>
      <c r="BA305" s="135"/>
    </row>
    <row r="306" spans="1:53" x14ac:dyDescent="0.25">
      <c r="A306" s="128" t="s">
        <v>1701</v>
      </c>
      <c r="B306" s="128" t="s">
        <v>282</v>
      </c>
      <c r="C306" s="128" t="str">
        <f t="shared" si="29"/>
        <v>100.40</v>
      </c>
      <c r="D306" s="128" t="str">
        <f t="shared" si="28"/>
        <v>60</v>
      </c>
      <c r="E306" s="128" t="str">
        <f t="shared" si="30"/>
        <v>5000.01</v>
      </c>
      <c r="F306" s="128">
        <f>VLOOKUP(E306,'Projections Cheat Sheet'!$A$3:$B$536,2,FALSE)</f>
        <v>1</v>
      </c>
      <c r="G306" s="128" t="str">
        <f>VLOOKUP(F306,'Projections Cheat Sheet'!$B$8:$C$196,2,FALSE)</f>
        <v>salary</v>
      </c>
      <c r="H306" s="128" t="s">
        <v>2018</v>
      </c>
      <c r="I306" s="129">
        <v>33145</v>
      </c>
      <c r="J306" s="129">
        <v>33145</v>
      </c>
      <c r="K306" s="130"/>
      <c r="L306" s="129"/>
      <c r="M306" s="129"/>
      <c r="N306" s="129">
        <v>32134.37</v>
      </c>
      <c r="O306" s="129">
        <v>32134.37</v>
      </c>
      <c r="P306" s="131"/>
      <c r="R306" s="172">
        <v>34150</v>
      </c>
      <c r="S306" s="172">
        <v>34150</v>
      </c>
      <c r="T306" s="173"/>
      <c r="U306" s="173"/>
      <c r="V306" s="173"/>
      <c r="W306" s="172">
        <v>34012.160000000003</v>
      </c>
      <c r="X306" s="172">
        <v>34012.160000000003</v>
      </c>
      <c r="Y306" s="174"/>
      <c r="AA306" s="179">
        <v>0</v>
      </c>
      <c r="AB306" s="179">
        <v>0</v>
      </c>
      <c r="AC306" s="182"/>
      <c r="AD306" s="182"/>
      <c r="AE306" s="182"/>
      <c r="AF306" s="179">
        <v>36183.980000000003</v>
      </c>
      <c r="AG306" s="179">
        <v>36183.980000000003</v>
      </c>
      <c r="AH306" s="181"/>
      <c r="AJ306" s="185">
        <f>IFERROR(VLOOKUP(A306,[3]rptBudgetaryBudgetCrossOrganiza!$A$2:$M$554,4,FALSE),"0")</f>
        <v>0</v>
      </c>
      <c r="AK306" s="185">
        <f>IFERROR(VLOOKUP(A306,[3]rptBudgetaryBudgetCrossOrganiza!$A$2:$M$554,6,FALSE),"0")</f>
        <v>0</v>
      </c>
      <c r="AL306" s="149"/>
      <c r="AM306" s="150">
        <f>IFERROR(VLOOKUP(A306,[4]rptBudgetaryBudgetCrossOrganiza!$A$1212:$O$2283,13,FALSE),"0")</f>
        <v>8985.7900000000009</v>
      </c>
      <c r="AN306" s="151"/>
      <c r="AO306" s="151"/>
      <c r="AP306" s="152"/>
      <c r="AQ306" s="149"/>
      <c r="AR306" s="153"/>
      <c r="AS306" s="132"/>
      <c r="AT306" s="133"/>
      <c r="AU306" s="134"/>
      <c r="AV306" s="134"/>
      <c r="AW306" s="134"/>
      <c r="AX306" s="134"/>
      <c r="AY306" s="134"/>
      <c r="AZ306" s="134"/>
      <c r="BA306" s="135"/>
    </row>
    <row r="307" spans="1:53" x14ac:dyDescent="0.25">
      <c r="A307" s="128" t="s">
        <v>1702</v>
      </c>
      <c r="B307" s="128" t="s">
        <v>283</v>
      </c>
      <c r="C307" s="128" t="str">
        <f t="shared" si="29"/>
        <v>100.40</v>
      </c>
      <c r="D307" s="128" t="str">
        <f t="shared" si="28"/>
        <v>60</v>
      </c>
      <c r="E307" s="128" t="str">
        <f t="shared" si="30"/>
        <v>5000.02</v>
      </c>
      <c r="F307" s="128">
        <f>VLOOKUP(E307,'Projections Cheat Sheet'!$A$3:$B$536,2,FALSE)</f>
        <v>1</v>
      </c>
      <c r="G307" s="128" t="str">
        <f>VLOOKUP(F307,'Projections Cheat Sheet'!$B$8:$C$196,2,FALSE)</f>
        <v>salary</v>
      </c>
      <c r="H307" s="128" t="s">
        <v>2018</v>
      </c>
      <c r="I307" s="129">
        <v>0</v>
      </c>
      <c r="J307" s="129">
        <v>0</v>
      </c>
      <c r="K307" s="130"/>
      <c r="L307" s="129"/>
      <c r="M307" s="129"/>
      <c r="N307" s="129">
        <v>0</v>
      </c>
      <c r="O307" s="129">
        <v>0</v>
      </c>
      <c r="P307" s="131"/>
      <c r="R307" s="172">
        <v>0</v>
      </c>
      <c r="S307" s="172">
        <v>0</v>
      </c>
      <c r="T307" s="173"/>
      <c r="U307" s="173"/>
      <c r="V307" s="173"/>
      <c r="W307" s="172">
        <v>0</v>
      </c>
      <c r="X307" s="172">
        <v>0</v>
      </c>
      <c r="Y307" s="174"/>
      <c r="AA307" s="179">
        <v>0</v>
      </c>
      <c r="AB307" s="179">
        <v>0</v>
      </c>
      <c r="AC307" s="182"/>
      <c r="AD307" s="182"/>
      <c r="AE307" s="182"/>
      <c r="AF307" s="179">
        <v>0</v>
      </c>
      <c r="AG307" s="179">
        <v>0</v>
      </c>
      <c r="AH307" s="181"/>
      <c r="AJ307" s="185">
        <f>IFERROR(VLOOKUP(A307,[3]rptBudgetaryBudgetCrossOrganiza!$A$2:$M$554,4,FALSE),"0")</f>
        <v>0</v>
      </c>
      <c r="AK307" s="185">
        <f>IFERROR(VLOOKUP(A307,[3]rptBudgetaryBudgetCrossOrganiza!$A$2:$M$554,6,FALSE),"0")</f>
        <v>0</v>
      </c>
      <c r="AL307" s="149"/>
      <c r="AM307" s="150">
        <f>IFERROR(VLOOKUP(A307,[4]rptBudgetaryBudgetCrossOrganiza!$A$1212:$O$2283,13,FALSE),"0")</f>
        <v>0</v>
      </c>
      <c r="AN307" s="151"/>
      <c r="AO307" s="151"/>
      <c r="AP307" s="152"/>
      <c r="AQ307" s="149"/>
      <c r="AR307" s="153"/>
      <c r="AS307" s="132"/>
      <c r="AT307" s="133"/>
      <c r="AU307" s="134"/>
      <c r="AV307" s="134"/>
      <c r="AW307" s="134"/>
      <c r="AX307" s="134"/>
      <c r="AY307" s="134"/>
      <c r="AZ307" s="134"/>
      <c r="BA307" s="135"/>
    </row>
    <row r="308" spans="1:53" x14ac:dyDescent="0.25">
      <c r="A308" s="128" t="s">
        <v>1703</v>
      </c>
      <c r="B308" s="128" t="s">
        <v>1923</v>
      </c>
      <c r="C308" s="128" t="str">
        <f t="shared" si="29"/>
        <v>100.40</v>
      </c>
      <c r="D308" s="128" t="str">
        <f t="shared" si="28"/>
        <v>60</v>
      </c>
      <c r="E308" s="128" t="str">
        <f t="shared" si="30"/>
        <v>5000.03</v>
      </c>
      <c r="F308" s="128">
        <f>VLOOKUP(E308,'Projections Cheat Sheet'!$A$3:$B$536,2,FALSE)</f>
        <v>1</v>
      </c>
      <c r="G308" s="128" t="str">
        <f>VLOOKUP(F308,'Projections Cheat Sheet'!$B$8:$C$196,2,FALSE)</f>
        <v>salary</v>
      </c>
      <c r="H308" s="128" t="s">
        <v>2018</v>
      </c>
      <c r="I308" s="129">
        <v>1500</v>
      </c>
      <c r="J308" s="129">
        <v>1500</v>
      </c>
      <c r="K308" s="130"/>
      <c r="L308" s="129"/>
      <c r="M308" s="129"/>
      <c r="N308" s="129">
        <v>487.6</v>
      </c>
      <c r="O308" s="129">
        <v>487.6</v>
      </c>
      <c r="P308" s="131"/>
      <c r="R308" s="172">
        <v>1500</v>
      </c>
      <c r="S308" s="172">
        <v>1500</v>
      </c>
      <c r="T308" s="173"/>
      <c r="U308" s="173"/>
      <c r="V308" s="173"/>
      <c r="W308" s="172">
        <v>365.35</v>
      </c>
      <c r="X308" s="172">
        <v>365.35</v>
      </c>
      <c r="Y308" s="174"/>
      <c r="AA308" s="179">
        <v>0</v>
      </c>
      <c r="AB308" s="179">
        <v>0</v>
      </c>
      <c r="AC308" s="182"/>
      <c r="AD308" s="182"/>
      <c r="AE308" s="182"/>
      <c r="AF308" s="179">
        <v>434.66</v>
      </c>
      <c r="AG308" s="179">
        <v>434.66</v>
      </c>
      <c r="AH308" s="181"/>
      <c r="AJ308" s="185">
        <f>IFERROR(VLOOKUP(A308,[3]rptBudgetaryBudgetCrossOrganiza!$A$2:$M$554,4,FALSE),"0")</f>
        <v>0</v>
      </c>
      <c r="AK308" s="185">
        <f>IFERROR(VLOOKUP(A308,[3]rptBudgetaryBudgetCrossOrganiza!$A$2:$M$554,6,FALSE),"0")</f>
        <v>0</v>
      </c>
      <c r="AL308" s="149"/>
      <c r="AM308" s="150">
        <f>IFERROR(VLOOKUP(A308,[4]rptBudgetaryBudgetCrossOrganiza!$A$1212:$O$2283,13,FALSE),"0")</f>
        <v>0</v>
      </c>
      <c r="AN308" s="151"/>
      <c r="AO308" s="151"/>
      <c r="AP308" s="152"/>
      <c r="AQ308" s="149"/>
      <c r="AR308" s="153"/>
      <c r="AS308" s="132"/>
      <c r="AT308" s="133"/>
      <c r="AU308" s="134"/>
      <c r="AV308" s="134"/>
      <c r="AW308" s="134"/>
      <c r="AX308" s="134"/>
      <c r="AY308" s="134"/>
      <c r="AZ308" s="134"/>
      <c r="BA308" s="135"/>
    </row>
    <row r="309" spans="1:53" x14ac:dyDescent="0.25">
      <c r="A309" s="128" t="s">
        <v>1704</v>
      </c>
      <c r="B309" s="128" t="s">
        <v>1924</v>
      </c>
      <c r="C309" s="128" t="str">
        <f t="shared" si="29"/>
        <v>100.40</v>
      </c>
      <c r="D309" s="128" t="str">
        <f t="shared" si="28"/>
        <v>60</v>
      </c>
      <c r="E309" s="128" t="str">
        <f t="shared" si="30"/>
        <v>5000.04</v>
      </c>
      <c r="F309" s="128">
        <f>VLOOKUP(E309,'Projections Cheat Sheet'!$A$3:$B$536,2,FALSE)</f>
        <v>1</v>
      </c>
      <c r="G309" s="128" t="str">
        <f>VLOOKUP(F309,'Projections Cheat Sheet'!$B$8:$C$196,2,FALSE)</f>
        <v>salary</v>
      </c>
      <c r="H309" s="128" t="s">
        <v>2018</v>
      </c>
      <c r="I309" s="129">
        <v>0</v>
      </c>
      <c r="J309" s="129">
        <v>0</v>
      </c>
      <c r="K309" s="130"/>
      <c r="L309" s="129"/>
      <c r="M309" s="129"/>
      <c r="N309" s="129">
        <v>0</v>
      </c>
      <c r="O309" s="129">
        <v>0</v>
      </c>
      <c r="P309" s="131"/>
      <c r="R309" s="172">
        <v>0</v>
      </c>
      <c r="S309" s="172">
        <v>0</v>
      </c>
      <c r="T309" s="173"/>
      <c r="U309" s="173"/>
      <c r="V309" s="173"/>
      <c r="W309" s="172">
        <v>0</v>
      </c>
      <c r="X309" s="172">
        <v>0</v>
      </c>
      <c r="Y309" s="174"/>
      <c r="AA309" s="179">
        <v>0</v>
      </c>
      <c r="AB309" s="179">
        <v>0</v>
      </c>
      <c r="AC309" s="182"/>
      <c r="AD309" s="182"/>
      <c r="AE309" s="182"/>
      <c r="AF309" s="179">
        <v>0</v>
      </c>
      <c r="AG309" s="179">
        <v>0</v>
      </c>
      <c r="AH309" s="181"/>
      <c r="AJ309" s="185">
        <f>IFERROR(VLOOKUP(A309,[3]rptBudgetaryBudgetCrossOrganiza!$A$2:$M$554,4,FALSE),"0")</f>
        <v>0</v>
      </c>
      <c r="AK309" s="185">
        <f>IFERROR(VLOOKUP(A309,[3]rptBudgetaryBudgetCrossOrganiza!$A$2:$M$554,6,FALSE),"0")</f>
        <v>0</v>
      </c>
      <c r="AL309" s="149"/>
      <c r="AM309" s="150">
        <f>IFERROR(VLOOKUP(A309,[4]rptBudgetaryBudgetCrossOrganiza!$A$1212:$O$2283,13,FALSE),"0")</f>
        <v>0</v>
      </c>
      <c r="AN309" s="151"/>
      <c r="AO309" s="151"/>
      <c r="AP309" s="152"/>
      <c r="AQ309" s="149"/>
      <c r="AR309" s="153"/>
      <c r="AS309" s="132"/>
      <c r="AT309" s="133"/>
      <c r="AU309" s="134"/>
      <c r="AV309" s="134"/>
      <c r="AW309" s="134"/>
      <c r="AX309" s="134"/>
      <c r="AY309" s="134"/>
      <c r="AZ309" s="134"/>
      <c r="BA309" s="135"/>
    </row>
    <row r="310" spans="1:53" x14ac:dyDescent="0.25">
      <c r="A310" s="128" t="s">
        <v>1705</v>
      </c>
      <c r="B310" s="128" t="s">
        <v>1925</v>
      </c>
      <c r="C310" s="128" t="str">
        <f t="shared" si="29"/>
        <v>100.40</v>
      </c>
      <c r="D310" s="128" t="str">
        <f t="shared" si="28"/>
        <v>60</v>
      </c>
      <c r="E310" s="128" t="str">
        <f t="shared" si="30"/>
        <v>5000.06</v>
      </c>
      <c r="F310" s="128">
        <f>VLOOKUP(E310,'Projections Cheat Sheet'!$A$3:$B$536,2,FALSE)</f>
        <v>1</v>
      </c>
      <c r="G310" s="128" t="str">
        <f>VLOOKUP(F310,'Projections Cheat Sheet'!$B$8:$C$196,2,FALSE)</f>
        <v>salary</v>
      </c>
      <c r="H310" s="128" t="s">
        <v>2018</v>
      </c>
      <c r="I310" s="129">
        <v>0</v>
      </c>
      <c r="J310" s="129">
        <v>0</v>
      </c>
      <c r="K310" s="130"/>
      <c r="L310" s="129"/>
      <c r="M310" s="129"/>
      <c r="N310" s="129">
        <v>0</v>
      </c>
      <c r="O310" s="129">
        <v>0</v>
      </c>
      <c r="P310" s="131"/>
      <c r="R310" s="172">
        <v>0</v>
      </c>
      <c r="S310" s="172">
        <v>0</v>
      </c>
      <c r="T310" s="173"/>
      <c r="U310" s="173"/>
      <c r="V310" s="173"/>
      <c r="W310" s="172">
        <v>0</v>
      </c>
      <c r="X310" s="172">
        <v>0</v>
      </c>
      <c r="Y310" s="174"/>
      <c r="AA310" s="179">
        <v>0</v>
      </c>
      <c r="AB310" s="179">
        <v>0</v>
      </c>
      <c r="AC310" s="182"/>
      <c r="AD310" s="182"/>
      <c r="AE310" s="182"/>
      <c r="AF310" s="179">
        <v>0</v>
      </c>
      <c r="AG310" s="179">
        <v>0</v>
      </c>
      <c r="AH310" s="181"/>
      <c r="AJ310" s="185">
        <f>IFERROR(VLOOKUP(A310,[3]rptBudgetaryBudgetCrossOrganiza!$A$2:$M$554,4,FALSE),"0")</f>
        <v>0</v>
      </c>
      <c r="AK310" s="185">
        <f>IFERROR(VLOOKUP(A310,[3]rptBudgetaryBudgetCrossOrganiza!$A$2:$M$554,6,FALSE),"0")</f>
        <v>0</v>
      </c>
      <c r="AL310" s="149"/>
      <c r="AM310" s="150">
        <f>IFERROR(VLOOKUP(A310,[4]rptBudgetaryBudgetCrossOrganiza!$A$1212:$O$2283,13,FALSE),"0")</f>
        <v>0</v>
      </c>
      <c r="AN310" s="151"/>
      <c r="AO310" s="151"/>
      <c r="AP310" s="152"/>
      <c r="AQ310" s="149"/>
      <c r="AR310" s="153"/>
      <c r="AS310" s="132"/>
      <c r="AT310" s="133"/>
      <c r="AU310" s="134"/>
      <c r="AV310" s="134"/>
      <c r="AW310" s="134"/>
      <c r="AX310" s="134"/>
      <c r="AY310" s="134"/>
      <c r="AZ310" s="134"/>
      <c r="BA310" s="135"/>
    </row>
    <row r="311" spans="1:53" x14ac:dyDescent="0.25">
      <c r="A311" s="128" t="s">
        <v>1706</v>
      </c>
      <c r="B311" s="128" t="s">
        <v>1926</v>
      </c>
      <c r="C311" s="128" t="str">
        <f t="shared" si="29"/>
        <v>100.40</v>
      </c>
      <c r="D311" s="128" t="str">
        <f t="shared" si="28"/>
        <v>60</v>
      </c>
      <c r="E311" s="128" t="str">
        <f t="shared" si="30"/>
        <v>5000.07</v>
      </c>
      <c r="F311" s="128">
        <f>VLOOKUP(E311,'Projections Cheat Sheet'!$A$3:$B$536,2,FALSE)</f>
        <v>1</v>
      </c>
      <c r="G311" s="128" t="str">
        <f>VLOOKUP(F311,'Projections Cheat Sheet'!$B$8:$C$196,2,FALSE)</f>
        <v>salary</v>
      </c>
      <c r="H311" s="128" t="s">
        <v>2018</v>
      </c>
      <c r="I311" s="129">
        <v>0</v>
      </c>
      <c r="J311" s="129">
        <v>0</v>
      </c>
      <c r="K311" s="130"/>
      <c r="L311" s="129"/>
      <c r="M311" s="129"/>
      <c r="N311" s="129">
        <v>0</v>
      </c>
      <c r="O311" s="129">
        <v>0</v>
      </c>
      <c r="P311" s="131"/>
      <c r="R311" s="172">
        <v>0</v>
      </c>
      <c r="S311" s="172">
        <v>0</v>
      </c>
      <c r="T311" s="173"/>
      <c r="U311" s="173"/>
      <c r="V311" s="173"/>
      <c r="W311" s="172">
        <v>0</v>
      </c>
      <c r="X311" s="172">
        <v>0</v>
      </c>
      <c r="Y311" s="174"/>
      <c r="AA311" s="179">
        <v>0</v>
      </c>
      <c r="AB311" s="179">
        <v>0</v>
      </c>
      <c r="AC311" s="182"/>
      <c r="AD311" s="182"/>
      <c r="AE311" s="182"/>
      <c r="AF311" s="179">
        <v>0</v>
      </c>
      <c r="AG311" s="179">
        <v>0</v>
      </c>
      <c r="AH311" s="181"/>
      <c r="AJ311" s="185">
        <f>IFERROR(VLOOKUP(A311,[3]rptBudgetaryBudgetCrossOrganiza!$A$2:$M$554,4,FALSE),"0")</f>
        <v>0</v>
      </c>
      <c r="AK311" s="185">
        <f>IFERROR(VLOOKUP(A311,[3]rptBudgetaryBudgetCrossOrganiza!$A$2:$M$554,6,FALSE),"0")</f>
        <v>0</v>
      </c>
      <c r="AL311" s="149"/>
      <c r="AM311" s="150">
        <f>IFERROR(VLOOKUP(A311,[4]rptBudgetaryBudgetCrossOrganiza!$A$1212:$O$2283,13,FALSE),"0")</f>
        <v>0</v>
      </c>
      <c r="AN311" s="151"/>
      <c r="AO311" s="151"/>
      <c r="AP311" s="152"/>
      <c r="AQ311" s="149"/>
      <c r="AR311" s="153"/>
      <c r="AS311" s="132"/>
      <c r="AT311" s="133"/>
      <c r="AU311" s="134"/>
      <c r="AV311" s="134"/>
      <c r="AW311" s="134"/>
      <c r="AX311" s="134"/>
      <c r="AY311" s="134"/>
      <c r="AZ311" s="134"/>
      <c r="BA311" s="135"/>
    </row>
    <row r="312" spans="1:53" x14ac:dyDescent="0.25">
      <c r="A312" s="128" t="s">
        <v>1707</v>
      </c>
      <c r="B312" s="128" t="s">
        <v>1393</v>
      </c>
      <c r="C312" s="128" t="str">
        <f t="shared" si="29"/>
        <v>100.40</v>
      </c>
      <c r="D312" s="128" t="str">
        <f t="shared" si="28"/>
        <v>60</v>
      </c>
      <c r="E312" s="128" t="str">
        <f t="shared" si="30"/>
        <v>5000.08</v>
      </c>
      <c r="F312" s="128">
        <f>VLOOKUP(E312,'Projections Cheat Sheet'!$A$3:$B$536,2,FALSE)</f>
        <v>1</v>
      </c>
      <c r="G312" s="128" t="str">
        <f>VLOOKUP(F312,'Projections Cheat Sheet'!$B$8:$C$196,2,FALSE)</f>
        <v>salary</v>
      </c>
      <c r="H312" s="128" t="s">
        <v>2018</v>
      </c>
      <c r="I312" s="129">
        <v>0</v>
      </c>
      <c r="J312" s="129">
        <v>0</v>
      </c>
      <c r="K312" s="130"/>
      <c r="L312" s="129"/>
      <c r="M312" s="129"/>
      <c r="N312" s="129">
        <v>0</v>
      </c>
      <c r="O312" s="129">
        <v>0</v>
      </c>
      <c r="P312" s="131"/>
      <c r="R312" s="172">
        <v>555</v>
      </c>
      <c r="S312" s="172">
        <v>555</v>
      </c>
      <c r="T312" s="173"/>
      <c r="U312" s="173"/>
      <c r="V312" s="173"/>
      <c r="W312" s="172">
        <v>553.69000000000005</v>
      </c>
      <c r="X312" s="172">
        <v>553.69000000000005</v>
      </c>
      <c r="Y312" s="174"/>
      <c r="AA312" s="179">
        <v>0</v>
      </c>
      <c r="AB312" s="179">
        <v>0</v>
      </c>
      <c r="AC312" s="182"/>
      <c r="AD312" s="182"/>
      <c r="AE312" s="182"/>
      <c r="AF312" s="179">
        <v>573.01</v>
      </c>
      <c r="AG312" s="179">
        <v>573.01</v>
      </c>
      <c r="AH312" s="181"/>
      <c r="AJ312" s="185">
        <f>IFERROR(VLOOKUP(A312,[3]rptBudgetaryBudgetCrossOrganiza!$A$2:$M$554,4,FALSE),"0")</f>
        <v>0</v>
      </c>
      <c r="AK312" s="185">
        <f>IFERROR(VLOOKUP(A312,[3]rptBudgetaryBudgetCrossOrganiza!$A$2:$M$554,6,FALSE),"0")</f>
        <v>0</v>
      </c>
      <c r="AL312" s="149"/>
      <c r="AM312" s="150">
        <f>IFERROR(VLOOKUP(A312,[4]rptBudgetaryBudgetCrossOrganiza!$A$1212:$O$2283,13,FALSE),"0")</f>
        <v>0</v>
      </c>
      <c r="AN312" s="151"/>
      <c r="AO312" s="151"/>
      <c r="AP312" s="152"/>
      <c r="AQ312" s="149"/>
      <c r="AR312" s="153"/>
      <c r="AS312" s="132"/>
      <c r="AT312" s="133"/>
      <c r="AU312" s="134"/>
      <c r="AV312" s="134"/>
      <c r="AW312" s="134"/>
      <c r="AX312" s="134"/>
      <c r="AY312" s="134"/>
      <c r="AZ312" s="134"/>
      <c r="BA312" s="135"/>
    </row>
    <row r="313" spans="1:53" x14ac:dyDescent="0.25">
      <c r="A313" s="128" t="s">
        <v>1708</v>
      </c>
      <c r="B313" s="128" t="s">
        <v>1927</v>
      </c>
      <c r="C313" s="128" t="str">
        <f t="shared" si="29"/>
        <v>100.40</v>
      </c>
      <c r="D313" s="128" t="str">
        <f t="shared" si="28"/>
        <v>60</v>
      </c>
      <c r="E313" s="128" t="str">
        <f t="shared" si="30"/>
        <v>5000.10</v>
      </c>
      <c r="F313" s="128">
        <f>VLOOKUP(E313,'Projections Cheat Sheet'!$A$3:$B$536,2,FALSE)</f>
        <v>1</v>
      </c>
      <c r="G313" s="128" t="str">
        <f>VLOOKUP(F313,'Projections Cheat Sheet'!$B$8:$C$196,2,FALSE)</f>
        <v>salary</v>
      </c>
      <c r="H313" s="128" t="s">
        <v>2018</v>
      </c>
      <c r="I313" s="129">
        <v>0</v>
      </c>
      <c r="J313" s="129">
        <v>0</v>
      </c>
      <c r="K313" s="130"/>
      <c r="L313" s="129"/>
      <c r="M313" s="129"/>
      <c r="N313" s="129">
        <v>0</v>
      </c>
      <c r="O313" s="129">
        <v>0</v>
      </c>
      <c r="P313" s="131"/>
      <c r="R313" s="172">
        <v>0</v>
      </c>
      <c r="S313" s="172">
        <v>0</v>
      </c>
      <c r="T313" s="173"/>
      <c r="U313" s="173"/>
      <c r="V313" s="173"/>
      <c r="W313" s="172">
        <v>0</v>
      </c>
      <c r="X313" s="172">
        <v>0</v>
      </c>
      <c r="Y313" s="174"/>
      <c r="AA313" s="179">
        <v>0</v>
      </c>
      <c r="AB313" s="179">
        <v>0</v>
      </c>
      <c r="AC313" s="182"/>
      <c r="AD313" s="182"/>
      <c r="AE313" s="182"/>
      <c r="AF313" s="179">
        <v>0</v>
      </c>
      <c r="AG313" s="179">
        <v>0</v>
      </c>
      <c r="AH313" s="181"/>
      <c r="AJ313" s="185">
        <f>IFERROR(VLOOKUP(A313,[3]rptBudgetaryBudgetCrossOrganiza!$A$2:$M$554,4,FALSE),"0")</f>
        <v>0</v>
      </c>
      <c r="AK313" s="185">
        <f>IFERROR(VLOOKUP(A313,[3]rptBudgetaryBudgetCrossOrganiza!$A$2:$M$554,6,FALSE),"0")</f>
        <v>0</v>
      </c>
      <c r="AL313" s="149"/>
      <c r="AM313" s="150">
        <f>IFERROR(VLOOKUP(A313,[4]rptBudgetaryBudgetCrossOrganiza!$A$1212:$O$2283,13,FALSE),"0")</f>
        <v>0</v>
      </c>
      <c r="AN313" s="151"/>
      <c r="AO313" s="151"/>
      <c r="AP313" s="152"/>
      <c r="AQ313" s="149"/>
      <c r="AR313" s="153"/>
      <c r="AS313" s="132"/>
      <c r="AT313" s="133"/>
      <c r="AU313" s="134"/>
      <c r="AV313" s="134"/>
      <c r="AW313" s="134"/>
      <c r="AX313" s="134"/>
      <c r="AY313" s="134"/>
      <c r="AZ313" s="134"/>
      <c r="BA313" s="135"/>
    </row>
    <row r="314" spans="1:53" x14ac:dyDescent="0.25">
      <c r="A314" s="128" t="s">
        <v>1709</v>
      </c>
      <c r="B314" s="128" t="s">
        <v>1928</v>
      </c>
      <c r="C314" s="128" t="str">
        <f t="shared" si="29"/>
        <v>100.40</v>
      </c>
      <c r="D314" s="128" t="str">
        <f t="shared" si="28"/>
        <v>60</v>
      </c>
      <c r="E314" s="128" t="str">
        <f t="shared" si="30"/>
        <v>5000.11</v>
      </c>
      <c r="F314" s="128">
        <f>VLOOKUP(E314,'Projections Cheat Sheet'!$A$3:$B$536,2,FALSE)</f>
        <v>1</v>
      </c>
      <c r="G314" s="128" t="str">
        <f>VLOOKUP(F314,'Projections Cheat Sheet'!$B$8:$C$196,2,FALSE)</f>
        <v>salary</v>
      </c>
      <c r="H314" s="128" t="s">
        <v>2018</v>
      </c>
      <c r="I314" s="129">
        <v>0</v>
      </c>
      <c r="J314" s="129">
        <v>0</v>
      </c>
      <c r="K314" s="130"/>
      <c r="L314" s="129"/>
      <c r="M314" s="129"/>
      <c r="N314" s="129">
        <v>0</v>
      </c>
      <c r="O314" s="129">
        <v>0</v>
      </c>
      <c r="P314" s="131"/>
      <c r="R314" s="172">
        <v>0</v>
      </c>
      <c r="S314" s="172">
        <v>0</v>
      </c>
      <c r="T314" s="173"/>
      <c r="U314" s="173"/>
      <c r="V314" s="173"/>
      <c r="W314" s="172">
        <v>0</v>
      </c>
      <c r="X314" s="172">
        <v>0</v>
      </c>
      <c r="Y314" s="174"/>
      <c r="AA314" s="179">
        <v>0</v>
      </c>
      <c r="AB314" s="179">
        <v>0</v>
      </c>
      <c r="AC314" s="182"/>
      <c r="AD314" s="182"/>
      <c r="AE314" s="182"/>
      <c r="AF314" s="179">
        <v>0</v>
      </c>
      <c r="AG314" s="179">
        <v>0</v>
      </c>
      <c r="AH314" s="181"/>
      <c r="AJ314" s="185">
        <f>IFERROR(VLOOKUP(A314,[3]rptBudgetaryBudgetCrossOrganiza!$A$2:$M$554,4,FALSE),"0")</f>
        <v>0</v>
      </c>
      <c r="AK314" s="185">
        <f>IFERROR(VLOOKUP(A314,[3]rptBudgetaryBudgetCrossOrganiza!$A$2:$M$554,6,FALSE),"0")</f>
        <v>0</v>
      </c>
      <c r="AL314" s="149"/>
      <c r="AM314" s="150">
        <f>IFERROR(VLOOKUP(A314,[4]rptBudgetaryBudgetCrossOrganiza!$A$1212:$O$2283,13,FALSE),"0")</f>
        <v>0</v>
      </c>
      <c r="AN314" s="151"/>
      <c r="AO314" s="151"/>
      <c r="AP314" s="152"/>
      <c r="AQ314" s="149"/>
      <c r="AR314" s="153"/>
      <c r="AS314" s="132"/>
      <c r="AT314" s="133"/>
      <c r="AU314" s="134"/>
      <c r="AV314" s="134"/>
      <c r="AW314" s="134"/>
      <c r="AX314" s="134"/>
      <c r="AY314" s="134"/>
      <c r="AZ314" s="134"/>
      <c r="BA314" s="135"/>
    </row>
    <row r="315" spans="1:53" x14ac:dyDescent="0.25">
      <c r="A315" s="128" t="s">
        <v>1710</v>
      </c>
      <c r="B315" s="128" t="s">
        <v>1929</v>
      </c>
      <c r="C315" s="128" t="str">
        <f t="shared" si="29"/>
        <v>100.40</v>
      </c>
      <c r="D315" s="128" t="str">
        <f t="shared" si="28"/>
        <v>60</v>
      </c>
      <c r="E315" s="128" t="str">
        <f t="shared" si="30"/>
        <v>5000.12</v>
      </c>
      <c r="F315" s="128">
        <f>VLOOKUP(E315,'Projections Cheat Sheet'!$A$3:$B$536,2,FALSE)</f>
        <v>1</v>
      </c>
      <c r="G315" s="128" t="str">
        <f>VLOOKUP(F315,'Projections Cheat Sheet'!$B$8:$C$196,2,FALSE)</f>
        <v>salary</v>
      </c>
      <c r="H315" s="128" t="s">
        <v>2018</v>
      </c>
      <c r="I315" s="129">
        <v>0</v>
      </c>
      <c r="J315" s="129">
        <v>0</v>
      </c>
      <c r="K315" s="130"/>
      <c r="L315" s="129"/>
      <c r="M315" s="129"/>
      <c r="N315" s="129">
        <v>0</v>
      </c>
      <c r="O315" s="129">
        <v>0</v>
      </c>
      <c r="P315" s="131"/>
      <c r="R315" s="172">
        <v>0</v>
      </c>
      <c r="S315" s="172">
        <v>0</v>
      </c>
      <c r="T315" s="173"/>
      <c r="U315" s="173"/>
      <c r="V315" s="173"/>
      <c r="W315" s="172">
        <v>0</v>
      </c>
      <c r="X315" s="172">
        <v>0</v>
      </c>
      <c r="Y315" s="174"/>
      <c r="AA315" s="179">
        <v>0</v>
      </c>
      <c r="AB315" s="179">
        <v>0</v>
      </c>
      <c r="AC315" s="182"/>
      <c r="AD315" s="182"/>
      <c r="AE315" s="182"/>
      <c r="AF315" s="179">
        <v>0</v>
      </c>
      <c r="AG315" s="179">
        <v>0</v>
      </c>
      <c r="AH315" s="181"/>
      <c r="AJ315" s="185">
        <f>IFERROR(VLOOKUP(A315,[3]rptBudgetaryBudgetCrossOrganiza!$A$2:$M$554,4,FALSE),"0")</f>
        <v>0</v>
      </c>
      <c r="AK315" s="185">
        <f>IFERROR(VLOOKUP(A315,[3]rptBudgetaryBudgetCrossOrganiza!$A$2:$M$554,6,FALSE),"0")</f>
        <v>0</v>
      </c>
      <c r="AL315" s="149"/>
      <c r="AM315" s="150">
        <f>IFERROR(VLOOKUP(A315,[4]rptBudgetaryBudgetCrossOrganiza!$A$1212:$O$2283,13,FALSE),"0")</f>
        <v>0</v>
      </c>
      <c r="AN315" s="151"/>
      <c r="AO315" s="151"/>
      <c r="AP315" s="152"/>
      <c r="AQ315" s="149"/>
      <c r="AR315" s="153"/>
      <c r="AS315" s="132"/>
      <c r="AT315" s="133"/>
      <c r="AU315" s="134"/>
      <c r="AV315" s="134"/>
      <c r="AW315" s="134"/>
      <c r="AX315" s="134"/>
      <c r="AY315" s="134"/>
      <c r="AZ315" s="134"/>
      <c r="BA315" s="135"/>
    </row>
    <row r="316" spans="1:53" x14ac:dyDescent="0.25">
      <c r="A316" s="128" t="s">
        <v>1711</v>
      </c>
      <c r="B316" s="128" t="s">
        <v>1930</v>
      </c>
      <c r="C316" s="128" t="str">
        <f t="shared" si="29"/>
        <v>100.40</v>
      </c>
      <c r="D316" s="128" t="str">
        <f t="shared" si="28"/>
        <v>60</v>
      </c>
      <c r="E316" s="128" t="str">
        <f t="shared" si="30"/>
        <v>5000.99</v>
      </c>
      <c r="F316" s="128">
        <f>VLOOKUP(E316,'Projections Cheat Sheet'!$A$3:$B$536,2,FALSE)</f>
        <v>1</v>
      </c>
      <c r="G316" s="128" t="str">
        <f>VLOOKUP(F316,'Projections Cheat Sheet'!$B$8:$C$196,2,FALSE)</f>
        <v>salary</v>
      </c>
      <c r="H316" s="128" t="s">
        <v>2018</v>
      </c>
      <c r="I316" s="129">
        <v>0</v>
      </c>
      <c r="J316" s="129">
        <v>0</v>
      </c>
      <c r="K316" s="130"/>
      <c r="L316" s="129"/>
      <c r="M316" s="129"/>
      <c r="N316" s="129">
        <v>0</v>
      </c>
      <c r="O316" s="129">
        <v>0</v>
      </c>
      <c r="P316" s="131"/>
      <c r="R316" s="172">
        <v>0</v>
      </c>
      <c r="S316" s="172">
        <v>0</v>
      </c>
      <c r="T316" s="173"/>
      <c r="U316" s="173"/>
      <c r="V316" s="173"/>
      <c r="W316" s="172">
        <v>0</v>
      </c>
      <c r="X316" s="172">
        <v>0</v>
      </c>
      <c r="Y316" s="174"/>
      <c r="AA316" s="179">
        <v>0</v>
      </c>
      <c r="AB316" s="179">
        <v>0</v>
      </c>
      <c r="AC316" s="182"/>
      <c r="AD316" s="182"/>
      <c r="AE316" s="182"/>
      <c r="AF316" s="179">
        <v>0</v>
      </c>
      <c r="AG316" s="179">
        <v>0</v>
      </c>
      <c r="AH316" s="181"/>
      <c r="AJ316" s="185">
        <f>IFERROR(VLOOKUP(A316,[3]rptBudgetaryBudgetCrossOrganiza!$A$2:$M$554,4,FALSE),"0")</f>
        <v>0</v>
      </c>
      <c r="AK316" s="185">
        <f>IFERROR(VLOOKUP(A316,[3]rptBudgetaryBudgetCrossOrganiza!$A$2:$M$554,6,FALSE),"0")</f>
        <v>0</v>
      </c>
      <c r="AL316" s="149"/>
      <c r="AM316" s="150">
        <f>IFERROR(VLOOKUP(A316,[4]rptBudgetaryBudgetCrossOrganiza!$A$1212:$O$2283,13,FALSE),"0")</f>
        <v>0</v>
      </c>
      <c r="AN316" s="151"/>
      <c r="AO316" s="151"/>
      <c r="AP316" s="152"/>
      <c r="AQ316" s="149"/>
      <c r="AR316" s="153"/>
      <c r="AS316" s="132"/>
      <c r="AT316" s="133"/>
      <c r="AU316" s="134"/>
      <c r="AV316" s="134"/>
      <c r="AW316" s="134"/>
      <c r="AX316" s="134"/>
      <c r="AY316" s="134"/>
      <c r="AZ316" s="134"/>
      <c r="BA316" s="135"/>
    </row>
    <row r="317" spans="1:53" x14ac:dyDescent="0.25">
      <c r="A317" s="128" t="s">
        <v>1712</v>
      </c>
      <c r="B317" s="128" t="s">
        <v>1931</v>
      </c>
      <c r="C317" s="128" t="str">
        <f t="shared" si="29"/>
        <v>100.40</v>
      </c>
      <c r="D317" s="128" t="str">
        <f t="shared" si="28"/>
        <v>60</v>
      </c>
      <c r="E317" s="128" t="str">
        <f t="shared" si="30"/>
        <v>5100.00</v>
      </c>
      <c r="F317" s="128">
        <f>VLOOKUP(E317,'Projections Cheat Sheet'!$A$3:$B$536,2,FALSE)</f>
        <v>1</v>
      </c>
      <c r="G317" s="128" t="str">
        <f>VLOOKUP(F317,'Projections Cheat Sheet'!$B$8:$C$196,2,FALSE)</f>
        <v>salary</v>
      </c>
      <c r="H317" s="128" t="s">
        <v>2018</v>
      </c>
      <c r="I317" s="129">
        <v>5585</v>
      </c>
      <c r="J317" s="129">
        <v>5585</v>
      </c>
      <c r="K317" s="130"/>
      <c r="L317" s="129"/>
      <c r="M317" s="129"/>
      <c r="N317" s="129">
        <v>5585.8</v>
      </c>
      <c r="O317" s="129">
        <v>5585.8</v>
      </c>
      <c r="P317" s="131"/>
      <c r="R317" s="172">
        <v>6430</v>
      </c>
      <c r="S317" s="172">
        <v>6430</v>
      </c>
      <c r="T317" s="173"/>
      <c r="U317" s="173"/>
      <c r="V317" s="173"/>
      <c r="W317" s="172">
        <v>6430.43</v>
      </c>
      <c r="X317" s="172">
        <v>6430.43</v>
      </c>
      <c r="Y317" s="174"/>
      <c r="AA317" s="179">
        <v>0</v>
      </c>
      <c r="AB317" s="179">
        <v>0</v>
      </c>
      <c r="AC317" s="182"/>
      <c r="AD317" s="182"/>
      <c r="AE317" s="182"/>
      <c r="AF317" s="179">
        <v>7289</v>
      </c>
      <c r="AG317" s="179">
        <v>7289</v>
      </c>
      <c r="AH317" s="181"/>
      <c r="AJ317" s="185">
        <f>IFERROR(VLOOKUP(A317,[3]rptBudgetaryBudgetCrossOrganiza!$A$2:$M$554,4,FALSE),"0")</f>
        <v>0</v>
      </c>
      <c r="AK317" s="185">
        <f>IFERROR(VLOOKUP(A317,[3]rptBudgetaryBudgetCrossOrganiza!$A$2:$M$554,6,FALSE),"0")</f>
        <v>0</v>
      </c>
      <c r="AL317" s="149"/>
      <c r="AM317" s="150">
        <f>IFERROR(VLOOKUP(A317,[4]rptBudgetaryBudgetCrossOrganiza!$A$1212:$O$2283,13,FALSE),"0")</f>
        <v>1878.4</v>
      </c>
      <c r="AN317" s="151"/>
      <c r="AO317" s="151"/>
      <c r="AP317" s="152"/>
      <c r="AQ317" s="149"/>
      <c r="AR317" s="153"/>
      <c r="AS317" s="132"/>
      <c r="AT317" s="133"/>
      <c r="AU317" s="134"/>
      <c r="AV317" s="134"/>
      <c r="AW317" s="134"/>
      <c r="AX317" s="134"/>
      <c r="AY317" s="134"/>
      <c r="AZ317" s="134"/>
      <c r="BA317" s="135"/>
    </row>
    <row r="318" spans="1:53" x14ac:dyDescent="0.25">
      <c r="A318" s="128" t="s">
        <v>1713</v>
      </c>
      <c r="B318" s="128" t="s">
        <v>1932</v>
      </c>
      <c r="C318" s="128" t="str">
        <f t="shared" si="29"/>
        <v>100.40</v>
      </c>
      <c r="D318" s="128" t="str">
        <f t="shared" si="28"/>
        <v>60</v>
      </c>
      <c r="E318" s="128" t="str">
        <f t="shared" si="30"/>
        <v>5100.01</v>
      </c>
      <c r="F318" s="128">
        <f>VLOOKUP(E318,'Projections Cheat Sheet'!$A$3:$B$536,2,FALSE)</f>
        <v>1</v>
      </c>
      <c r="G318" s="128" t="str">
        <f>VLOOKUP(F318,'Projections Cheat Sheet'!$B$8:$C$196,2,FALSE)</f>
        <v>salary</v>
      </c>
      <c r="H318" s="128" t="s">
        <v>2018</v>
      </c>
      <c r="I318" s="129">
        <v>4106</v>
      </c>
      <c r="J318" s="129">
        <v>4106</v>
      </c>
      <c r="K318" s="130"/>
      <c r="L318" s="129"/>
      <c r="M318" s="129"/>
      <c r="N318" s="129">
        <v>4106.4399999999996</v>
      </c>
      <c r="O318" s="129">
        <v>4106.4399999999996</v>
      </c>
      <c r="P318" s="131"/>
      <c r="R318" s="172">
        <v>4380</v>
      </c>
      <c r="S318" s="172">
        <v>4380</v>
      </c>
      <c r="T318" s="173"/>
      <c r="U318" s="173"/>
      <c r="V318" s="173"/>
      <c r="W318" s="172">
        <v>4379.33</v>
      </c>
      <c r="X318" s="172">
        <v>4379.33</v>
      </c>
      <c r="Y318" s="174"/>
      <c r="AA318" s="179">
        <v>0</v>
      </c>
      <c r="AB318" s="179">
        <v>0</v>
      </c>
      <c r="AC318" s="182"/>
      <c r="AD318" s="182"/>
      <c r="AE318" s="182"/>
      <c r="AF318" s="179">
        <v>3989.53</v>
      </c>
      <c r="AG318" s="179">
        <v>3989.53</v>
      </c>
      <c r="AH318" s="181"/>
      <c r="AJ318" s="185">
        <f>IFERROR(VLOOKUP(A318,[3]rptBudgetaryBudgetCrossOrganiza!$A$2:$M$554,4,FALSE),"0")</f>
        <v>0</v>
      </c>
      <c r="AK318" s="185">
        <f>IFERROR(VLOOKUP(A318,[3]rptBudgetaryBudgetCrossOrganiza!$A$2:$M$554,6,FALSE),"0")</f>
        <v>0</v>
      </c>
      <c r="AL318" s="149"/>
      <c r="AM318" s="150">
        <f>IFERROR(VLOOKUP(A318,[4]rptBudgetaryBudgetCrossOrganiza!$A$1212:$O$2283,13,FALSE),"0")</f>
        <v>1055.94</v>
      </c>
      <c r="AN318" s="151"/>
      <c r="AO318" s="151"/>
      <c r="AP318" s="152"/>
      <c r="AQ318" s="149"/>
      <c r="AR318" s="153"/>
      <c r="AS318" s="132"/>
      <c r="AT318" s="133"/>
      <c r="AU318" s="134"/>
      <c r="AV318" s="134"/>
      <c r="AW318" s="134"/>
      <c r="AX318" s="134"/>
      <c r="AY318" s="134"/>
      <c r="AZ318" s="134"/>
      <c r="BA318" s="135"/>
    </row>
    <row r="319" spans="1:53" x14ac:dyDescent="0.25">
      <c r="A319" s="128" t="s">
        <v>1714</v>
      </c>
      <c r="B319" s="128" t="s">
        <v>1933</v>
      </c>
      <c r="C319" s="128" t="str">
        <f t="shared" si="29"/>
        <v>100.40</v>
      </c>
      <c r="D319" s="128" t="str">
        <f t="shared" si="28"/>
        <v>60</v>
      </c>
      <c r="E319" s="128" t="str">
        <f t="shared" si="30"/>
        <v>5100.02</v>
      </c>
      <c r="F319" s="128">
        <f>VLOOKUP(E319,'Projections Cheat Sheet'!$A$3:$B$536,2,FALSE)</f>
        <v>1</v>
      </c>
      <c r="G319" s="128" t="str">
        <f>VLOOKUP(F319,'Projections Cheat Sheet'!$B$8:$C$196,2,FALSE)</f>
        <v>salary</v>
      </c>
      <c r="H319" s="128" t="s">
        <v>2018</v>
      </c>
      <c r="I319" s="129">
        <v>11250</v>
      </c>
      <c r="J319" s="129">
        <v>11250</v>
      </c>
      <c r="K319" s="130"/>
      <c r="L319" s="129"/>
      <c r="M319" s="129"/>
      <c r="N319" s="129">
        <v>11250</v>
      </c>
      <c r="O319" s="129">
        <v>11250</v>
      </c>
      <c r="P319" s="131"/>
      <c r="R319" s="172">
        <v>11250</v>
      </c>
      <c r="S319" s="172">
        <v>11250</v>
      </c>
      <c r="T319" s="173"/>
      <c r="U319" s="173"/>
      <c r="V319" s="173"/>
      <c r="W319" s="172">
        <v>11250</v>
      </c>
      <c r="X319" s="172">
        <v>11250</v>
      </c>
      <c r="Y319" s="174"/>
      <c r="AA319" s="179">
        <v>0</v>
      </c>
      <c r="AB319" s="179">
        <v>0</v>
      </c>
      <c r="AC319" s="182"/>
      <c r="AD319" s="182"/>
      <c r="AE319" s="182"/>
      <c r="AF319" s="179">
        <v>11331.25</v>
      </c>
      <c r="AG319" s="179">
        <v>11331.25</v>
      </c>
      <c r="AH319" s="181"/>
      <c r="AJ319" s="185">
        <f>IFERROR(VLOOKUP(A319,[3]rptBudgetaryBudgetCrossOrganiza!$A$2:$M$554,4,FALSE),"0")</f>
        <v>0</v>
      </c>
      <c r="AK319" s="185">
        <f>IFERROR(VLOOKUP(A319,[3]rptBudgetaryBudgetCrossOrganiza!$A$2:$M$554,6,FALSE),"0")</f>
        <v>0</v>
      </c>
      <c r="AL319" s="149"/>
      <c r="AM319" s="150">
        <f>IFERROR(VLOOKUP(A319,[4]rptBudgetaryBudgetCrossOrganiza!$A$1212:$O$2283,13,FALSE),"0")</f>
        <v>2850</v>
      </c>
      <c r="AN319" s="151"/>
      <c r="AO319" s="151"/>
      <c r="AP319" s="152"/>
      <c r="AQ319" s="149"/>
      <c r="AR319" s="153"/>
      <c r="AS319" s="132"/>
      <c r="AT319" s="133"/>
      <c r="AU319" s="134"/>
      <c r="AV319" s="134"/>
      <c r="AW319" s="134"/>
      <c r="AX319" s="134"/>
      <c r="AY319" s="134"/>
      <c r="AZ319" s="134"/>
      <c r="BA319" s="135"/>
    </row>
    <row r="320" spans="1:53" x14ac:dyDescent="0.25">
      <c r="A320" s="128" t="s">
        <v>1715</v>
      </c>
      <c r="B320" s="128" t="s">
        <v>1934</v>
      </c>
      <c r="C320" s="128" t="str">
        <f t="shared" si="29"/>
        <v>100.40</v>
      </c>
      <c r="D320" s="128" t="str">
        <f t="shared" si="28"/>
        <v>60</v>
      </c>
      <c r="E320" s="128" t="str">
        <f t="shared" si="30"/>
        <v>5100.03</v>
      </c>
      <c r="F320" s="128">
        <f>VLOOKUP(E320,'Projections Cheat Sheet'!$A$3:$B$536,2,FALSE)</f>
        <v>1</v>
      </c>
      <c r="G320" s="128" t="str">
        <f>VLOOKUP(F320,'Projections Cheat Sheet'!$B$8:$C$196,2,FALSE)</f>
        <v>salary</v>
      </c>
      <c r="H320" s="128" t="s">
        <v>2018</v>
      </c>
      <c r="I320" s="129">
        <v>765</v>
      </c>
      <c r="J320" s="129">
        <v>765</v>
      </c>
      <c r="K320" s="130"/>
      <c r="L320" s="129"/>
      <c r="M320" s="129"/>
      <c r="N320" s="129">
        <v>746.88</v>
      </c>
      <c r="O320" s="129">
        <v>746.88</v>
      </c>
      <c r="P320" s="131"/>
      <c r="R320" s="172">
        <v>750</v>
      </c>
      <c r="S320" s="172">
        <v>750</v>
      </c>
      <c r="T320" s="173"/>
      <c r="U320" s="173"/>
      <c r="V320" s="173"/>
      <c r="W320" s="172">
        <v>735.68</v>
      </c>
      <c r="X320" s="172">
        <v>735.68</v>
      </c>
      <c r="Y320" s="174"/>
      <c r="AA320" s="179">
        <v>0</v>
      </c>
      <c r="AB320" s="179">
        <v>0</v>
      </c>
      <c r="AC320" s="182"/>
      <c r="AD320" s="182"/>
      <c r="AE320" s="182"/>
      <c r="AF320" s="179">
        <v>733.13</v>
      </c>
      <c r="AG320" s="179">
        <v>733.13</v>
      </c>
      <c r="AH320" s="181"/>
      <c r="AJ320" s="185">
        <f>IFERROR(VLOOKUP(A320,[3]rptBudgetaryBudgetCrossOrganiza!$A$2:$M$554,4,FALSE),"0")</f>
        <v>0</v>
      </c>
      <c r="AK320" s="185">
        <f>IFERROR(VLOOKUP(A320,[3]rptBudgetaryBudgetCrossOrganiza!$A$2:$M$554,6,FALSE),"0")</f>
        <v>0</v>
      </c>
      <c r="AL320" s="149"/>
      <c r="AM320" s="150">
        <f>IFERROR(VLOOKUP(A320,[4]rptBudgetaryBudgetCrossOrganiza!$A$1212:$O$2283,13,FALSE),"0")</f>
        <v>182.7</v>
      </c>
      <c r="AN320" s="151"/>
      <c r="AO320" s="151"/>
      <c r="AP320" s="152"/>
      <c r="AQ320" s="149"/>
      <c r="AR320" s="153"/>
      <c r="AS320" s="132"/>
      <c r="AT320" s="133"/>
      <c r="AU320" s="134"/>
      <c r="AV320" s="134"/>
      <c r="AW320" s="134"/>
      <c r="AX320" s="134"/>
      <c r="AY320" s="134"/>
      <c r="AZ320" s="134"/>
      <c r="BA320" s="135"/>
    </row>
    <row r="321" spans="1:53" x14ac:dyDescent="0.25">
      <c r="A321" s="128" t="s">
        <v>1716</v>
      </c>
      <c r="B321" s="128" t="s">
        <v>1935</v>
      </c>
      <c r="C321" s="128" t="str">
        <f t="shared" si="29"/>
        <v>100.40</v>
      </c>
      <c r="D321" s="128" t="str">
        <f t="shared" si="28"/>
        <v>60</v>
      </c>
      <c r="E321" s="128" t="str">
        <f t="shared" si="30"/>
        <v>5100.04</v>
      </c>
      <c r="F321" s="128">
        <f>VLOOKUP(E321,'Projections Cheat Sheet'!$A$3:$B$536,2,FALSE)</f>
        <v>1</v>
      </c>
      <c r="G321" s="128" t="str">
        <f>VLOOKUP(F321,'Projections Cheat Sheet'!$B$8:$C$196,2,FALSE)</f>
        <v>salary</v>
      </c>
      <c r="H321" s="128" t="s">
        <v>2018</v>
      </c>
      <c r="I321" s="129">
        <v>120</v>
      </c>
      <c r="J321" s="129">
        <v>120</v>
      </c>
      <c r="K321" s="130"/>
      <c r="L321" s="129"/>
      <c r="M321" s="129"/>
      <c r="N321" s="129">
        <v>119.28</v>
      </c>
      <c r="O321" s="129">
        <v>119.28</v>
      </c>
      <c r="P321" s="131"/>
      <c r="R321" s="172">
        <v>120</v>
      </c>
      <c r="S321" s="172">
        <v>120</v>
      </c>
      <c r="T321" s="173"/>
      <c r="U321" s="173"/>
      <c r="V321" s="173"/>
      <c r="W321" s="172">
        <v>119.28</v>
      </c>
      <c r="X321" s="172">
        <v>119.28</v>
      </c>
      <c r="Y321" s="174"/>
      <c r="AA321" s="179">
        <v>0</v>
      </c>
      <c r="AB321" s="179">
        <v>0</v>
      </c>
      <c r="AC321" s="182"/>
      <c r="AD321" s="182"/>
      <c r="AE321" s="182"/>
      <c r="AF321" s="179">
        <v>119.28</v>
      </c>
      <c r="AG321" s="179">
        <v>119.28</v>
      </c>
      <c r="AH321" s="181"/>
      <c r="AJ321" s="185">
        <f>IFERROR(VLOOKUP(A321,[3]rptBudgetaryBudgetCrossOrganiza!$A$2:$M$554,4,FALSE),"0")</f>
        <v>0</v>
      </c>
      <c r="AK321" s="185">
        <f>IFERROR(VLOOKUP(A321,[3]rptBudgetaryBudgetCrossOrganiza!$A$2:$M$554,6,FALSE),"0")</f>
        <v>0</v>
      </c>
      <c r="AL321" s="149"/>
      <c r="AM321" s="150">
        <f>IFERROR(VLOOKUP(A321,[4]rptBudgetaryBudgetCrossOrganiza!$A$1212:$O$2283,13,FALSE),"0")</f>
        <v>29.82</v>
      </c>
      <c r="AN321" s="151"/>
      <c r="AO321" s="151"/>
      <c r="AP321" s="152"/>
      <c r="AQ321" s="149"/>
      <c r="AR321" s="153"/>
      <c r="AS321" s="132"/>
      <c r="AT321" s="133"/>
      <c r="AU321" s="134"/>
      <c r="AV321" s="134"/>
      <c r="AW321" s="134"/>
      <c r="AX321" s="134"/>
      <c r="AY321" s="134"/>
      <c r="AZ321" s="134"/>
      <c r="BA321" s="135"/>
    </row>
    <row r="322" spans="1:53" x14ac:dyDescent="0.25">
      <c r="A322" s="128" t="s">
        <v>1717</v>
      </c>
      <c r="B322" s="128" t="s">
        <v>1936</v>
      </c>
      <c r="C322" s="128" t="str">
        <f t="shared" si="29"/>
        <v>100.40</v>
      </c>
      <c r="D322" s="128" t="str">
        <f t="shared" si="28"/>
        <v>60</v>
      </c>
      <c r="E322" s="128" t="str">
        <f t="shared" si="30"/>
        <v>5100.05</v>
      </c>
      <c r="F322" s="128">
        <f>VLOOKUP(E322,'Projections Cheat Sheet'!$A$3:$B$536,2,FALSE)</f>
        <v>1</v>
      </c>
      <c r="G322" s="128" t="str">
        <f>VLOOKUP(F322,'Projections Cheat Sheet'!$B$8:$C$196,2,FALSE)</f>
        <v>salary</v>
      </c>
      <c r="H322" s="128" t="s">
        <v>2018</v>
      </c>
      <c r="I322" s="129">
        <v>15</v>
      </c>
      <c r="J322" s="129">
        <v>15</v>
      </c>
      <c r="K322" s="130"/>
      <c r="L322" s="129"/>
      <c r="M322" s="129"/>
      <c r="N322" s="129">
        <v>12.24</v>
      </c>
      <c r="O322" s="129">
        <v>12.24</v>
      </c>
      <c r="P322" s="131"/>
      <c r="R322" s="172">
        <v>15</v>
      </c>
      <c r="S322" s="172">
        <v>15</v>
      </c>
      <c r="T322" s="173"/>
      <c r="U322" s="173"/>
      <c r="V322" s="173"/>
      <c r="W322" s="172">
        <v>12.24</v>
      </c>
      <c r="X322" s="172">
        <v>12.24</v>
      </c>
      <c r="Y322" s="174"/>
      <c r="AA322" s="179">
        <v>0</v>
      </c>
      <c r="AB322" s="179">
        <v>0</v>
      </c>
      <c r="AC322" s="182"/>
      <c r="AD322" s="182"/>
      <c r="AE322" s="182"/>
      <c r="AF322" s="179">
        <v>75.239999999999995</v>
      </c>
      <c r="AG322" s="179">
        <v>75.239999999999995</v>
      </c>
      <c r="AH322" s="181"/>
      <c r="AJ322" s="185">
        <f>IFERROR(VLOOKUP(A322,[3]rptBudgetaryBudgetCrossOrganiza!$A$2:$M$554,4,FALSE),"0")</f>
        <v>0</v>
      </c>
      <c r="AK322" s="185">
        <f>IFERROR(VLOOKUP(A322,[3]rptBudgetaryBudgetCrossOrganiza!$A$2:$M$554,6,FALSE),"0")</f>
        <v>0</v>
      </c>
      <c r="AL322" s="149"/>
      <c r="AM322" s="150">
        <f>IFERROR(VLOOKUP(A322,[4]rptBudgetaryBudgetCrossOrganiza!$A$1212:$O$2283,13,FALSE),"0")</f>
        <v>18.52</v>
      </c>
      <c r="AN322" s="151"/>
      <c r="AO322" s="151"/>
      <c r="AP322" s="152"/>
      <c r="AQ322" s="149"/>
      <c r="AR322" s="153"/>
      <c r="AS322" s="132"/>
      <c r="AT322" s="133"/>
      <c r="AU322" s="134"/>
      <c r="AV322" s="134"/>
      <c r="AW322" s="134"/>
      <c r="AX322" s="134"/>
      <c r="AY322" s="134"/>
      <c r="AZ322" s="134"/>
      <c r="BA322" s="135"/>
    </row>
    <row r="323" spans="1:53" x14ac:dyDescent="0.25">
      <c r="A323" s="128" t="s">
        <v>1718</v>
      </c>
      <c r="B323" s="128" t="s">
        <v>1937</v>
      </c>
      <c r="C323" s="128" t="str">
        <f t="shared" si="29"/>
        <v>100.40</v>
      </c>
      <c r="D323" s="128" t="str">
        <f t="shared" si="28"/>
        <v>60</v>
      </c>
      <c r="E323" s="128" t="str">
        <f t="shared" si="30"/>
        <v>5100.06</v>
      </c>
      <c r="F323" s="128">
        <f>VLOOKUP(E323,'Projections Cheat Sheet'!$A$3:$B$536,2,FALSE)</f>
        <v>1</v>
      </c>
      <c r="G323" s="128" t="str">
        <f>VLOOKUP(F323,'Projections Cheat Sheet'!$B$8:$C$196,2,FALSE)</f>
        <v>salary</v>
      </c>
      <c r="H323" s="128" t="s">
        <v>2018</v>
      </c>
      <c r="I323" s="129">
        <v>1060</v>
      </c>
      <c r="J323" s="129">
        <v>1060</v>
      </c>
      <c r="K323" s="130"/>
      <c r="L323" s="129"/>
      <c r="M323" s="129"/>
      <c r="N323" s="129">
        <v>1060</v>
      </c>
      <c r="O323" s="129">
        <v>1060</v>
      </c>
      <c r="P323" s="131"/>
      <c r="R323" s="172">
        <v>1100</v>
      </c>
      <c r="S323" s="172">
        <v>1100</v>
      </c>
      <c r="T323" s="173"/>
      <c r="U323" s="173"/>
      <c r="V323" s="173"/>
      <c r="W323" s="172">
        <v>1100</v>
      </c>
      <c r="X323" s="172">
        <v>1100</v>
      </c>
      <c r="Y323" s="174"/>
      <c r="AA323" s="179">
        <v>0</v>
      </c>
      <c r="AB323" s="179">
        <v>0</v>
      </c>
      <c r="AC323" s="182"/>
      <c r="AD323" s="182"/>
      <c r="AE323" s="182"/>
      <c r="AF323" s="179">
        <v>0</v>
      </c>
      <c r="AG323" s="179">
        <v>0</v>
      </c>
      <c r="AH323" s="181"/>
      <c r="AJ323" s="185">
        <f>IFERROR(VLOOKUP(A323,[3]rptBudgetaryBudgetCrossOrganiza!$A$2:$M$554,4,FALSE),"0")</f>
        <v>0</v>
      </c>
      <c r="AK323" s="185">
        <f>IFERROR(VLOOKUP(A323,[3]rptBudgetaryBudgetCrossOrganiza!$A$2:$M$554,6,FALSE),"0")</f>
        <v>0</v>
      </c>
      <c r="AL323" s="149"/>
      <c r="AM323" s="150">
        <f>IFERROR(VLOOKUP(A323,[4]rptBudgetaryBudgetCrossOrganiza!$A$1212:$O$2283,13,FALSE),"0")</f>
        <v>0</v>
      </c>
      <c r="AN323" s="151"/>
      <c r="AO323" s="151"/>
      <c r="AP323" s="152"/>
      <c r="AQ323" s="149"/>
      <c r="AR323" s="153"/>
      <c r="AS323" s="132"/>
      <c r="AT323" s="133"/>
      <c r="AU323" s="134"/>
      <c r="AV323" s="134"/>
      <c r="AW323" s="134"/>
      <c r="AX323" s="134"/>
      <c r="AY323" s="134"/>
      <c r="AZ323" s="134"/>
      <c r="BA323" s="135"/>
    </row>
    <row r="324" spans="1:53" x14ac:dyDescent="0.25">
      <c r="A324" s="128" t="s">
        <v>1719</v>
      </c>
      <c r="B324" s="128" t="s">
        <v>1938</v>
      </c>
      <c r="C324" s="128" t="str">
        <f t="shared" si="29"/>
        <v>100.40</v>
      </c>
      <c r="D324" s="128" t="str">
        <f t="shared" si="28"/>
        <v>60</v>
      </c>
      <c r="E324" s="128" t="str">
        <f t="shared" si="30"/>
        <v>5100.07</v>
      </c>
      <c r="F324" s="128">
        <f>VLOOKUP(E324,'Projections Cheat Sheet'!$A$3:$B$536,2,FALSE)</f>
        <v>1</v>
      </c>
      <c r="G324" s="128" t="str">
        <f>VLOOKUP(F324,'Projections Cheat Sheet'!$B$8:$C$196,2,FALSE)</f>
        <v>salary</v>
      </c>
      <c r="H324" s="128" t="s">
        <v>2018</v>
      </c>
      <c r="I324" s="129">
        <v>235</v>
      </c>
      <c r="J324" s="129">
        <v>235</v>
      </c>
      <c r="K324" s="130"/>
      <c r="L324" s="129"/>
      <c r="M324" s="129"/>
      <c r="N324" s="129">
        <v>186.17</v>
      </c>
      <c r="O324" s="129">
        <v>186.17</v>
      </c>
      <c r="P324" s="131"/>
      <c r="R324" s="172">
        <v>230</v>
      </c>
      <c r="S324" s="172">
        <v>230</v>
      </c>
      <c r="T324" s="173"/>
      <c r="U324" s="173"/>
      <c r="V324" s="173"/>
      <c r="W324" s="172">
        <v>191.33</v>
      </c>
      <c r="X324" s="172">
        <v>191.33</v>
      </c>
      <c r="Y324" s="174"/>
      <c r="AA324" s="179">
        <v>0</v>
      </c>
      <c r="AB324" s="179">
        <v>0</v>
      </c>
      <c r="AC324" s="182"/>
      <c r="AD324" s="182"/>
      <c r="AE324" s="182"/>
      <c r="AF324" s="179">
        <v>201.56</v>
      </c>
      <c r="AG324" s="179">
        <v>201.56</v>
      </c>
      <c r="AH324" s="181"/>
      <c r="AJ324" s="185">
        <f>IFERROR(VLOOKUP(A324,[3]rptBudgetaryBudgetCrossOrganiza!$A$2:$M$554,4,FALSE),"0")</f>
        <v>0</v>
      </c>
      <c r="AK324" s="185">
        <f>IFERROR(VLOOKUP(A324,[3]rptBudgetaryBudgetCrossOrganiza!$A$2:$M$554,6,FALSE),"0")</f>
        <v>0</v>
      </c>
      <c r="AL324" s="149"/>
      <c r="AM324" s="150">
        <f>IFERROR(VLOOKUP(A324,[4]rptBudgetaryBudgetCrossOrganiza!$A$1212:$O$2283,13,FALSE),"0")</f>
        <v>44.54</v>
      </c>
      <c r="AN324" s="151"/>
      <c r="AO324" s="151"/>
      <c r="AP324" s="152"/>
      <c r="AQ324" s="149"/>
      <c r="AR324" s="153"/>
      <c r="AS324" s="132"/>
      <c r="AT324" s="133"/>
      <c r="AU324" s="134"/>
      <c r="AV324" s="134"/>
      <c r="AW324" s="134"/>
      <c r="AX324" s="134"/>
      <c r="AY324" s="134"/>
      <c r="AZ324" s="134"/>
      <c r="BA324" s="135"/>
    </row>
    <row r="325" spans="1:53" x14ac:dyDescent="0.25">
      <c r="A325" s="128" t="s">
        <v>1720</v>
      </c>
      <c r="B325" s="128" t="s">
        <v>1939</v>
      </c>
      <c r="C325" s="128" t="str">
        <f t="shared" si="29"/>
        <v>100.40</v>
      </c>
      <c r="D325" s="128" t="str">
        <f t="shared" ref="D325:D388" si="31">MID(A325,8,2)</f>
        <v>60</v>
      </c>
      <c r="E325" s="128" t="str">
        <f t="shared" si="30"/>
        <v>5100.08</v>
      </c>
      <c r="F325" s="128">
        <f>VLOOKUP(E325,'Projections Cheat Sheet'!$A$3:$B$536,2,FALSE)</f>
        <v>1</v>
      </c>
      <c r="G325" s="128" t="str">
        <f>VLOOKUP(F325,'Projections Cheat Sheet'!$B$8:$C$196,2,FALSE)</f>
        <v>salary</v>
      </c>
      <c r="H325" s="128" t="s">
        <v>2018</v>
      </c>
      <c r="I325" s="129">
        <v>968</v>
      </c>
      <c r="J325" s="129">
        <v>968</v>
      </c>
      <c r="K325" s="130"/>
      <c r="L325" s="129"/>
      <c r="M325" s="129"/>
      <c r="N325" s="129">
        <v>1612.59</v>
      </c>
      <c r="O325" s="129">
        <v>1612.59</v>
      </c>
      <c r="P325" s="131"/>
      <c r="R325" s="172">
        <v>1665</v>
      </c>
      <c r="S325" s="172">
        <v>1665</v>
      </c>
      <c r="T325" s="173"/>
      <c r="U325" s="173"/>
      <c r="V325" s="173"/>
      <c r="W325" s="172">
        <v>1661.05</v>
      </c>
      <c r="X325" s="172">
        <v>1661.05</v>
      </c>
      <c r="Y325" s="174"/>
      <c r="AA325" s="179">
        <v>0</v>
      </c>
      <c r="AB325" s="179">
        <v>0</v>
      </c>
      <c r="AC325" s="182"/>
      <c r="AD325" s="182"/>
      <c r="AE325" s="182"/>
      <c r="AF325" s="179">
        <v>1733.88</v>
      </c>
      <c r="AG325" s="179">
        <v>1733.88</v>
      </c>
      <c r="AH325" s="181"/>
      <c r="AJ325" s="185">
        <f>IFERROR(VLOOKUP(A325,[3]rptBudgetaryBudgetCrossOrganiza!$A$2:$M$554,4,FALSE),"0")</f>
        <v>0</v>
      </c>
      <c r="AK325" s="185">
        <f>IFERROR(VLOOKUP(A325,[3]rptBudgetaryBudgetCrossOrganiza!$A$2:$M$554,6,FALSE),"0")</f>
        <v>0</v>
      </c>
      <c r="AL325" s="149"/>
      <c r="AM325" s="150">
        <f>IFERROR(VLOOKUP(A325,[4]rptBudgetaryBudgetCrossOrganiza!$A$1212:$O$2283,13,FALSE),"0")</f>
        <v>449.29</v>
      </c>
      <c r="AN325" s="151"/>
      <c r="AO325" s="151"/>
      <c r="AP325" s="152"/>
      <c r="AQ325" s="149"/>
      <c r="AR325" s="153"/>
      <c r="AS325" s="132"/>
      <c r="AT325" s="133"/>
      <c r="AU325" s="134"/>
      <c r="AV325" s="134"/>
      <c r="AW325" s="134"/>
      <c r="AX325" s="134"/>
      <c r="AY325" s="134"/>
      <c r="AZ325" s="134"/>
      <c r="BA325" s="135"/>
    </row>
    <row r="326" spans="1:53" x14ac:dyDescent="0.25">
      <c r="A326" s="128" t="s">
        <v>1721</v>
      </c>
      <c r="B326" s="128" t="s">
        <v>1940</v>
      </c>
      <c r="C326" s="128" t="str">
        <f t="shared" si="29"/>
        <v>100.40</v>
      </c>
      <c r="D326" s="128" t="str">
        <f t="shared" si="31"/>
        <v>60</v>
      </c>
      <c r="E326" s="128" t="str">
        <f t="shared" si="30"/>
        <v>5100.09</v>
      </c>
      <c r="F326" s="128">
        <f>VLOOKUP(E326,'Projections Cheat Sheet'!$A$3:$B$536,2,FALSE)</f>
        <v>1</v>
      </c>
      <c r="G326" s="128" t="str">
        <f>VLOOKUP(F326,'Projections Cheat Sheet'!$B$8:$C$196,2,FALSE)</f>
        <v>salary</v>
      </c>
      <c r="H326" s="128" t="s">
        <v>2018</v>
      </c>
      <c r="I326" s="129">
        <v>0</v>
      </c>
      <c r="J326" s="129">
        <v>0</v>
      </c>
      <c r="K326" s="130"/>
      <c r="L326" s="129"/>
      <c r="M326" s="129"/>
      <c r="N326" s="129">
        <v>0</v>
      </c>
      <c r="O326" s="129">
        <v>0</v>
      </c>
      <c r="P326" s="131"/>
      <c r="R326" s="172">
        <v>0</v>
      </c>
      <c r="S326" s="172">
        <v>0</v>
      </c>
      <c r="T326" s="173"/>
      <c r="U326" s="173"/>
      <c r="V326" s="173"/>
      <c r="W326" s="172">
        <v>0</v>
      </c>
      <c r="X326" s="172">
        <v>0</v>
      </c>
      <c r="Y326" s="174"/>
      <c r="AA326" s="179">
        <v>0</v>
      </c>
      <c r="AB326" s="179">
        <v>0</v>
      </c>
      <c r="AC326" s="182"/>
      <c r="AD326" s="182"/>
      <c r="AE326" s="182"/>
      <c r="AF326" s="179">
        <v>0</v>
      </c>
      <c r="AG326" s="179">
        <v>0</v>
      </c>
      <c r="AH326" s="181"/>
      <c r="AJ326" s="185">
        <f>IFERROR(VLOOKUP(A326,[3]rptBudgetaryBudgetCrossOrganiza!$A$2:$M$554,4,FALSE),"0")</f>
        <v>0</v>
      </c>
      <c r="AK326" s="185">
        <f>IFERROR(VLOOKUP(A326,[3]rptBudgetaryBudgetCrossOrganiza!$A$2:$M$554,6,FALSE),"0")</f>
        <v>0</v>
      </c>
      <c r="AL326" s="149"/>
      <c r="AM326" s="150">
        <f>IFERROR(VLOOKUP(A326,[4]rptBudgetaryBudgetCrossOrganiza!$A$1212:$O$2283,13,FALSE),"0")</f>
        <v>0</v>
      </c>
      <c r="AN326" s="151"/>
      <c r="AO326" s="151"/>
      <c r="AP326" s="152"/>
      <c r="AQ326" s="149"/>
      <c r="AR326" s="153"/>
      <c r="AS326" s="132"/>
      <c r="AT326" s="133"/>
      <c r="AU326" s="134"/>
      <c r="AV326" s="134"/>
      <c r="AW326" s="134"/>
      <c r="AX326" s="134"/>
      <c r="AY326" s="134"/>
      <c r="AZ326" s="134"/>
      <c r="BA326" s="135"/>
    </row>
    <row r="327" spans="1:53" x14ac:dyDescent="0.25">
      <c r="A327" s="128" t="s">
        <v>1722</v>
      </c>
      <c r="B327" s="128" t="s">
        <v>1941</v>
      </c>
      <c r="C327" s="128" t="str">
        <f t="shared" si="29"/>
        <v>100.40</v>
      </c>
      <c r="D327" s="128" t="str">
        <f t="shared" si="31"/>
        <v>60</v>
      </c>
      <c r="E327" s="128" t="str">
        <f t="shared" si="30"/>
        <v>5100.10</v>
      </c>
      <c r="F327" s="128">
        <f>VLOOKUP(E327,'Projections Cheat Sheet'!$A$3:$B$536,2,FALSE)</f>
        <v>1</v>
      </c>
      <c r="G327" s="128" t="str">
        <f>VLOOKUP(F327,'Projections Cheat Sheet'!$B$8:$C$196,2,FALSE)</f>
        <v>salary</v>
      </c>
      <c r="H327" s="128" t="s">
        <v>2018</v>
      </c>
      <c r="I327" s="129">
        <v>0</v>
      </c>
      <c r="J327" s="129">
        <v>0</v>
      </c>
      <c r="K327" s="130"/>
      <c r="L327" s="129"/>
      <c r="M327" s="129"/>
      <c r="N327" s="129">
        <v>0</v>
      </c>
      <c r="O327" s="129">
        <v>0</v>
      </c>
      <c r="P327" s="131"/>
      <c r="R327" s="172">
        <v>0</v>
      </c>
      <c r="S327" s="172">
        <v>0</v>
      </c>
      <c r="T327" s="173"/>
      <c r="U327" s="173"/>
      <c r="V327" s="173"/>
      <c r="W327" s="172">
        <v>0</v>
      </c>
      <c r="X327" s="172">
        <v>0</v>
      </c>
      <c r="Y327" s="174"/>
      <c r="AA327" s="179">
        <v>0</v>
      </c>
      <c r="AB327" s="179">
        <v>0</v>
      </c>
      <c r="AC327" s="182"/>
      <c r="AD327" s="182"/>
      <c r="AE327" s="182"/>
      <c r="AF327" s="179">
        <v>250</v>
      </c>
      <c r="AG327" s="179">
        <v>250</v>
      </c>
      <c r="AH327" s="181"/>
      <c r="AJ327" s="185">
        <f>IFERROR(VLOOKUP(A327,[3]rptBudgetaryBudgetCrossOrganiza!$A$2:$M$554,4,FALSE),"0")</f>
        <v>0</v>
      </c>
      <c r="AK327" s="185">
        <f>IFERROR(VLOOKUP(A327,[3]rptBudgetaryBudgetCrossOrganiza!$A$2:$M$554,6,FALSE),"0")</f>
        <v>0</v>
      </c>
      <c r="AL327" s="149"/>
      <c r="AM327" s="150">
        <f>IFERROR(VLOOKUP(A327,[4]rptBudgetaryBudgetCrossOrganiza!$A$1212:$O$2283,13,FALSE),"0")</f>
        <v>0</v>
      </c>
      <c r="AN327" s="151"/>
      <c r="AO327" s="151"/>
      <c r="AP327" s="152"/>
      <c r="AQ327" s="149"/>
      <c r="AR327" s="153"/>
      <c r="AS327" s="132"/>
      <c r="AT327" s="133"/>
      <c r="AU327" s="134"/>
      <c r="AV327" s="134"/>
      <c r="AW327" s="134"/>
      <c r="AX327" s="134"/>
      <c r="AY327" s="134"/>
      <c r="AZ327" s="134"/>
      <c r="BA327" s="135"/>
    </row>
    <row r="328" spans="1:53" x14ac:dyDescent="0.25">
      <c r="A328" s="128" t="s">
        <v>1723</v>
      </c>
      <c r="B328" s="128" t="s">
        <v>1942</v>
      </c>
      <c r="C328" s="128" t="str">
        <f t="shared" si="29"/>
        <v>100.40</v>
      </c>
      <c r="D328" s="128" t="str">
        <f t="shared" si="31"/>
        <v>60</v>
      </c>
      <c r="E328" s="128" t="str">
        <f t="shared" si="30"/>
        <v>5100.11</v>
      </c>
      <c r="F328" s="128">
        <f>VLOOKUP(E328,'Projections Cheat Sheet'!$A$3:$B$536,2,FALSE)</f>
        <v>1</v>
      </c>
      <c r="G328" s="128" t="str">
        <f>VLOOKUP(F328,'Projections Cheat Sheet'!$B$8:$C$196,2,FALSE)</f>
        <v>salary</v>
      </c>
      <c r="H328" s="128" t="s">
        <v>2018</v>
      </c>
      <c r="I328" s="129">
        <v>520</v>
      </c>
      <c r="J328" s="129">
        <v>520</v>
      </c>
      <c r="K328" s="130"/>
      <c r="L328" s="129"/>
      <c r="M328" s="129"/>
      <c r="N328" s="129">
        <v>502.11</v>
      </c>
      <c r="O328" s="129">
        <v>502.11</v>
      </c>
      <c r="P328" s="131"/>
      <c r="R328" s="172">
        <v>560</v>
      </c>
      <c r="S328" s="172">
        <v>560</v>
      </c>
      <c r="T328" s="173"/>
      <c r="U328" s="173"/>
      <c r="V328" s="173"/>
      <c r="W328" s="172">
        <v>532.92999999999995</v>
      </c>
      <c r="X328" s="172">
        <v>532.92999999999995</v>
      </c>
      <c r="Y328" s="174"/>
      <c r="AA328" s="179">
        <v>0</v>
      </c>
      <c r="AB328" s="179">
        <v>0</v>
      </c>
      <c r="AC328" s="182"/>
      <c r="AD328" s="182"/>
      <c r="AE328" s="182"/>
      <c r="AF328" s="179">
        <v>569.73</v>
      </c>
      <c r="AG328" s="179">
        <v>569.73</v>
      </c>
      <c r="AH328" s="181"/>
      <c r="AJ328" s="185">
        <f>IFERROR(VLOOKUP(A328,[3]rptBudgetaryBudgetCrossOrganiza!$A$2:$M$554,4,FALSE),"0")</f>
        <v>0</v>
      </c>
      <c r="AK328" s="185">
        <f>IFERROR(VLOOKUP(A328,[3]rptBudgetaryBudgetCrossOrganiza!$A$2:$M$554,6,FALSE),"0")</f>
        <v>0</v>
      </c>
      <c r="AL328" s="149"/>
      <c r="AM328" s="150">
        <f>IFERROR(VLOOKUP(A328,[4]rptBudgetaryBudgetCrossOrganiza!$A$1212:$O$2283,13,FALSE),"0")</f>
        <v>136.83000000000001</v>
      </c>
      <c r="AN328" s="151"/>
      <c r="AO328" s="151"/>
      <c r="AP328" s="152"/>
      <c r="AQ328" s="149"/>
      <c r="AR328" s="153"/>
      <c r="AS328" s="132"/>
      <c r="AT328" s="133"/>
      <c r="AU328" s="134"/>
      <c r="AV328" s="134"/>
      <c r="AW328" s="134"/>
      <c r="AX328" s="134"/>
      <c r="AY328" s="134"/>
      <c r="AZ328" s="134"/>
      <c r="BA328" s="135"/>
    </row>
    <row r="329" spans="1:53" x14ac:dyDescent="0.25">
      <c r="A329" s="128" t="s">
        <v>1724</v>
      </c>
      <c r="B329" s="128" t="s">
        <v>1943</v>
      </c>
      <c r="C329" s="128" t="str">
        <f t="shared" si="29"/>
        <v>100.40</v>
      </c>
      <c r="D329" s="128" t="str">
        <f t="shared" si="31"/>
        <v>60</v>
      </c>
      <c r="E329" s="128" t="str">
        <f t="shared" si="30"/>
        <v>5100.12</v>
      </c>
      <c r="F329" s="128">
        <f>VLOOKUP(E329,'Projections Cheat Sheet'!$A$3:$B$536,2,FALSE)</f>
        <v>1</v>
      </c>
      <c r="G329" s="128" t="str">
        <f>VLOOKUP(F329,'Projections Cheat Sheet'!$B$8:$C$196,2,FALSE)</f>
        <v>salary</v>
      </c>
      <c r="H329" s="128" t="s">
        <v>2018</v>
      </c>
      <c r="I329" s="129">
        <v>300</v>
      </c>
      <c r="J329" s="129">
        <v>300</v>
      </c>
      <c r="K329" s="130"/>
      <c r="L329" s="129"/>
      <c r="M329" s="129"/>
      <c r="N329" s="129">
        <v>248.14</v>
      </c>
      <c r="O329" s="129">
        <v>248.14</v>
      </c>
      <c r="P329" s="131"/>
      <c r="R329" s="172">
        <v>450</v>
      </c>
      <c r="S329" s="172">
        <v>450</v>
      </c>
      <c r="T329" s="173"/>
      <c r="U329" s="173"/>
      <c r="V329" s="173"/>
      <c r="W329" s="172">
        <v>218.09</v>
      </c>
      <c r="X329" s="172">
        <v>218.09</v>
      </c>
      <c r="Y329" s="174"/>
      <c r="AA329" s="179">
        <v>0</v>
      </c>
      <c r="AB329" s="179">
        <v>0</v>
      </c>
      <c r="AC329" s="182"/>
      <c r="AD329" s="182"/>
      <c r="AE329" s="182"/>
      <c r="AF329" s="179">
        <v>0</v>
      </c>
      <c r="AG329" s="179">
        <v>0</v>
      </c>
      <c r="AH329" s="181"/>
      <c r="AJ329" s="185">
        <f>IFERROR(VLOOKUP(A329,[3]rptBudgetaryBudgetCrossOrganiza!$A$2:$M$554,4,FALSE),"0")</f>
        <v>0</v>
      </c>
      <c r="AK329" s="185">
        <f>IFERROR(VLOOKUP(A329,[3]rptBudgetaryBudgetCrossOrganiza!$A$2:$M$554,6,FALSE),"0")</f>
        <v>0</v>
      </c>
      <c r="AL329" s="149"/>
      <c r="AM329" s="150">
        <f>IFERROR(VLOOKUP(A329,[4]rptBudgetaryBudgetCrossOrganiza!$A$1212:$O$2283,13,FALSE),"0")</f>
        <v>0</v>
      </c>
      <c r="AN329" s="151"/>
      <c r="AO329" s="151"/>
      <c r="AP329" s="152"/>
      <c r="AQ329" s="149"/>
      <c r="AR329" s="153"/>
      <c r="AS329" s="132"/>
      <c r="AT329" s="133"/>
      <c r="AU329" s="134"/>
      <c r="AV329" s="134"/>
      <c r="AW329" s="134"/>
      <c r="AX329" s="134"/>
      <c r="AY329" s="134"/>
      <c r="AZ329" s="134"/>
      <c r="BA329" s="135"/>
    </row>
    <row r="330" spans="1:53" x14ac:dyDescent="0.25">
      <c r="A330" s="128" t="s">
        <v>1725</v>
      </c>
      <c r="B330" s="128" t="s">
        <v>1944</v>
      </c>
      <c r="C330" s="128" t="str">
        <f t="shared" si="29"/>
        <v>100.40</v>
      </c>
      <c r="D330" s="128" t="str">
        <f t="shared" si="31"/>
        <v>60</v>
      </c>
      <c r="E330" s="128" t="str">
        <f t="shared" si="30"/>
        <v>5100.15</v>
      </c>
      <c r="F330" s="128">
        <f>VLOOKUP(E330,'Projections Cheat Sheet'!$A$3:$B$536,2,FALSE)</f>
        <v>1</v>
      </c>
      <c r="G330" s="128" t="str">
        <f>VLOOKUP(F330,'Projections Cheat Sheet'!$B$8:$C$196,2,FALSE)</f>
        <v>salary</v>
      </c>
      <c r="H330" s="128" t="s">
        <v>2018</v>
      </c>
      <c r="I330" s="129">
        <v>0</v>
      </c>
      <c r="J330" s="129">
        <v>0</v>
      </c>
      <c r="K330" s="130"/>
      <c r="L330" s="129"/>
      <c r="M330" s="129"/>
      <c r="N330" s="129">
        <v>0</v>
      </c>
      <c r="O330" s="129">
        <v>0</v>
      </c>
      <c r="P330" s="131"/>
      <c r="R330" s="172">
        <v>0</v>
      </c>
      <c r="S330" s="172">
        <v>0</v>
      </c>
      <c r="T330" s="173"/>
      <c r="U330" s="173"/>
      <c r="V330" s="173"/>
      <c r="W330" s="172">
        <v>0</v>
      </c>
      <c r="X330" s="172">
        <v>0</v>
      </c>
      <c r="Y330" s="174"/>
      <c r="AA330" s="179">
        <v>0</v>
      </c>
      <c r="AB330" s="179">
        <v>0</v>
      </c>
      <c r="AC330" s="182"/>
      <c r="AD330" s="182"/>
      <c r="AE330" s="182"/>
      <c r="AF330" s="179">
        <v>0</v>
      </c>
      <c r="AG330" s="179">
        <v>0</v>
      </c>
      <c r="AH330" s="181"/>
      <c r="AJ330" s="185">
        <f>IFERROR(VLOOKUP(A330,[3]rptBudgetaryBudgetCrossOrganiza!$A$2:$M$554,4,FALSE),"0")</f>
        <v>0</v>
      </c>
      <c r="AK330" s="185">
        <f>IFERROR(VLOOKUP(A330,[3]rptBudgetaryBudgetCrossOrganiza!$A$2:$M$554,6,FALSE),"0")</f>
        <v>0</v>
      </c>
      <c r="AL330" s="149"/>
      <c r="AM330" s="150">
        <f>IFERROR(VLOOKUP(A330,[4]rptBudgetaryBudgetCrossOrganiza!$A$1212:$O$2283,13,FALSE),"0")</f>
        <v>0</v>
      </c>
      <c r="AN330" s="151"/>
      <c r="AO330" s="151"/>
      <c r="AP330" s="152"/>
      <c r="AQ330" s="149"/>
      <c r="AR330" s="153"/>
      <c r="AS330" s="132"/>
      <c r="AT330" s="133"/>
      <c r="AU330" s="134"/>
      <c r="AV330" s="134"/>
      <c r="AW330" s="134"/>
      <c r="AX330" s="134"/>
      <c r="AY330" s="134"/>
      <c r="AZ330" s="134"/>
      <c r="BA330" s="135"/>
    </row>
    <row r="331" spans="1:53" x14ac:dyDescent="0.25">
      <c r="A331" s="128" t="s">
        <v>1726</v>
      </c>
      <c r="B331" s="128" t="s">
        <v>1945</v>
      </c>
      <c r="C331" s="128" t="str">
        <f t="shared" si="29"/>
        <v>100.40</v>
      </c>
      <c r="D331" s="128" t="str">
        <f t="shared" si="31"/>
        <v>60</v>
      </c>
      <c r="E331" s="128" t="str">
        <f t="shared" si="30"/>
        <v>5100.17</v>
      </c>
      <c r="F331" s="128">
        <f>VLOOKUP(E331,'Projections Cheat Sheet'!$A$3:$B$536,2,FALSE)</f>
        <v>1</v>
      </c>
      <c r="G331" s="128" t="str">
        <f>VLOOKUP(F331,'Projections Cheat Sheet'!$B$8:$C$196,2,FALSE)</f>
        <v>salary</v>
      </c>
      <c r="H331" s="128" t="s">
        <v>2018</v>
      </c>
      <c r="I331" s="129">
        <v>0</v>
      </c>
      <c r="J331" s="129">
        <v>0</v>
      </c>
      <c r="K331" s="130"/>
      <c r="L331" s="129"/>
      <c r="M331" s="129"/>
      <c r="N331" s="129">
        <v>0</v>
      </c>
      <c r="O331" s="129">
        <v>0</v>
      </c>
      <c r="P331" s="131"/>
      <c r="R331" s="172">
        <v>0</v>
      </c>
      <c r="S331" s="172">
        <v>0</v>
      </c>
      <c r="T331" s="173"/>
      <c r="U331" s="173"/>
      <c r="V331" s="173"/>
      <c r="W331" s="172">
        <v>0</v>
      </c>
      <c r="X331" s="172">
        <v>0</v>
      </c>
      <c r="Y331" s="174"/>
      <c r="AA331" s="179">
        <v>0</v>
      </c>
      <c r="AB331" s="179">
        <v>0</v>
      </c>
      <c r="AC331" s="182"/>
      <c r="AD331" s="182"/>
      <c r="AE331" s="182"/>
      <c r="AF331" s="179">
        <v>0</v>
      </c>
      <c r="AG331" s="179">
        <v>0</v>
      </c>
      <c r="AH331" s="181"/>
      <c r="AJ331" s="185">
        <f>IFERROR(VLOOKUP(A331,[3]rptBudgetaryBudgetCrossOrganiza!$A$2:$M$554,4,FALSE),"0")</f>
        <v>0</v>
      </c>
      <c r="AK331" s="185">
        <f>IFERROR(VLOOKUP(A331,[3]rptBudgetaryBudgetCrossOrganiza!$A$2:$M$554,6,FALSE),"0")</f>
        <v>0</v>
      </c>
      <c r="AL331" s="149"/>
      <c r="AM331" s="150">
        <f>IFERROR(VLOOKUP(A331,[4]rptBudgetaryBudgetCrossOrganiza!$A$1212:$O$2283,13,FALSE),"0")</f>
        <v>0</v>
      </c>
      <c r="AN331" s="151"/>
      <c r="AO331" s="151"/>
      <c r="AP331" s="152"/>
      <c r="AQ331" s="149"/>
      <c r="AR331" s="153"/>
      <c r="AS331" s="132"/>
      <c r="AT331" s="133"/>
      <c r="AU331" s="134"/>
      <c r="AV331" s="134"/>
      <c r="AW331" s="134"/>
      <c r="AX331" s="134"/>
      <c r="AY331" s="134"/>
      <c r="AZ331" s="134"/>
      <c r="BA331" s="135"/>
    </row>
    <row r="332" spans="1:53" x14ac:dyDescent="0.25">
      <c r="A332" s="128" t="s">
        <v>1727</v>
      </c>
      <c r="B332" s="128" t="s">
        <v>1971</v>
      </c>
      <c r="C332" s="128" t="str">
        <f t="shared" si="29"/>
        <v>100.40</v>
      </c>
      <c r="D332" s="128" t="str">
        <f t="shared" si="31"/>
        <v>60</v>
      </c>
      <c r="E332" s="128" t="str">
        <f t="shared" si="30"/>
        <v>6000.09</v>
      </c>
      <c r="F332" s="128">
        <f>VLOOKUP(E332,'Projections Cheat Sheet'!$A$3:$B$536,2,FALSE)</f>
        <v>6</v>
      </c>
      <c r="G332" s="128" t="str">
        <f>VLOOKUP(F332,'Projections Cheat Sheet'!$B$8:$C$196,2,FALSE)</f>
        <v>Zero</v>
      </c>
      <c r="H332" s="128" t="s">
        <v>2019</v>
      </c>
      <c r="I332" s="129">
        <v>1500</v>
      </c>
      <c r="J332" s="129">
        <v>1500</v>
      </c>
      <c r="K332" s="130"/>
      <c r="L332" s="129"/>
      <c r="M332" s="129"/>
      <c r="N332" s="129">
        <v>1097.45</v>
      </c>
      <c r="O332" s="129">
        <v>1097.45</v>
      </c>
      <c r="P332" s="131"/>
      <c r="R332" s="172">
        <v>1500</v>
      </c>
      <c r="S332" s="172">
        <v>1500</v>
      </c>
      <c r="T332" s="173"/>
      <c r="U332" s="173"/>
      <c r="V332" s="173"/>
      <c r="W332" s="172">
        <v>1084.29</v>
      </c>
      <c r="X332" s="172">
        <v>1084.29</v>
      </c>
      <c r="Y332" s="174"/>
      <c r="AA332" s="179">
        <v>1500</v>
      </c>
      <c r="AB332" s="179">
        <v>1500</v>
      </c>
      <c r="AC332" s="182"/>
      <c r="AD332" s="182"/>
      <c r="AE332" s="182"/>
      <c r="AF332" s="179">
        <v>1641.74</v>
      </c>
      <c r="AG332" s="179">
        <v>1641.74</v>
      </c>
      <c r="AH332" s="181"/>
      <c r="AJ332" s="185">
        <f>IFERROR(VLOOKUP(A332,[3]rptBudgetaryBudgetCrossOrganiza!$A$2:$M$554,4,FALSE),"0")</f>
        <v>1500</v>
      </c>
      <c r="AK332" s="185">
        <f>IFERROR(VLOOKUP(A332,[3]rptBudgetaryBudgetCrossOrganiza!$A$2:$M$554,6,FALSE),"0")</f>
        <v>1500</v>
      </c>
      <c r="AL332" s="149">
        <v>1500</v>
      </c>
      <c r="AM332" s="150">
        <f>IFERROR(VLOOKUP(A332,[4]rptBudgetaryBudgetCrossOrganiza!$A$1212:$O$2283,13,FALSE),"0")</f>
        <v>302.39999999999998</v>
      </c>
      <c r="AN332" s="151"/>
      <c r="AO332" s="151"/>
      <c r="AP332" s="152"/>
      <c r="AQ332" s="149"/>
      <c r="AR332" s="153"/>
      <c r="AS332" s="132"/>
      <c r="AT332" s="133"/>
      <c r="AU332" s="134"/>
      <c r="AV332" s="134"/>
      <c r="AW332" s="134"/>
      <c r="AX332" s="134"/>
      <c r="AY332" s="134"/>
      <c r="AZ332" s="134"/>
      <c r="BA332" s="135"/>
    </row>
    <row r="333" spans="1:53" x14ac:dyDescent="0.25">
      <c r="A333" s="128" t="s">
        <v>1728</v>
      </c>
      <c r="B333" s="128" t="s">
        <v>1948</v>
      </c>
      <c r="C333" s="128" t="str">
        <f t="shared" si="29"/>
        <v>100.40</v>
      </c>
      <c r="D333" s="128" t="str">
        <f t="shared" si="31"/>
        <v>60</v>
      </c>
      <c r="E333" s="128" t="str">
        <f t="shared" si="30"/>
        <v>6100.01</v>
      </c>
      <c r="F333" s="128">
        <f>VLOOKUP(E333,'Projections Cheat Sheet'!$A$3:$B$536,2,FALSE)</f>
        <v>6</v>
      </c>
      <c r="G333" s="128" t="str">
        <f>VLOOKUP(F333,'Projections Cheat Sheet'!$B$8:$C$196,2,FALSE)</f>
        <v>Zero</v>
      </c>
      <c r="H333" s="128" t="s">
        <v>2020</v>
      </c>
      <c r="I333" s="129">
        <v>25000</v>
      </c>
      <c r="J333" s="129">
        <v>25000</v>
      </c>
      <c r="K333" s="130"/>
      <c r="L333" s="129"/>
      <c r="M333" s="129"/>
      <c r="N333" s="129">
        <v>20772.79</v>
      </c>
      <c r="O333" s="129">
        <v>20772.79</v>
      </c>
      <c r="P333" s="131"/>
      <c r="R333" s="172">
        <v>26000</v>
      </c>
      <c r="S333" s="172">
        <v>26000</v>
      </c>
      <c r="T333" s="173"/>
      <c r="U333" s="173"/>
      <c r="V333" s="173"/>
      <c r="W333" s="172">
        <v>22541.7</v>
      </c>
      <c r="X333" s="172">
        <v>22541.7</v>
      </c>
      <c r="Y333" s="174"/>
      <c r="AA333" s="179">
        <v>0</v>
      </c>
      <c r="AB333" s="179">
        <v>0</v>
      </c>
      <c r="AC333" s="182"/>
      <c r="AD333" s="182"/>
      <c r="AE333" s="182"/>
      <c r="AF333" s="179">
        <v>19407.009999999998</v>
      </c>
      <c r="AG333" s="179">
        <v>19407.009999999998</v>
      </c>
      <c r="AH333" s="181"/>
      <c r="AJ333" s="185">
        <f>IFERROR(VLOOKUP(A333,[3]rptBudgetaryBudgetCrossOrganiza!$A$2:$M$554,4,FALSE),"0")</f>
        <v>0</v>
      </c>
      <c r="AK333" s="185">
        <f>IFERROR(VLOOKUP(A333,[3]rptBudgetaryBudgetCrossOrganiza!$A$2:$M$554,6,FALSE),"0")</f>
        <v>0</v>
      </c>
      <c r="AL333" s="149"/>
      <c r="AM333" s="150">
        <f>IFERROR(VLOOKUP(A333,[4]rptBudgetaryBudgetCrossOrganiza!$A$1212:$O$2283,13,FALSE),"0")</f>
        <v>4271.53</v>
      </c>
      <c r="AN333" s="151"/>
      <c r="AO333" s="151"/>
      <c r="AP333" s="152"/>
      <c r="AQ333" s="149"/>
      <c r="AR333" s="153"/>
      <c r="AS333" s="132"/>
      <c r="AT333" s="133"/>
      <c r="AU333" s="134"/>
      <c r="AV333" s="134"/>
      <c r="AW333" s="134"/>
      <c r="AX333" s="134"/>
      <c r="AY333" s="134"/>
      <c r="AZ333" s="134"/>
      <c r="BA333" s="135"/>
    </row>
    <row r="334" spans="1:53" x14ac:dyDescent="0.25">
      <c r="A334" s="128" t="s">
        <v>1729</v>
      </c>
      <c r="B334" s="128" t="s">
        <v>1949</v>
      </c>
      <c r="C334" s="128" t="str">
        <f t="shared" si="29"/>
        <v>100.40</v>
      </c>
      <c r="D334" s="128" t="str">
        <f t="shared" si="31"/>
        <v>60</v>
      </c>
      <c r="E334" s="128" t="str">
        <f t="shared" si="30"/>
        <v>6100.02</v>
      </c>
      <c r="F334" s="128">
        <f>VLOOKUP(E334,'Projections Cheat Sheet'!$A$3:$B$536,2,FALSE)</f>
        <v>6</v>
      </c>
      <c r="G334" s="128" t="str">
        <f>VLOOKUP(F334,'Projections Cheat Sheet'!$B$8:$C$196,2,FALSE)</f>
        <v>Zero</v>
      </c>
      <c r="H334" s="128" t="s">
        <v>2020</v>
      </c>
      <c r="I334" s="129">
        <v>2150</v>
      </c>
      <c r="J334" s="129">
        <v>2150</v>
      </c>
      <c r="K334" s="130"/>
      <c r="L334" s="129"/>
      <c r="M334" s="129"/>
      <c r="N334" s="129">
        <v>2079.58</v>
      </c>
      <c r="O334" s="129">
        <v>2079.58</v>
      </c>
      <c r="P334" s="131"/>
      <c r="R334" s="172">
        <v>2350</v>
      </c>
      <c r="S334" s="172">
        <v>2350</v>
      </c>
      <c r="T334" s="173"/>
      <c r="U334" s="173"/>
      <c r="V334" s="173"/>
      <c r="W334" s="172">
        <v>1994.15</v>
      </c>
      <c r="X334" s="172">
        <v>1994.15</v>
      </c>
      <c r="Y334" s="174"/>
      <c r="AA334" s="179">
        <v>0</v>
      </c>
      <c r="AB334" s="179">
        <v>0</v>
      </c>
      <c r="AC334" s="182"/>
      <c r="AD334" s="182"/>
      <c r="AE334" s="182"/>
      <c r="AF334" s="179">
        <v>82.69</v>
      </c>
      <c r="AG334" s="179">
        <v>82.69</v>
      </c>
      <c r="AH334" s="181"/>
      <c r="AJ334" s="185">
        <f>IFERROR(VLOOKUP(A334,[3]rptBudgetaryBudgetCrossOrganiza!$A$2:$M$554,4,FALSE),"0")</f>
        <v>0</v>
      </c>
      <c r="AK334" s="185">
        <f>IFERROR(VLOOKUP(A334,[3]rptBudgetaryBudgetCrossOrganiza!$A$2:$M$554,6,FALSE),"0")</f>
        <v>0</v>
      </c>
      <c r="AL334" s="149"/>
      <c r="AM334" s="150">
        <f>IFERROR(VLOOKUP(A334,[4]rptBudgetaryBudgetCrossOrganiza!$A$1212:$O$2283,13,FALSE),"0")</f>
        <v>0</v>
      </c>
      <c r="AN334" s="151"/>
      <c r="AO334" s="151"/>
      <c r="AP334" s="152"/>
      <c r="AQ334" s="149"/>
      <c r="AR334" s="153"/>
      <c r="AS334" s="132"/>
      <c r="AT334" s="133"/>
      <c r="AU334" s="134"/>
      <c r="AV334" s="134"/>
      <c r="AW334" s="134"/>
      <c r="AX334" s="134"/>
      <c r="AY334" s="134"/>
      <c r="AZ334" s="134"/>
      <c r="BA334" s="135"/>
    </row>
    <row r="335" spans="1:53" x14ac:dyDescent="0.25">
      <c r="A335" s="128" t="s">
        <v>1730</v>
      </c>
      <c r="B335" s="128" t="s">
        <v>1951</v>
      </c>
      <c r="C335" s="128" t="str">
        <f t="shared" si="29"/>
        <v>100.40</v>
      </c>
      <c r="D335" s="128" t="str">
        <f t="shared" si="31"/>
        <v>60</v>
      </c>
      <c r="E335" s="128" t="str">
        <f t="shared" si="30"/>
        <v>6200.01</v>
      </c>
      <c r="F335" s="128">
        <f>VLOOKUP(E335,'Projections Cheat Sheet'!$A$3:$B$536,2,FALSE)</f>
        <v>6</v>
      </c>
      <c r="G335" s="128" t="str">
        <f>VLOOKUP(F335,'Projections Cheat Sheet'!$B$8:$C$196,2,FALSE)</f>
        <v>Zero</v>
      </c>
      <c r="H335" s="128" t="s">
        <v>2020</v>
      </c>
      <c r="I335" s="129">
        <v>0</v>
      </c>
      <c r="J335" s="129">
        <v>0</v>
      </c>
      <c r="K335" s="130"/>
      <c r="L335" s="129"/>
      <c r="M335" s="129"/>
      <c r="N335" s="129">
        <v>0</v>
      </c>
      <c r="O335" s="129">
        <v>0</v>
      </c>
      <c r="P335" s="131"/>
      <c r="R335" s="172">
        <v>0</v>
      </c>
      <c r="S335" s="172">
        <v>0</v>
      </c>
      <c r="T335" s="173"/>
      <c r="U335" s="173"/>
      <c r="V335" s="173"/>
      <c r="W335" s="172">
        <v>0</v>
      </c>
      <c r="X335" s="172">
        <v>0</v>
      </c>
      <c r="Y335" s="174"/>
      <c r="AA335" s="179">
        <v>0</v>
      </c>
      <c r="AB335" s="179">
        <v>0</v>
      </c>
      <c r="AC335" s="182"/>
      <c r="AD335" s="182"/>
      <c r="AE335" s="182"/>
      <c r="AF335" s="179">
        <v>0</v>
      </c>
      <c r="AG335" s="179">
        <v>0</v>
      </c>
      <c r="AH335" s="181"/>
      <c r="AJ335" s="185">
        <f>IFERROR(VLOOKUP(A335,[3]rptBudgetaryBudgetCrossOrganiza!$A$2:$M$554,4,FALSE),"0")</f>
        <v>0</v>
      </c>
      <c r="AK335" s="185">
        <f>IFERROR(VLOOKUP(A335,[3]rptBudgetaryBudgetCrossOrganiza!$A$2:$M$554,6,FALSE),"0")</f>
        <v>0</v>
      </c>
      <c r="AL335" s="149"/>
      <c r="AM335" s="150">
        <f>IFERROR(VLOOKUP(A335,[4]rptBudgetaryBudgetCrossOrganiza!$A$1212:$O$2283,13,FALSE),"0")</f>
        <v>0</v>
      </c>
      <c r="AN335" s="151"/>
      <c r="AO335" s="151"/>
      <c r="AP335" s="152"/>
      <c r="AQ335" s="149"/>
      <c r="AR335" s="153"/>
      <c r="AS335" s="132"/>
      <c r="AT335" s="133"/>
      <c r="AU335" s="134"/>
      <c r="AV335" s="134"/>
      <c r="AW335" s="134"/>
      <c r="AX335" s="134"/>
      <c r="AY335" s="134"/>
      <c r="AZ335" s="134"/>
      <c r="BA335" s="135"/>
    </row>
    <row r="336" spans="1:53" x14ac:dyDescent="0.25">
      <c r="A336" s="128" t="s">
        <v>1731</v>
      </c>
      <c r="B336" s="128" t="s">
        <v>1952</v>
      </c>
      <c r="C336" s="128" t="str">
        <f t="shared" si="29"/>
        <v>100.40</v>
      </c>
      <c r="D336" s="128" t="str">
        <f t="shared" si="31"/>
        <v>60</v>
      </c>
      <c r="E336" s="128" t="str">
        <f t="shared" si="30"/>
        <v>6200.02</v>
      </c>
      <c r="F336" s="128">
        <f>VLOOKUP(E336,'Projections Cheat Sheet'!$A$3:$B$536,2,FALSE)</f>
        <v>6</v>
      </c>
      <c r="G336" s="128" t="str">
        <f>VLOOKUP(F336,'Projections Cheat Sheet'!$B$8:$C$196,2,FALSE)</f>
        <v>Zero</v>
      </c>
      <c r="H336" s="128" t="s">
        <v>2020</v>
      </c>
      <c r="I336" s="129">
        <v>10000</v>
      </c>
      <c r="J336" s="129">
        <v>10000</v>
      </c>
      <c r="K336" s="130"/>
      <c r="L336" s="129"/>
      <c r="M336" s="129"/>
      <c r="N336" s="129">
        <v>8363.1</v>
      </c>
      <c r="O336" s="129">
        <v>8363.1</v>
      </c>
      <c r="P336" s="131"/>
      <c r="R336" s="172">
        <v>10000</v>
      </c>
      <c r="S336" s="172">
        <v>10000</v>
      </c>
      <c r="T336" s="173"/>
      <c r="U336" s="173"/>
      <c r="V336" s="173"/>
      <c r="W336" s="172">
        <v>7441.62</v>
      </c>
      <c r="X336" s="172">
        <v>7441.62</v>
      </c>
      <c r="Y336" s="174"/>
      <c r="AA336" s="179">
        <v>10000</v>
      </c>
      <c r="AB336" s="179">
        <v>10000</v>
      </c>
      <c r="AC336" s="182"/>
      <c r="AD336" s="182"/>
      <c r="AE336" s="182"/>
      <c r="AF336" s="179">
        <v>5204.71</v>
      </c>
      <c r="AG336" s="179">
        <v>5204.71</v>
      </c>
      <c r="AH336" s="181"/>
      <c r="AJ336" s="185">
        <f>IFERROR(VLOOKUP(A336,[3]rptBudgetaryBudgetCrossOrganiza!$A$2:$M$554,4,FALSE),"0")</f>
        <v>10000</v>
      </c>
      <c r="AK336" s="185">
        <f>IFERROR(VLOOKUP(A336,[3]rptBudgetaryBudgetCrossOrganiza!$A$2:$M$554,6,FALSE),"0")</f>
        <v>10000</v>
      </c>
      <c r="AL336" s="149">
        <v>10000</v>
      </c>
      <c r="AM336" s="150">
        <f>IFERROR(VLOOKUP(A336,[4]rptBudgetaryBudgetCrossOrganiza!$A$1212:$O$2283,13,FALSE),"0")</f>
        <v>1653.74</v>
      </c>
      <c r="AN336" s="151"/>
      <c r="AO336" s="151"/>
      <c r="AP336" s="152"/>
      <c r="AQ336" s="149"/>
      <c r="AR336" s="153"/>
      <c r="AS336" s="132"/>
      <c r="AT336" s="133"/>
      <c r="AU336" s="134"/>
      <c r="AV336" s="134"/>
      <c r="AW336" s="134"/>
      <c r="AX336" s="134"/>
      <c r="AY336" s="134"/>
      <c r="AZ336" s="134"/>
      <c r="BA336" s="135"/>
    </row>
    <row r="337" spans="1:53" x14ac:dyDescent="0.25">
      <c r="A337" s="128" t="s">
        <v>1732</v>
      </c>
      <c r="B337" s="128" t="s">
        <v>1953</v>
      </c>
      <c r="C337" s="128" t="str">
        <f t="shared" si="29"/>
        <v>100.40</v>
      </c>
      <c r="D337" s="128" t="str">
        <f t="shared" si="31"/>
        <v>60</v>
      </c>
      <c r="E337" s="128" t="str">
        <f t="shared" si="30"/>
        <v>6200.03</v>
      </c>
      <c r="F337" s="128">
        <f>VLOOKUP(E337,'Projections Cheat Sheet'!$A$3:$B$536,2,FALSE)</f>
        <v>6</v>
      </c>
      <c r="G337" s="128" t="str">
        <f>VLOOKUP(F337,'Projections Cheat Sheet'!$B$8:$C$196,2,FALSE)</f>
        <v>Zero</v>
      </c>
      <c r="H337" s="128" t="s">
        <v>2020</v>
      </c>
      <c r="I337" s="129">
        <v>0</v>
      </c>
      <c r="J337" s="129">
        <v>0</v>
      </c>
      <c r="K337" s="130"/>
      <c r="L337" s="129"/>
      <c r="M337" s="129"/>
      <c r="N337" s="129">
        <v>0</v>
      </c>
      <c r="O337" s="129">
        <v>0</v>
      </c>
      <c r="P337" s="131"/>
      <c r="R337" s="172">
        <v>0</v>
      </c>
      <c r="S337" s="172">
        <v>0</v>
      </c>
      <c r="T337" s="173"/>
      <c r="U337" s="173"/>
      <c r="V337" s="173"/>
      <c r="W337" s="172">
        <v>0</v>
      </c>
      <c r="X337" s="172">
        <v>0</v>
      </c>
      <c r="Y337" s="174"/>
      <c r="AA337" s="179">
        <v>0</v>
      </c>
      <c r="AB337" s="179">
        <v>0</v>
      </c>
      <c r="AC337" s="182"/>
      <c r="AD337" s="182"/>
      <c r="AE337" s="182"/>
      <c r="AF337" s="179">
        <v>0</v>
      </c>
      <c r="AG337" s="179">
        <v>0</v>
      </c>
      <c r="AH337" s="181"/>
      <c r="AJ337" s="185">
        <f>IFERROR(VLOOKUP(A337,[3]rptBudgetaryBudgetCrossOrganiza!$A$2:$M$554,4,FALSE),"0")</f>
        <v>0</v>
      </c>
      <c r="AK337" s="185">
        <f>IFERROR(VLOOKUP(A337,[3]rptBudgetaryBudgetCrossOrganiza!$A$2:$M$554,6,FALSE),"0")</f>
        <v>0</v>
      </c>
      <c r="AL337" s="149"/>
      <c r="AM337" s="150">
        <f>IFERROR(VLOOKUP(A337,[4]rptBudgetaryBudgetCrossOrganiza!$A$1212:$O$2283,13,FALSE),"0")</f>
        <v>0</v>
      </c>
      <c r="AN337" s="151"/>
      <c r="AO337" s="151"/>
      <c r="AP337" s="152"/>
      <c r="AQ337" s="149"/>
      <c r="AR337" s="153"/>
      <c r="AS337" s="132"/>
      <c r="AT337" s="133"/>
      <c r="AU337" s="134"/>
      <c r="AV337" s="134"/>
      <c r="AW337" s="134"/>
      <c r="AX337" s="134"/>
      <c r="AY337" s="134"/>
      <c r="AZ337" s="134"/>
      <c r="BA337" s="135"/>
    </row>
    <row r="338" spans="1:53" x14ac:dyDescent="0.25">
      <c r="A338" s="128" t="s">
        <v>1733</v>
      </c>
      <c r="B338" s="128" t="s">
        <v>1954</v>
      </c>
      <c r="C338" s="128" t="str">
        <f t="shared" si="29"/>
        <v>100.40</v>
      </c>
      <c r="D338" s="128" t="str">
        <f t="shared" si="31"/>
        <v>60</v>
      </c>
      <c r="E338" s="128" t="str">
        <f t="shared" si="30"/>
        <v>6200.05</v>
      </c>
      <c r="F338" s="128">
        <f>VLOOKUP(E338,'Projections Cheat Sheet'!$A$3:$B$536,2,FALSE)</f>
        <v>6</v>
      </c>
      <c r="G338" s="128" t="str">
        <f>VLOOKUP(F338,'Projections Cheat Sheet'!$B$8:$C$196,2,FALSE)</f>
        <v>Zero</v>
      </c>
      <c r="H338" s="128" t="s">
        <v>2020</v>
      </c>
      <c r="I338" s="129">
        <v>1750</v>
      </c>
      <c r="J338" s="129">
        <v>1750</v>
      </c>
      <c r="K338" s="130"/>
      <c r="L338" s="129"/>
      <c r="M338" s="129"/>
      <c r="N338" s="129">
        <v>2032.57</v>
      </c>
      <c r="O338" s="129">
        <v>2032.57</v>
      </c>
      <c r="P338" s="131"/>
      <c r="R338" s="172">
        <v>2100</v>
      </c>
      <c r="S338" s="172">
        <v>2100</v>
      </c>
      <c r="T338" s="173"/>
      <c r="U338" s="173"/>
      <c r="V338" s="173"/>
      <c r="W338" s="172">
        <v>1920.8</v>
      </c>
      <c r="X338" s="172">
        <v>1920.8</v>
      </c>
      <c r="Y338" s="174"/>
      <c r="AA338" s="179">
        <v>0</v>
      </c>
      <c r="AB338" s="179">
        <v>0</v>
      </c>
      <c r="AC338" s="182"/>
      <c r="AD338" s="182"/>
      <c r="AE338" s="182"/>
      <c r="AF338" s="179">
        <v>1412.18</v>
      </c>
      <c r="AG338" s="179">
        <v>1412.18</v>
      </c>
      <c r="AH338" s="181"/>
      <c r="AJ338" s="185">
        <f>IFERROR(VLOOKUP(A338,[3]rptBudgetaryBudgetCrossOrganiza!$A$2:$M$554,4,FALSE),"0")</f>
        <v>0</v>
      </c>
      <c r="AK338" s="185">
        <f>IFERROR(VLOOKUP(A338,[3]rptBudgetaryBudgetCrossOrganiza!$A$2:$M$554,6,FALSE),"0")</f>
        <v>0</v>
      </c>
      <c r="AL338" s="149"/>
      <c r="AM338" s="150">
        <f>IFERROR(VLOOKUP(A338,[4]rptBudgetaryBudgetCrossOrganiza!$A$1212:$O$2283,13,FALSE),"0")</f>
        <v>0</v>
      </c>
      <c r="AN338" s="151"/>
      <c r="AO338" s="151"/>
      <c r="AP338" s="152"/>
      <c r="AQ338" s="149"/>
      <c r="AR338" s="153"/>
      <c r="AS338" s="132"/>
      <c r="AT338" s="133"/>
      <c r="AU338" s="134"/>
      <c r="AV338" s="134"/>
      <c r="AW338" s="134"/>
      <c r="AX338" s="134"/>
      <c r="AY338" s="134"/>
      <c r="AZ338" s="134"/>
      <c r="BA338" s="135"/>
    </row>
    <row r="339" spans="1:53" x14ac:dyDescent="0.25">
      <c r="A339" s="128" t="s">
        <v>1734</v>
      </c>
      <c r="B339" s="128" t="s">
        <v>1981</v>
      </c>
      <c r="C339" s="128" t="str">
        <f t="shared" si="29"/>
        <v>100.40</v>
      </c>
      <c r="D339" s="128" t="str">
        <f t="shared" si="31"/>
        <v>60</v>
      </c>
      <c r="E339" s="128" t="str">
        <f t="shared" si="30"/>
        <v>6200.06</v>
      </c>
      <c r="F339" s="128">
        <f>VLOOKUP(E339,'Projections Cheat Sheet'!$A$3:$B$536,2,FALSE)</f>
        <v>6</v>
      </c>
      <c r="G339" s="128" t="str">
        <f>VLOOKUP(F339,'Projections Cheat Sheet'!$B$8:$C$196,2,FALSE)</f>
        <v>Zero</v>
      </c>
      <c r="H339" s="128" t="s">
        <v>2020</v>
      </c>
      <c r="I339" s="129">
        <v>230</v>
      </c>
      <c r="J339" s="129">
        <v>230</v>
      </c>
      <c r="K339" s="130"/>
      <c r="L339" s="129"/>
      <c r="M339" s="129"/>
      <c r="N339" s="129">
        <v>77.290000000000006</v>
      </c>
      <c r="O339" s="129">
        <v>77.290000000000006</v>
      </c>
      <c r="P339" s="131"/>
      <c r="R339" s="172">
        <v>250</v>
      </c>
      <c r="S339" s="172">
        <v>250</v>
      </c>
      <c r="T339" s="173"/>
      <c r="U339" s="173"/>
      <c r="V339" s="173"/>
      <c r="W339" s="172">
        <v>67.989999999999995</v>
      </c>
      <c r="X339" s="172">
        <v>67.989999999999995</v>
      </c>
      <c r="Y339" s="174"/>
      <c r="AA339" s="179">
        <v>250</v>
      </c>
      <c r="AB339" s="179">
        <v>250</v>
      </c>
      <c r="AC339" s="182"/>
      <c r="AD339" s="182"/>
      <c r="AE339" s="182"/>
      <c r="AF339" s="179">
        <v>41.1</v>
      </c>
      <c r="AG339" s="179">
        <v>41.1</v>
      </c>
      <c r="AH339" s="181"/>
      <c r="AJ339" s="185">
        <f>IFERROR(VLOOKUP(A339,[3]rptBudgetaryBudgetCrossOrganiza!$A$2:$M$554,4,FALSE),"0")</f>
        <v>250</v>
      </c>
      <c r="AK339" s="185">
        <f>IFERROR(VLOOKUP(A339,[3]rptBudgetaryBudgetCrossOrganiza!$A$2:$M$554,6,FALSE),"0")</f>
        <v>250</v>
      </c>
      <c r="AL339" s="149">
        <v>250</v>
      </c>
      <c r="AM339" s="150">
        <f>IFERROR(VLOOKUP(A339,[4]rptBudgetaryBudgetCrossOrganiza!$A$1212:$O$2283,13,FALSE),"0")</f>
        <v>0</v>
      </c>
      <c r="AN339" s="151"/>
      <c r="AO339" s="151"/>
      <c r="AP339" s="152"/>
      <c r="AQ339" s="149"/>
      <c r="AR339" s="153"/>
      <c r="AS339" s="132"/>
      <c r="AT339" s="133"/>
      <c r="AU339" s="134"/>
      <c r="AV339" s="134"/>
      <c r="AW339" s="134"/>
      <c r="AX339" s="134"/>
      <c r="AY339" s="134"/>
      <c r="AZ339" s="134"/>
      <c r="BA339" s="135"/>
    </row>
    <row r="340" spans="1:53" x14ac:dyDescent="0.25">
      <c r="A340" s="128" t="s">
        <v>1735</v>
      </c>
      <c r="B340" s="128" t="s">
        <v>1988</v>
      </c>
      <c r="C340" s="128" t="str">
        <f t="shared" si="29"/>
        <v>100.40</v>
      </c>
      <c r="D340" s="128" t="str">
        <f t="shared" si="31"/>
        <v>60</v>
      </c>
      <c r="E340" s="128" t="str">
        <f t="shared" si="30"/>
        <v>6280.14</v>
      </c>
      <c r="F340" s="128">
        <f>VLOOKUP(E340,'Projections Cheat Sheet'!$A$3:$B$536,2,FALSE)</f>
        <v>6</v>
      </c>
      <c r="G340" s="128" t="str">
        <f>VLOOKUP(F340,'Projections Cheat Sheet'!$B$8:$C$196,2,FALSE)</f>
        <v>Zero</v>
      </c>
      <c r="H340" s="128" t="s">
        <v>2020</v>
      </c>
      <c r="I340" s="129">
        <v>500</v>
      </c>
      <c r="J340" s="129">
        <v>500</v>
      </c>
      <c r="K340" s="130"/>
      <c r="L340" s="129"/>
      <c r="M340" s="129"/>
      <c r="N340" s="129">
        <v>126.71</v>
      </c>
      <c r="O340" s="129">
        <v>126.71</v>
      </c>
      <c r="P340" s="131"/>
      <c r="R340" s="172">
        <v>500</v>
      </c>
      <c r="S340" s="172">
        <v>500</v>
      </c>
      <c r="T340" s="173"/>
      <c r="U340" s="173"/>
      <c r="V340" s="173"/>
      <c r="W340" s="172">
        <v>0</v>
      </c>
      <c r="X340" s="172">
        <v>0</v>
      </c>
      <c r="Y340" s="174"/>
      <c r="AA340" s="179">
        <v>500</v>
      </c>
      <c r="AB340" s="179">
        <v>500</v>
      </c>
      <c r="AC340" s="182"/>
      <c r="AD340" s="182"/>
      <c r="AE340" s="182"/>
      <c r="AF340" s="179">
        <v>0</v>
      </c>
      <c r="AG340" s="179">
        <v>0</v>
      </c>
      <c r="AH340" s="181"/>
      <c r="AJ340" s="185">
        <f>IFERROR(VLOOKUP(A340,[3]rptBudgetaryBudgetCrossOrganiza!$A$2:$M$554,4,FALSE),"0")</f>
        <v>500</v>
      </c>
      <c r="AK340" s="185">
        <f>IFERROR(VLOOKUP(A340,[3]rptBudgetaryBudgetCrossOrganiza!$A$2:$M$554,6,FALSE),"0")</f>
        <v>500</v>
      </c>
      <c r="AL340" s="149">
        <v>500</v>
      </c>
      <c r="AM340" s="150">
        <f>IFERROR(VLOOKUP(A340,[4]rptBudgetaryBudgetCrossOrganiza!$A$1212:$O$2283,13,FALSE),"0")</f>
        <v>0</v>
      </c>
      <c r="AN340" s="151"/>
      <c r="AO340" s="151"/>
      <c r="AP340" s="152"/>
      <c r="AQ340" s="149"/>
      <c r="AR340" s="153"/>
      <c r="AS340" s="132"/>
      <c r="AT340" s="133"/>
      <c r="AU340" s="134"/>
      <c r="AV340" s="134"/>
      <c r="AW340" s="134"/>
      <c r="AX340" s="134"/>
      <c r="AY340" s="134"/>
      <c r="AZ340" s="134"/>
      <c r="BA340" s="135"/>
    </row>
    <row r="341" spans="1:53" x14ac:dyDescent="0.25">
      <c r="A341" s="128" t="s">
        <v>1736</v>
      </c>
      <c r="B341" s="128" t="s">
        <v>1985</v>
      </c>
      <c r="C341" s="128" t="str">
        <f t="shared" si="29"/>
        <v>100.40</v>
      </c>
      <c r="D341" s="128" t="str">
        <f t="shared" si="31"/>
        <v>60</v>
      </c>
      <c r="E341" s="128" t="str">
        <f t="shared" si="30"/>
        <v>6280.38</v>
      </c>
      <c r="F341" s="128">
        <f>VLOOKUP(E341,'Projections Cheat Sheet'!$A$3:$B$536,2,FALSE)</f>
        <v>6</v>
      </c>
      <c r="G341" s="128" t="str">
        <f>VLOOKUP(F341,'Projections Cheat Sheet'!$B$8:$C$196,2,FALSE)</f>
        <v>Zero</v>
      </c>
      <c r="H341" s="128" t="s">
        <v>2020</v>
      </c>
      <c r="I341" s="129">
        <v>5000</v>
      </c>
      <c r="J341" s="129">
        <v>5000</v>
      </c>
      <c r="K341" s="130"/>
      <c r="L341" s="129"/>
      <c r="M341" s="129"/>
      <c r="N341" s="129">
        <v>6194.61</v>
      </c>
      <c r="O341" s="129">
        <v>6194.61</v>
      </c>
      <c r="P341" s="131"/>
      <c r="R341" s="172">
        <v>5000</v>
      </c>
      <c r="S341" s="172">
        <v>10000</v>
      </c>
      <c r="T341" s="173"/>
      <c r="U341" s="173"/>
      <c r="V341" s="173"/>
      <c r="W341" s="172">
        <v>9210.98</v>
      </c>
      <c r="X341" s="172">
        <v>9210.98</v>
      </c>
      <c r="Y341" s="174"/>
      <c r="AA341" s="179">
        <v>10000</v>
      </c>
      <c r="AB341" s="179">
        <v>10000</v>
      </c>
      <c r="AC341" s="182"/>
      <c r="AD341" s="182"/>
      <c r="AE341" s="182"/>
      <c r="AF341" s="179">
        <v>10095.530000000001</v>
      </c>
      <c r="AG341" s="179">
        <v>10095.530000000001</v>
      </c>
      <c r="AH341" s="181"/>
      <c r="AJ341" s="185">
        <f>IFERROR(VLOOKUP(A341,[3]rptBudgetaryBudgetCrossOrganiza!$A$2:$M$554,4,FALSE),"0")</f>
        <v>10000</v>
      </c>
      <c r="AK341" s="185">
        <f>IFERROR(VLOOKUP(A341,[3]rptBudgetaryBudgetCrossOrganiza!$A$2:$M$554,6,FALSE),"0")</f>
        <v>10000</v>
      </c>
      <c r="AL341" s="149">
        <v>10000</v>
      </c>
      <c r="AM341" s="150">
        <f>IFERROR(VLOOKUP(A341,[4]rptBudgetaryBudgetCrossOrganiza!$A$1212:$O$2283,13,FALSE),"0")</f>
        <v>543.20000000000005</v>
      </c>
      <c r="AN341" s="151"/>
      <c r="AO341" s="151"/>
      <c r="AP341" s="152"/>
      <c r="AQ341" s="149"/>
      <c r="AR341" s="153"/>
      <c r="AS341" s="132"/>
      <c r="AT341" s="133"/>
      <c r="AU341" s="134"/>
      <c r="AV341" s="134"/>
      <c r="AW341" s="134"/>
      <c r="AX341" s="134"/>
      <c r="AY341" s="134"/>
      <c r="AZ341" s="134"/>
      <c r="BA341" s="135"/>
    </row>
    <row r="342" spans="1:53" x14ac:dyDescent="0.25">
      <c r="A342" s="128" t="s">
        <v>1737</v>
      </c>
      <c r="B342" s="128" t="s">
        <v>1956</v>
      </c>
      <c r="C342" s="128" t="str">
        <f t="shared" si="29"/>
        <v>100.40</v>
      </c>
      <c r="D342" s="128" t="str">
        <f t="shared" si="31"/>
        <v>60</v>
      </c>
      <c r="E342" s="128" t="str">
        <f t="shared" si="30"/>
        <v>6300.01</v>
      </c>
      <c r="F342" s="128">
        <f>VLOOKUP(E342,'Projections Cheat Sheet'!$A$3:$B$536,2,FALSE)</f>
        <v>6</v>
      </c>
      <c r="G342" s="128" t="str">
        <f>VLOOKUP(F342,'Projections Cheat Sheet'!$B$8:$C$196,2,FALSE)</f>
        <v>Zero</v>
      </c>
      <c r="H342" s="128" t="s">
        <v>2020</v>
      </c>
      <c r="I342" s="129">
        <v>0</v>
      </c>
      <c r="J342" s="129">
        <v>0</v>
      </c>
      <c r="K342" s="130"/>
      <c r="L342" s="129"/>
      <c r="M342" s="129"/>
      <c r="N342" s="129">
        <v>0</v>
      </c>
      <c r="O342" s="129">
        <v>0</v>
      </c>
      <c r="P342" s="131"/>
      <c r="R342" s="172">
        <v>0</v>
      </c>
      <c r="S342" s="172">
        <v>0</v>
      </c>
      <c r="T342" s="173"/>
      <c r="U342" s="173"/>
      <c r="V342" s="173"/>
      <c r="W342" s="172">
        <v>0</v>
      </c>
      <c r="X342" s="172">
        <v>0</v>
      </c>
      <c r="Y342" s="174"/>
      <c r="AA342" s="179">
        <v>0</v>
      </c>
      <c r="AB342" s="179">
        <v>0</v>
      </c>
      <c r="AC342" s="182"/>
      <c r="AD342" s="182"/>
      <c r="AE342" s="182"/>
      <c r="AF342" s="179">
        <v>0</v>
      </c>
      <c r="AG342" s="179">
        <v>0</v>
      </c>
      <c r="AH342" s="181"/>
      <c r="AJ342" s="185">
        <f>IFERROR(VLOOKUP(A342,[3]rptBudgetaryBudgetCrossOrganiza!$A$2:$M$554,4,FALSE),"0")</f>
        <v>0</v>
      </c>
      <c r="AK342" s="185">
        <f>IFERROR(VLOOKUP(A342,[3]rptBudgetaryBudgetCrossOrganiza!$A$2:$M$554,6,FALSE),"0")</f>
        <v>0</v>
      </c>
      <c r="AL342" s="149"/>
      <c r="AM342" s="150">
        <f>IFERROR(VLOOKUP(A342,[4]rptBudgetaryBudgetCrossOrganiza!$A$1212:$O$2283,13,FALSE),"0")</f>
        <v>0</v>
      </c>
      <c r="AN342" s="151"/>
      <c r="AO342" s="151"/>
      <c r="AP342" s="152"/>
      <c r="AQ342" s="149"/>
      <c r="AR342" s="153"/>
      <c r="AS342" s="132"/>
      <c r="AT342" s="133"/>
      <c r="AU342" s="134"/>
      <c r="AV342" s="134"/>
      <c r="AW342" s="134"/>
      <c r="AX342" s="134"/>
      <c r="AY342" s="134"/>
      <c r="AZ342" s="134"/>
      <c r="BA342" s="135"/>
    </row>
    <row r="343" spans="1:53" x14ac:dyDescent="0.25">
      <c r="A343" s="128" t="s">
        <v>1738</v>
      </c>
      <c r="B343" s="128" t="s">
        <v>1989</v>
      </c>
      <c r="C343" s="128" t="str">
        <f t="shared" si="29"/>
        <v>100.40</v>
      </c>
      <c r="D343" s="128" t="str">
        <f t="shared" si="31"/>
        <v>60</v>
      </c>
      <c r="E343" s="128" t="str">
        <f t="shared" si="30"/>
        <v>6300.03</v>
      </c>
      <c r="F343" s="128">
        <f>VLOOKUP(E343,'Projections Cheat Sheet'!$A$3:$B$536,2,FALSE)</f>
        <v>6</v>
      </c>
      <c r="G343" s="128" t="str">
        <f>VLOOKUP(F343,'Projections Cheat Sheet'!$B$8:$C$196,2,FALSE)</f>
        <v>Zero</v>
      </c>
      <c r="H343" s="128" t="s">
        <v>2020</v>
      </c>
      <c r="I343" s="129">
        <v>100</v>
      </c>
      <c r="J343" s="129">
        <v>100</v>
      </c>
      <c r="K343" s="130"/>
      <c r="L343" s="129"/>
      <c r="M343" s="129"/>
      <c r="N343" s="129">
        <v>0</v>
      </c>
      <c r="O343" s="129">
        <v>0</v>
      </c>
      <c r="P343" s="131"/>
      <c r="R343" s="172">
        <v>100</v>
      </c>
      <c r="S343" s="172">
        <v>100</v>
      </c>
      <c r="T343" s="173"/>
      <c r="U343" s="173"/>
      <c r="V343" s="173"/>
      <c r="W343" s="172">
        <v>0</v>
      </c>
      <c r="X343" s="172">
        <v>0</v>
      </c>
      <c r="Y343" s="174"/>
      <c r="AA343" s="179">
        <v>100</v>
      </c>
      <c r="AB343" s="179">
        <v>100</v>
      </c>
      <c r="AC343" s="182"/>
      <c r="AD343" s="182"/>
      <c r="AE343" s="182"/>
      <c r="AF343" s="179">
        <v>0</v>
      </c>
      <c r="AG343" s="179">
        <v>0</v>
      </c>
      <c r="AH343" s="181"/>
      <c r="AJ343" s="185">
        <f>IFERROR(VLOOKUP(A343,[3]rptBudgetaryBudgetCrossOrganiza!$A$2:$M$554,4,FALSE),"0")</f>
        <v>100</v>
      </c>
      <c r="AK343" s="185">
        <f>IFERROR(VLOOKUP(A343,[3]rptBudgetaryBudgetCrossOrganiza!$A$2:$M$554,6,FALSE),"0")</f>
        <v>100</v>
      </c>
      <c r="AL343" s="149">
        <v>100</v>
      </c>
      <c r="AM343" s="150">
        <f>IFERROR(VLOOKUP(A343,[4]rptBudgetaryBudgetCrossOrganiza!$A$1212:$O$2283,13,FALSE),"0")</f>
        <v>0</v>
      </c>
      <c r="AN343" s="151"/>
      <c r="AO343" s="151"/>
      <c r="AP343" s="152"/>
      <c r="AQ343" s="149"/>
      <c r="AR343" s="153"/>
      <c r="AS343" s="132"/>
      <c r="AT343" s="133"/>
      <c r="AU343" s="134"/>
      <c r="AV343" s="134"/>
      <c r="AW343" s="134"/>
      <c r="AX343" s="134"/>
      <c r="AY343" s="134"/>
      <c r="AZ343" s="134"/>
      <c r="BA343" s="135"/>
    </row>
    <row r="344" spans="1:53" x14ac:dyDescent="0.25">
      <c r="A344" s="128" t="s">
        <v>1739</v>
      </c>
      <c r="B344" s="128" t="s">
        <v>1986</v>
      </c>
      <c r="C344" s="128" t="str">
        <f t="shared" si="29"/>
        <v>100.40</v>
      </c>
      <c r="D344" s="128" t="str">
        <f t="shared" si="31"/>
        <v>60</v>
      </c>
      <c r="E344" s="128" t="str">
        <f t="shared" si="30"/>
        <v>6350.01</v>
      </c>
      <c r="F344" s="128">
        <f>VLOOKUP(E344,'Projections Cheat Sheet'!$A$3:$B$536,2,FALSE)</f>
        <v>6</v>
      </c>
      <c r="G344" s="128" t="str">
        <f>VLOOKUP(F344,'Projections Cheat Sheet'!$B$8:$C$196,2,FALSE)</f>
        <v>Zero</v>
      </c>
      <c r="H344" s="128" t="s">
        <v>2020</v>
      </c>
      <c r="I344" s="129">
        <v>0</v>
      </c>
      <c r="J344" s="129">
        <v>0</v>
      </c>
      <c r="K344" s="130"/>
      <c r="L344" s="129"/>
      <c r="M344" s="129"/>
      <c r="N344" s="129">
        <v>0</v>
      </c>
      <c r="O344" s="129">
        <v>0</v>
      </c>
      <c r="P344" s="131"/>
      <c r="R344" s="172">
        <v>0</v>
      </c>
      <c r="S344" s="172">
        <v>0</v>
      </c>
      <c r="T344" s="173"/>
      <c r="U344" s="173"/>
      <c r="V344" s="173"/>
      <c r="W344" s="172">
        <v>0</v>
      </c>
      <c r="X344" s="172">
        <v>0</v>
      </c>
      <c r="Y344" s="174"/>
      <c r="AA344" s="179">
        <v>0</v>
      </c>
      <c r="AB344" s="179">
        <v>0</v>
      </c>
      <c r="AC344" s="182"/>
      <c r="AD344" s="182"/>
      <c r="AE344" s="182"/>
      <c r="AF344" s="179">
        <v>0</v>
      </c>
      <c r="AG344" s="179">
        <v>0</v>
      </c>
      <c r="AH344" s="181"/>
      <c r="AJ344" s="185">
        <f>IFERROR(VLOOKUP(A344,[3]rptBudgetaryBudgetCrossOrganiza!$A$2:$M$554,4,FALSE),"0")</f>
        <v>0</v>
      </c>
      <c r="AK344" s="185">
        <f>IFERROR(VLOOKUP(A344,[3]rptBudgetaryBudgetCrossOrganiza!$A$2:$M$554,6,FALSE),"0")</f>
        <v>0</v>
      </c>
      <c r="AL344" s="149"/>
      <c r="AM344" s="150">
        <f>IFERROR(VLOOKUP(A344,[4]rptBudgetaryBudgetCrossOrganiza!$A$1212:$O$2283,13,FALSE),"0")</f>
        <v>0</v>
      </c>
      <c r="AN344" s="151"/>
      <c r="AO344" s="151"/>
      <c r="AP344" s="152"/>
      <c r="AQ344" s="149"/>
      <c r="AR344" s="153"/>
      <c r="AS344" s="132"/>
      <c r="AT344" s="133"/>
      <c r="AU344" s="134"/>
      <c r="AV344" s="134"/>
      <c r="AW344" s="134"/>
      <c r="AX344" s="134"/>
      <c r="AY344" s="134"/>
      <c r="AZ344" s="134"/>
      <c r="BA344" s="135"/>
    </row>
    <row r="345" spans="1:53" x14ac:dyDescent="0.25">
      <c r="A345" s="128" t="s">
        <v>1740</v>
      </c>
      <c r="B345" s="128" t="s">
        <v>1959</v>
      </c>
      <c r="C345" s="128" t="str">
        <f t="shared" si="29"/>
        <v>100.40</v>
      </c>
      <c r="D345" s="128" t="str">
        <f t="shared" si="31"/>
        <v>60</v>
      </c>
      <c r="E345" s="128" t="str">
        <f t="shared" si="30"/>
        <v>6350.03</v>
      </c>
      <c r="F345" s="128">
        <f>VLOOKUP(E345,'Projections Cheat Sheet'!$A$3:$B$536,2,FALSE)</f>
        <v>6</v>
      </c>
      <c r="G345" s="128" t="str">
        <f>VLOOKUP(F345,'Projections Cheat Sheet'!$B$8:$C$196,2,FALSE)</f>
        <v>Zero</v>
      </c>
      <c r="H345" s="128" t="s">
        <v>2020</v>
      </c>
      <c r="I345" s="129">
        <v>0</v>
      </c>
      <c r="J345" s="129">
        <v>0</v>
      </c>
      <c r="K345" s="130"/>
      <c r="L345" s="129"/>
      <c r="M345" s="129"/>
      <c r="N345" s="129">
        <v>0</v>
      </c>
      <c r="O345" s="129">
        <v>0</v>
      </c>
      <c r="P345" s="131"/>
      <c r="R345" s="172">
        <v>0</v>
      </c>
      <c r="S345" s="172">
        <v>0</v>
      </c>
      <c r="T345" s="173"/>
      <c r="U345" s="173"/>
      <c r="V345" s="173"/>
      <c r="W345" s="172">
        <v>0</v>
      </c>
      <c r="X345" s="172">
        <v>0</v>
      </c>
      <c r="Y345" s="174"/>
      <c r="AA345" s="179">
        <v>0</v>
      </c>
      <c r="AB345" s="179">
        <v>0</v>
      </c>
      <c r="AC345" s="182"/>
      <c r="AD345" s="182"/>
      <c r="AE345" s="182"/>
      <c r="AF345" s="179">
        <v>0</v>
      </c>
      <c r="AG345" s="179">
        <v>0</v>
      </c>
      <c r="AH345" s="181"/>
      <c r="AJ345" s="185">
        <f>IFERROR(VLOOKUP(A345,[3]rptBudgetaryBudgetCrossOrganiza!$A$2:$M$554,4,FALSE),"0")</f>
        <v>0</v>
      </c>
      <c r="AK345" s="185">
        <f>IFERROR(VLOOKUP(A345,[3]rptBudgetaryBudgetCrossOrganiza!$A$2:$M$554,6,FALSE),"0")</f>
        <v>0</v>
      </c>
      <c r="AL345" s="149"/>
      <c r="AM345" s="150">
        <f>IFERROR(VLOOKUP(A345,[4]rptBudgetaryBudgetCrossOrganiza!$A$1212:$O$2283,13,FALSE),"0")</f>
        <v>0</v>
      </c>
      <c r="AN345" s="151"/>
      <c r="AO345" s="151"/>
      <c r="AP345" s="152"/>
      <c r="AQ345" s="149"/>
      <c r="AR345" s="153"/>
      <c r="AS345" s="132"/>
      <c r="AT345" s="133"/>
      <c r="AU345" s="134"/>
      <c r="AV345" s="134"/>
      <c r="AW345" s="134"/>
      <c r="AX345" s="134"/>
      <c r="AY345" s="134"/>
      <c r="AZ345" s="134"/>
      <c r="BA345" s="135"/>
    </row>
    <row r="346" spans="1:53" x14ac:dyDescent="0.25">
      <c r="A346" s="128" t="s">
        <v>1741</v>
      </c>
      <c r="B346" s="128" t="s">
        <v>1960</v>
      </c>
      <c r="C346" s="128" t="str">
        <f t="shared" si="29"/>
        <v>100.40</v>
      </c>
      <c r="D346" s="128" t="str">
        <f t="shared" si="31"/>
        <v>60</v>
      </c>
      <c r="E346" s="128" t="str">
        <f t="shared" si="30"/>
        <v>6400.02</v>
      </c>
      <c r="F346" s="128">
        <f>VLOOKUP(E346,'Projections Cheat Sheet'!$A$3:$B$536,2,FALSE)</f>
        <v>6</v>
      </c>
      <c r="G346" s="128" t="str">
        <f>VLOOKUP(F346,'Projections Cheat Sheet'!$B$8:$C$196,2,FALSE)</f>
        <v>Zero</v>
      </c>
      <c r="H346" s="128" t="s">
        <v>2021</v>
      </c>
      <c r="I346" s="129">
        <v>4500</v>
      </c>
      <c r="J346" s="129">
        <v>4500</v>
      </c>
      <c r="K346" s="130"/>
      <c r="L346" s="129"/>
      <c r="M346" s="129"/>
      <c r="N346" s="129">
        <v>1642.94</v>
      </c>
      <c r="O346" s="129">
        <v>1642.94</v>
      </c>
      <c r="P346" s="131"/>
      <c r="R346" s="172">
        <v>4500</v>
      </c>
      <c r="S346" s="172">
        <v>4500</v>
      </c>
      <c r="T346" s="173"/>
      <c r="U346" s="173"/>
      <c r="V346" s="173"/>
      <c r="W346" s="172">
        <v>3639.11</v>
      </c>
      <c r="X346" s="172">
        <v>3639.11</v>
      </c>
      <c r="Y346" s="174"/>
      <c r="AA346" s="179">
        <v>4500</v>
      </c>
      <c r="AB346" s="179">
        <v>4500</v>
      </c>
      <c r="AC346" s="182"/>
      <c r="AD346" s="182"/>
      <c r="AE346" s="182"/>
      <c r="AF346" s="179">
        <v>1308.04</v>
      </c>
      <c r="AG346" s="179">
        <v>1308.04</v>
      </c>
      <c r="AH346" s="181"/>
      <c r="AJ346" s="185">
        <f>IFERROR(VLOOKUP(A346,[3]rptBudgetaryBudgetCrossOrganiza!$A$2:$M$554,4,FALSE),"0")</f>
        <v>4500</v>
      </c>
      <c r="AK346" s="185">
        <f>IFERROR(VLOOKUP(A346,[3]rptBudgetaryBudgetCrossOrganiza!$A$2:$M$554,6,FALSE),"0")</f>
        <v>4500</v>
      </c>
      <c r="AL346" s="149">
        <v>4500</v>
      </c>
      <c r="AM346" s="150">
        <f>IFERROR(VLOOKUP(A346,[4]rptBudgetaryBudgetCrossOrganiza!$A$1212:$O$2283,13,FALSE),"0")</f>
        <v>0</v>
      </c>
      <c r="AN346" s="151"/>
      <c r="AO346" s="151"/>
      <c r="AP346" s="152"/>
      <c r="AQ346" s="149"/>
      <c r="AR346" s="153"/>
      <c r="AS346" s="132"/>
      <c r="AT346" s="133"/>
      <c r="AU346" s="134"/>
      <c r="AV346" s="134"/>
      <c r="AW346" s="134"/>
      <c r="AX346" s="134"/>
      <c r="AY346" s="134"/>
      <c r="AZ346" s="134"/>
      <c r="BA346" s="135"/>
    </row>
    <row r="347" spans="1:53" x14ac:dyDescent="0.25">
      <c r="A347" s="128" t="s">
        <v>1742</v>
      </c>
      <c r="B347" s="128" t="s">
        <v>1978</v>
      </c>
      <c r="C347" s="128" t="str">
        <f t="shared" si="29"/>
        <v>100.40</v>
      </c>
      <c r="D347" s="128" t="str">
        <f t="shared" si="31"/>
        <v>60</v>
      </c>
      <c r="E347" s="128" t="str">
        <f t="shared" si="30"/>
        <v>6400.04</v>
      </c>
      <c r="F347" s="128">
        <f>VLOOKUP(E347,'Projections Cheat Sheet'!$A$3:$B$536,2,FALSE)</f>
        <v>6</v>
      </c>
      <c r="G347" s="128" t="str">
        <f>VLOOKUP(F347,'Projections Cheat Sheet'!$B$8:$C$196,2,FALSE)</f>
        <v>Zero</v>
      </c>
      <c r="H347" s="128" t="s">
        <v>2021</v>
      </c>
      <c r="I347" s="129">
        <v>3250</v>
      </c>
      <c r="J347" s="129">
        <v>3250</v>
      </c>
      <c r="K347" s="130"/>
      <c r="L347" s="129"/>
      <c r="M347" s="129"/>
      <c r="N347" s="129">
        <v>1401.85</v>
      </c>
      <c r="O347" s="129">
        <v>1401.85</v>
      </c>
      <c r="P347" s="131"/>
      <c r="R347" s="172">
        <v>3500</v>
      </c>
      <c r="S347" s="172">
        <v>3500</v>
      </c>
      <c r="T347" s="173"/>
      <c r="U347" s="173"/>
      <c r="V347" s="173"/>
      <c r="W347" s="172">
        <v>3793.09</v>
      </c>
      <c r="X347" s="172">
        <v>3793.09</v>
      </c>
      <c r="Y347" s="174"/>
      <c r="AA347" s="179">
        <v>3500</v>
      </c>
      <c r="AB347" s="179">
        <v>3500</v>
      </c>
      <c r="AC347" s="182"/>
      <c r="AD347" s="182"/>
      <c r="AE347" s="182"/>
      <c r="AF347" s="179">
        <v>1283.8399999999999</v>
      </c>
      <c r="AG347" s="179">
        <v>1283.8399999999999</v>
      </c>
      <c r="AH347" s="181"/>
      <c r="AJ347" s="185">
        <f>IFERROR(VLOOKUP(A347,[3]rptBudgetaryBudgetCrossOrganiza!$A$2:$M$554,4,FALSE),"0")</f>
        <v>3500</v>
      </c>
      <c r="AK347" s="185">
        <f>IFERROR(VLOOKUP(A347,[3]rptBudgetaryBudgetCrossOrganiza!$A$2:$M$554,6,FALSE),"0")</f>
        <v>3500</v>
      </c>
      <c r="AL347" s="149">
        <v>3500</v>
      </c>
      <c r="AM347" s="150">
        <f>IFERROR(VLOOKUP(A347,[4]rptBudgetaryBudgetCrossOrganiza!$A$1212:$O$2283,13,FALSE),"0")</f>
        <v>0</v>
      </c>
      <c r="AN347" s="151"/>
      <c r="AO347" s="151"/>
      <c r="AP347" s="152"/>
      <c r="AQ347" s="149"/>
      <c r="AR347" s="153"/>
      <c r="AS347" s="132"/>
      <c r="AT347" s="133"/>
      <c r="AU347" s="134"/>
      <c r="AV347" s="134"/>
      <c r="AW347" s="134"/>
      <c r="AX347" s="134"/>
      <c r="AY347" s="134"/>
      <c r="AZ347" s="134"/>
      <c r="BA347" s="135"/>
    </row>
    <row r="348" spans="1:53" x14ac:dyDescent="0.25">
      <c r="A348" s="128" t="s">
        <v>1743</v>
      </c>
      <c r="B348" s="128" t="s">
        <v>1961</v>
      </c>
      <c r="C348" s="128" t="str">
        <f t="shared" si="29"/>
        <v>100.40</v>
      </c>
      <c r="D348" s="128" t="str">
        <f t="shared" si="31"/>
        <v>60</v>
      </c>
      <c r="E348" s="128" t="str">
        <f t="shared" si="30"/>
        <v>6400.05</v>
      </c>
      <c r="F348" s="128">
        <f>VLOOKUP(E348,'Projections Cheat Sheet'!$A$3:$B$536,2,FALSE)</f>
        <v>6</v>
      </c>
      <c r="G348" s="128" t="str">
        <f>VLOOKUP(F348,'Projections Cheat Sheet'!$B$8:$C$196,2,FALSE)</f>
        <v>Zero</v>
      </c>
      <c r="H348" s="128" t="s">
        <v>2021</v>
      </c>
      <c r="I348" s="129">
        <v>55000</v>
      </c>
      <c r="J348" s="129">
        <v>90835</v>
      </c>
      <c r="K348" s="130"/>
      <c r="L348" s="129"/>
      <c r="M348" s="129"/>
      <c r="N348" s="129">
        <v>81817.7</v>
      </c>
      <c r="O348" s="129">
        <v>81817.7</v>
      </c>
      <c r="P348" s="131"/>
      <c r="R348" s="172">
        <v>55000</v>
      </c>
      <c r="S348" s="172">
        <v>65000</v>
      </c>
      <c r="T348" s="173"/>
      <c r="U348" s="173"/>
      <c r="V348" s="173"/>
      <c r="W348" s="172">
        <v>60553.5</v>
      </c>
      <c r="X348" s="172">
        <v>60553.5</v>
      </c>
      <c r="Y348" s="174"/>
      <c r="AA348" s="179">
        <v>90000</v>
      </c>
      <c r="AB348" s="179">
        <v>90000</v>
      </c>
      <c r="AC348" s="182"/>
      <c r="AD348" s="182"/>
      <c r="AE348" s="182"/>
      <c r="AF348" s="179">
        <v>78208.13</v>
      </c>
      <c r="AG348" s="179">
        <v>78208.13</v>
      </c>
      <c r="AH348" s="181"/>
      <c r="AJ348" s="185">
        <f>IFERROR(VLOOKUP(A348,[3]rptBudgetaryBudgetCrossOrganiza!$A$2:$M$554,4,FALSE),"0")</f>
        <v>90000</v>
      </c>
      <c r="AK348" s="185">
        <f>IFERROR(VLOOKUP(A348,[3]rptBudgetaryBudgetCrossOrganiza!$A$2:$M$554,6,FALSE),"0")</f>
        <v>90000</v>
      </c>
      <c r="AL348" s="149">
        <v>90000</v>
      </c>
      <c r="AM348" s="150">
        <f>IFERROR(VLOOKUP(A348,[4]rptBudgetaryBudgetCrossOrganiza!$A$1212:$O$2283,13,FALSE),"0")</f>
        <v>2333.29</v>
      </c>
      <c r="AN348" s="151"/>
      <c r="AO348" s="151"/>
      <c r="AP348" s="152"/>
      <c r="AQ348" s="149"/>
      <c r="AR348" s="153"/>
      <c r="AS348" s="132"/>
      <c r="AT348" s="133"/>
      <c r="AU348" s="134"/>
      <c r="AV348" s="134"/>
      <c r="AW348" s="134"/>
      <c r="AX348" s="134"/>
      <c r="AY348" s="134"/>
      <c r="AZ348" s="134"/>
      <c r="BA348" s="135"/>
    </row>
    <row r="349" spans="1:53" x14ac:dyDescent="0.25">
      <c r="A349" s="128" t="s">
        <v>1744</v>
      </c>
      <c r="B349" s="128" t="s">
        <v>1963</v>
      </c>
      <c r="C349" s="128" t="str">
        <f t="shared" si="29"/>
        <v>100.40</v>
      </c>
      <c r="D349" s="128" t="str">
        <f t="shared" si="31"/>
        <v>60</v>
      </c>
      <c r="E349" s="128" t="str">
        <f t="shared" si="30"/>
        <v>6500.04</v>
      </c>
      <c r="F349" s="128">
        <f>VLOOKUP(E349,'Projections Cheat Sheet'!$A$3:$B$536,2,FALSE)</f>
        <v>1</v>
      </c>
      <c r="G349" s="128" t="str">
        <f>VLOOKUP(F349,'Projections Cheat Sheet'!$B$8:$C$196,2,FALSE)</f>
        <v>salary</v>
      </c>
      <c r="H349" s="128" t="s">
        <v>2018</v>
      </c>
      <c r="I349" s="129">
        <v>3090</v>
      </c>
      <c r="J349" s="129">
        <v>3090</v>
      </c>
      <c r="K349" s="130"/>
      <c r="L349" s="129"/>
      <c r="M349" s="129"/>
      <c r="N349" s="129">
        <v>3090</v>
      </c>
      <c r="O349" s="129">
        <v>3090</v>
      </c>
      <c r="P349" s="131"/>
      <c r="R349" s="172">
        <v>3630</v>
      </c>
      <c r="S349" s="172">
        <v>3630</v>
      </c>
      <c r="T349" s="173"/>
      <c r="U349" s="173"/>
      <c r="V349" s="173"/>
      <c r="W349" s="172">
        <v>3630</v>
      </c>
      <c r="X349" s="172">
        <v>3630</v>
      </c>
      <c r="Y349" s="174"/>
      <c r="AA349" s="179">
        <v>0</v>
      </c>
      <c r="AB349" s="179">
        <v>0</v>
      </c>
      <c r="AC349" s="182"/>
      <c r="AD349" s="182"/>
      <c r="AE349" s="182"/>
      <c r="AF349" s="179">
        <v>0</v>
      </c>
      <c r="AG349" s="179">
        <v>0</v>
      </c>
      <c r="AH349" s="181"/>
      <c r="AJ349" s="185">
        <f>IFERROR(VLOOKUP(A349,[3]rptBudgetaryBudgetCrossOrganiza!$A$2:$M$554,4,FALSE),"0")</f>
        <v>0</v>
      </c>
      <c r="AK349" s="185">
        <f>IFERROR(VLOOKUP(A349,[3]rptBudgetaryBudgetCrossOrganiza!$A$2:$M$554,6,FALSE),"0")</f>
        <v>0</v>
      </c>
      <c r="AL349" s="149"/>
      <c r="AM349" s="150">
        <f>IFERROR(VLOOKUP(A349,[4]rptBudgetaryBudgetCrossOrganiza!$A$1212:$O$2283,13,FALSE),"0")</f>
        <v>0</v>
      </c>
      <c r="AN349" s="151"/>
      <c r="AO349" s="151"/>
      <c r="AP349" s="152"/>
      <c r="AQ349" s="149"/>
      <c r="AR349" s="153"/>
      <c r="AS349" s="132"/>
      <c r="AT349" s="133"/>
      <c r="AU349" s="134"/>
      <c r="AV349" s="134"/>
      <c r="AW349" s="134"/>
      <c r="AX349" s="134"/>
      <c r="AY349" s="134"/>
      <c r="AZ349" s="134"/>
      <c r="BA349" s="135"/>
    </row>
    <row r="350" spans="1:53" x14ac:dyDescent="0.25">
      <c r="A350" s="128" t="s">
        <v>1745</v>
      </c>
      <c r="B350" s="128" t="s">
        <v>1964</v>
      </c>
      <c r="C350" s="128" t="str">
        <f t="shared" si="29"/>
        <v>100.40</v>
      </c>
      <c r="D350" s="128" t="str">
        <f t="shared" si="31"/>
        <v>60</v>
      </c>
      <c r="E350" s="128" t="str">
        <f t="shared" si="30"/>
        <v>6600.01</v>
      </c>
      <c r="F350" s="128">
        <f>VLOOKUP(E350,'Projections Cheat Sheet'!$A$3:$B$536,2,FALSE)</f>
        <v>6</v>
      </c>
      <c r="G350" s="128" t="str">
        <f>VLOOKUP(F350,'Projections Cheat Sheet'!$B$8:$C$196,2,FALSE)</f>
        <v>Zero</v>
      </c>
      <c r="H350" s="128" t="s">
        <v>2020</v>
      </c>
      <c r="I350" s="129">
        <v>0</v>
      </c>
      <c r="J350" s="129">
        <v>0</v>
      </c>
      <c r="K350" s="130"/>
      <c r="L350" s="129"/>
      <c r="M350" s="129"/>
      <c r="N350" s="129">
        <v>0</v>
      </c>
      <c r="O350" s="129">
        <v>0</v>
      </c>
      <c r="P350" s="131"/>
      <c r="R350" s="172">
        <v>0</v>
      </c>
      <c r="S350" s="172">
        <v>0</v>
      </c>
      <c r="T350" s="173"/>
      <c r="U350" s="173"/>
      <c r="V350" s="173"/>
      <c r="W350" s="172">
        <v>0</v>
      </c>
      <c r="X350" s="172">
        <v>0</v>
      </c>
      <c r="Y350" s="174"/>
      <c r="AA350" s="179">
        <v>0</v>
      </c>
      <c r="AB350" s="179">
        <v>0</v>
      </c>
      <c r="AC350" s="182"/>
      <c r="AD350" s="182"/>
      <c r="AE350" s="182"/>
      <c r="AF350" s="179">
        <v>0</v>
      </c>
      <c r="AG350" s="179">
        <v>0</v>
      </c>
      <c r="AH350" s="181"/>
      <c r="AJ350" s="185">
        <f>IFERROR(VLOOKUP(A350,[3]rptBudgetaryBudgetCrossOrganiza!$A$2:$M$554,4,FALSE),"0")</f>
        <v>0</v>
      </c>
      <c r="AK350" s="185">
        <f>IFERROR(VLOOKUP(A350,[3]rptBudgetaryBudgetCrossOrganiza!$A$2:$M$554,6,FALSE),"0")</f>
        <v>0</v>
      </c>
      <c r="AL350" s="149"/>
      <c r="AM350" s="150">
        <f>IFERROR(VLOOKUP(A350,[4]rptBudgetaryBudgetCrossOrganiza!$A$1212:$O$2283,13,FALSE),"0")</f>
        <v>0</v>
      </c>
      <c r="AN350" s="151"/>
      <c r="AO350" s="151"/>
      <c r="AP350" s="152"/>
      <c r="AQ350" s="149"/>
      <c r="AR350" s="153"/>
      <c r="AS350" s="132"/>
      <c r="AT350" s="133"/>
      <c r="AU350" s="134"/>
      <c r="AV350" s="134"/>
      <c r="AW350" s="134"/>
      <c r="AX350" s="134"/>
      <c r="AY350" s="134"/>
      <c r="AZ350" s="134"/>
      <c r="BA350" s="135"/>
    </row>
    <row r="351" spans="1:53" x14ac:dyDescent="0.25">
      <c r="A351" s="128" t="s">
        <v>1746</v>
      </c>
      <c r="B351" s="128" t="s">
        <v>1966</v>
      </c>
      <c r="C351" s="128" t="str">
        <f t="shared" si="29"/>
        <v>100.40</v>
      </c>
      <c r="D351" s="128" t="str">
        <f t="shared" si="31"/>
        <v>60</v>
      </c>
      <c r="E351" s="128" t="str">
        <f t="shared" si="30"/>
        <v>6600.04</v>
      </c>
      <c r="F351" s="128">
        <f>VLOOKUP(E351,'Projections Cheat Sheet'!$A$3:$B$536,2,FALSE)</f>
        <v>6</v>
      </c>
      <c r="G351" s="128" t="str">
        <f>VLOOKUP(F351,'Projections Cheat Sheet'!$B$8:$C$196,2,FALSE)</f>
        <v>Zero</v>
      </c>
      <c r="H351" s="128" t="s">
        <v>2020</v>
      </c>
      <c r="I351" s="129">
        <v>1000</v>
      </c>
      <c r="J351" s="129">
        <v>1000</v>
      </c>
      <c r="K351" s="130"/>
      <c r="L351" s="129"/>
      <c r="M351" s="129"/>
      <c r="N351" s="129">
        <v>455</v>
      </c>
      <c r="O351" s="129">
        <v>455</v>
      </c>
      <c r="P351" s="131"/>
      <c r="R351" s="172">
        <v>1000</v>
      </c>
      <c r="S351" s="172">
        <v>1000</v>
      </c>
      <c r="T351" s="173"/>
      <c r="U351" s="173"/>
      <c r="V351" s="173"/>
      <c r="W351" s="172">
        <v>196.5</v>
      </c>
      <c r="X351" s="172">
        <v>196.5</v>
      </c>
      <c r="Y351" s="174"/>
      <c r="AA351" s="179">
        <v>1000</v>
      </c>
      <c r="AB351" s="179">
        <v>1000</v>
      </c>
      <c r="AC351" s="182"/>
      <c r="AD351" s="182"/>
      <c r="AE351" s="182"/>
      <c r="AF351" s="179">
        <v>150</v>
      </c>
      <c r="AG351" s="179">
        <v>150</v>
      </c>
      <c r="AH351" s="181"/>
      <c r="AJ351" s="185">
        <f>IFERROR(VLOOKUP(A351,[3]rptBudgetaryBudgetCrossOrganiza!$A$2:$M$554,4,FALSE),"0")</f>
        <v>1000</v>
      </c>
      <c r="AK351" s="185">
        <f>IFERROR(VLOOKUP(A351,[3]rptBudgetaryBudgetCrossOrganiza!$A$2:$M$554,6,FALSE),"0")</f>
        <v>1000</v>
      </c>
      <c r="AL351" s="149">
        <v>1000</v>
      </c>
      <c r="AM351" s="150">
        <f>IFERROR(VLOOKUP(A351,[4]rptBudgetaryBudgetCrossOrganiza!$A$1212:$O$2283,13,FALSE),"0")</f>
        <v>0</v>
      </c>
      <c r="AN351" s="151"/>
      <c r="AO351" s="151"/>
      <c r="AP351" s="152"/>
      <c r="AQ351" s="149"/>
      <c r="AR351" s="153"/>
      <c r="AS351" s="132"/>
      <c r="AT351" s="133"/>
      <c r="AU351" s="134"/>
      <c r="AV351" s="134"/>
      <c r="AW351" s="134"/>
      <c r="AX351" s="134"/>
      <c r="AY351" s="134"/>
      <c r="AZ351" s="134"/>
      <c r="BA351" s="135"/>
    </row>
    <row r="352" spans="1:53" x14ac:dyDescent="0.25">
      <c r="A352" s="128" t="s">
        <v>1747</v>
      </c>
      <c r="B352" s="128" t="s">
        <v>1967</v>
      </c>
      <c r="C352" s="128" t="str">
        <f t="shared" si="29"/>
        <v>100.40</v>
      </c>
      <c r="D352" s="128" t="str">
        <f t="shared" si="31"/>
        <v>60</v>
      </c>
      <c r="E352" s="128" t="str">
        <f t="shared" si="30"/>
        <v>6600.07</v>
      </c>
      <c r="F352" s="128">
        <f>VLOOKUP(E352,'Projections Cheat Sheet'!$A$3:$B$536,2,FALSE)</f>
        <v>6</v>
      </c>
      <c r="G352" s="128" t="str">
        <f>VLOOKUP(F352,'Projections Cheat Sheet'!$B$8:$C$196,2,FALSE)</f>
        <v>Zero</v>
      </c>
      <c r="H352" s="128" t="s">
        <v>2020</v>
      </c>
      <c r="I352" s="129">
        <v>0</v>
      </c>
      <c r="J352" s="129">
        <v>0</v>
      </c>
      <c r="K352" s="130"/>
      <c r="L352" s="129"/>
      <c r="M352" s="129"/>
      <c r="N352" s="129">
        <v>11.97</v>
      </c>
      <c r="O352" s="129">
        <v>11.97</v>
      </c>
      <c r="P352" s="131"/>
      <c r="R352" s="172">
        <v>0</v>
      </c>
      <c r="S352" s="172">
        <v>0</v>
      </c>
      <c r="T352" s="173"/>
      <c r="U352" s="173"/>
      <c r="V352" s="173"/>
      <c r="W352" s="172">
        <v>0</v>
      </c>
      <c r="X352" s="172">
        <v>0</v>
      </c>
      <c r="Y352" s="174"/>
      <c r="AA352" s="179">
        <v>0</v>
      </c>
      <c r="AB352" s="179">
        <v>0</v>
      </c>
      <c r="AC352" s="182"/>
      <c r="AD352" s="182"/>
      <c r="AE352" s="182"/>
      <c r="AF352" s="179">
        <v>0</v>
      </c>
      <c r="AG352" s="179">
        <v>0</v>
      </c>
      <c r="AH352" s="181"/>
      <c r="AJ352" s="185">
        <f>IFERROR(VLOOKUP(A352,[3]rptBudgetaryBudgetCrossOrganiza!$A$2:$M$554,4,FALSE),"0")</f>
        <v>0</v>
      </c>
      <c r="AK352" s="185">
        <f>IFERROR(VLOOKUP(A352,[3]rptBudgetaryBudgetCrossOrganiza!$A$2:$M$554,6,FALSE),"0")</f>
        <v>0</v>
      </c>
      <c r="AL352" s="149"/>
      <c r="AM352" s="150">
        <f>IFERROR(VLOOKUP(A352,[4]rptBudgetaryBudgetCrossOrganiza!$A$1212:$O$2283,13,FALSE),"0")</f>
        <v>0</v>
      </c>
      <c r="AN352" s="151"/>
      <c r="AO352" s="151"/>
      <c r="AP352" s="152"/>
      <c r="AQ352" s="149"/>
      <c r="AR352" s="153"/>
      <c r="AS352" s="132"/>
      <c r="AT352" s="133"/>
      <c r="AU352" s="134"/>
      <c r="AV352" s="134"/>
      <c r="AW352" s="134"/>
      <c r="AX352" s="134"/>
      <c r="AY352" s="134"/>
      <c r="AZ352" s="134"/>
      <c r="BA352" s="135"/>
    </row>
    <row r="353" spans="1:53" x14ac:dyDescent="0.25">
      <c r="A353" s="128" t="s">
        <v>1748</v>
      </c>
      <c r="B353" s="128" t="s">
        <v>1991</v>
      </c>
      <c r="C353" s="128" t="str">
        <f t="shared" si="29"/>
        <v>100.40</v>
      </c>
      <c r="D353" s="128" t="str">
        <f t="shared" si="31"/>
        <v>65</v>
      </c>
      <c r="E353" s="128" t="str">
        <f t="shared" si="30"/>
        <v>8900.01</v>
      </c>
      <c r="F353" s="128" t="e">
        <f>VLOOKUP(E353,'Projections Cheat Sheet'!$A$3:$B$536,2,FALSE)</f>
        <v>#N/A</v>
      </c>
      <c r="G353" s="128" t="e">
        <f>VLOOKUP(F353,'Projections Cheat Sheet'!$B$8:$C$196,2,FALSE)</f>
        <v>#N/A</v>
      </c>
      <c r="H353" s="128" t="s">
        <v>2038</v>
      </c>
      <c r="I353" s="129">
        <v>0</v>
      </c>
      <c r="J353" s="129">
        <v>0</v>
      </c>
      <c r="K353" s="130"/>
      <c r="L353" s="129"/>
      <c r="M353" s="129"/>
      <c r="N353" s="129">
        <v>0</v>
      </c>
      <c r="O353" s="129">
        <v>0</v>
      </c>
      <c r="P353" s="131"/>
      <c r="R353" s="172">
        <v>0</v>
      </c>
      <c r="S353" s="172">
        <v>0</v>
      </c>
      <c r="T353" s="173"/>
      <c r="U353" s="173"/>
      <c r="V353" s="173"/>
      <c r="W353" s="172">
        <v>0</v>
      </c>
      <c r="X353" s="172">
        <v>0</v>
      </c>
      <c r="Y353" s="174"/>
      <c r="AA353" s="179">
        <v>0</v>
      </c>
      <c r="AB353" s="179">
        <v>0</v>
      </c>
      <c r="AC353" s="182"/>
      <c r="AD353" s="182"/>
      <c r="AE353" s="182"/>
      <c r="AF353" s="179">
        <v>0</v>
      </c>
      <c r="AG353" s="179">
        <v>0</v>
      </c>
      <c r="AH353" s="181"/>
      <c r="AJ353" s="185">
        <f>IFERROR(VLOOKUP(A353,[3]rptBudgetaryBudgetCrossOrganiza!$A$2:$M$554,4,FALSE),"0")</f>
        <v>0</v>
      </c>
      <c r="AK353" s="185">
        <f>IFERROR(VLOOKUP(A353,[3]rptBudgetaryBudgetCrossOrganiza!$A$2:$M$554,6,FALSE),"0")</f>
        <v>0</v>
      </c>
      <c r="AL353" s="149"/>
      <c r="AM353" s="150">
        <f>IFERROR(VLOOKUP(A353,[4]rptBudgetaryBudgetCrossOrganiza!$A$1212:$O$2283,13,FALSE),"0")</f>
        <v>0</v>
      </c>
      <c r="AN353" s="151"/>
      <c r="AO353" s="151"/>
      <c r="AP353" s="152"/>
      <c r="AQ353" s="149"/>
      <c r="AR353" s="153"/>
      <c r="AS353" s="132"/>
      <c r="AT353" s="133"/>
      <c r="AU353" s="134"/>
      <c r="AV353" s="134"/>
      <c r="AW353" s="134"/>
      <c r="AX353" s="134"/>
      <c r="AY353" s="134"/>
      <c r="AZ353" s="134"/>
      <c r="BA353" s="135"/>
    </row>
    <row r="354" spans="1:53" x14ac:dyDescent="0.25">
      <c r="A354" s="128" t="s">
        <v>1749</v>
      </c>
      <c r="B354" s="128" t="s">
        <v>1992</v>
      </c>
      <c r="C354" s="128" t="str">
        <f t="shared" si="29"/>
        <v>100.40</v>
      </c>
      <c r="D354" s="128" t="str">
        <f t="shared" si="31"/>
        <v>65</v>
      </c>
      <c r="E354" s="128" t="str">
        <f t="shared" si="30"/>
        <v>8910.01</v>
      </c>
      <c r="F354" s="128" t="e">
        <f>VLOOKUP(E354,'Projections Cheat Sheet'!$A$3:$B$536,2,FALSE)</f>
        <v>#N/A</v>
      </c>
      <c r="G354" s="128" t="e">
        <f>VLOOKUP(F354,'Projections Cheat Sheet'!$B$8:$C$196,2,FALSE)</f>
        <v>#N/A</v>
      </c>
      <c r="H354" s="128" t="s">
        <v>2039</v>
      </c>
      <c r="I354" s="129">
        <v>0</v>
      </c>
      <c r="J354" s="129">
        <v>0</v>
      </c>
      <c r="K354" s="130"/>
      <c r="L354" s="129"/>
      <c r="M354" s="129"/>
      <c r="N354" s="129">
        <v>0</v>
      </c>
      <c r="O354" s="129">
        <v>0</v>
      </c>
      <c r="P354" s="131"/>
      <c r="R354" s="172">
        <v>0</v>
      </c>
      <c r="S354" s="172">
        <v>0</v>
      </c>
      <c r="T354" s="173"/>
      <c r="U354" s="173"/>
      <c r="V354" s="173"/>
      <c r="W354" s="172">
        <v>0</v>
      </c>
      <c r="X354" s="172">
        <v>0</v>
      </c>
      <c r="Y354" s="174"/>
      <c r="AA354" s="179">
        <v>0</v>
      </c>
      <c r="AB354" s="179">
        <v>0</v>
      </c>
      <c r="AC354" s="182"/>
      <c r="AD354" s="182"/>
      <c r="AE354" s="182"/>
      <c r="AF354" s="179">
        <v>0</v>
      </c>
      <c r="AG354" s="179">
        <v>0</v>
      </c>
      <c r="AH354" s="181"/>
      <c r="AJ354" s="185">
        <f>IFERROR(VLOOKUP(A354,[3]rptBudgetaryBudgetCrossOrganiza!$A$2:$M$554,4,FALSE),"0")</f>
        <v>0</v>
      </c>
      <c r="AK354" s="185">
        <f>IFERROR(VLOOKUP(A354,[3]rptBudgetaryBudgetCrossOrganiza!$A$2:$M$554,6,FALSE),"0")</f>
        <v>0</v>
      </c>
      <c r="AL354" s="149"/>
      <c r="AM354" s="150">
        <f>IFERROR(VLOOKUP(A354,[4]rptBudgetaryBudgetCrossOrganiza!$A$1212:$O$2283,13,FALSE),"0")</f>
        <v>0</v>
      </c>
      <c r="AN354" s="151"/>
      <c r="AO354" s="151"/>
      <c r="AP354" s="152"/>
      <c r="AQ354" s="149"/>
      <c r="AR354" s="153"/>
      <c r="AS354" s="132"/>
      <c r="AT354" s="133"/>
      <c r="AU354" s="134"/>
      <c r="AV354" s="134"/>
      <c r="AW354" s="134"/>
      <c r="AX354" s="134"/>
      <c r="AY354" s="134"/>
      <c r="AZ354" s="134"/>
      <c r="BA354" s="135"/>
    </row>
    <row r="355" spans="1:53" x14ac:dyDescent="0.25">
      <c r="A355" s="128" t="s">
        <v>1750</v>
      </c>
      <c r="B355" s="128" t="s">
        <v>282</v>
      </c>
      <c r="C355" s="128" t="str">
        <f t="shared" si="29"/>
        <v>100.40</v>
      </c>
      <c r="D355" s="128" t="str">
        <f t="shared" si="31"/>
        <v>65</v>
      </c>
      <c r="E355" s="128" t="str">
        <f t="shared" si="30"/>
        <v>5000.01</v>
      </c>
      <c r="F355" s="128">
        <f>VLOOKUP(E355,'Projections Cheat Sheet'!$A$3:$B$536,2,FALSE)</f>
        <v>1</v>
      </c>
      <c r="G355" s="128" t="str">
        <f>VLOOKUP(F355,'Projections Cheat Sheet'!$B$8:$C$196,2,FALSE)</f>
        <v>salary</v>
      </c>
      <c r="H355" s="128" t="s">
        <v>2024</v>
      </c>
      <c r="I355" s="129">
        <v>0</v>
      </c>
      <c r="J355" s="129">
        <v>0</v>
      </c>
      <c r="K355" s="130"/>
      <c r="L355" s="129"/>
      <c r="M355" s="129"/>
      <c r="N355" s="129">
        <v>0</v>
      </c>
      <c r="O355" s="129">
        <v>0</v>
      </c>
      <c r="P355" s="131"/>
      <c r="R355" s="172">
        <v>0</v>
      </c>
      <c r="S355" s="172">
        <v>0</v>
      </c>
      <c r="T355" s="173"/>
      <c r="U355" s="173"/>
      <c r="V355" s="173"/>
      <c r="W355" s="172">
        <v>0</v>
      </c>
      <c r="X355" s="172">
        <v>0</v>
      </c>
      <c r="Y355" s="174"/>
      <c r="AA355" s="179">
        <v>0</v>
      </c>
      <c r="AB355" s="179">
        <v>0</v>
      </c>
      <c r="AC355" s="182"/>
      <c r="AD355" s="182"/>
      <c r="AE355" s="182"/>
      <c r="AF355" s="179">
        <v>0</v>
      </c>
      <c r="AG355" s="179">
        <v>0</v>
      </c>
      <c r="AH355" s="181"/>
      <c r="AJ355" s="185">
        <f>IFERROR(VLOOKUP(A355,[3]rptBudgetaryBudgetCrossOrganiza!$A$2:$M$554,4,FALSE),"0")</f>
        <v>0</v>
      </c>
      <c r="AK355" s="185">
        <f>IFERROR(VLOOKUP(A355,[3]rptBudgetaryBudgetCrossOrganiza!$A$2:$M$554,6,FALSE),"0")</f>
        <v>0</v>
      </c>
      <c r="AL355" s="149"/>
      <c r="AM355" s="150">
        <f>IFERROR(VLOOKUP(A355,[4]rptBudgetaryBudgetCrossOrganiza!$A$1212:$O$2283,13,FALSE),"0")</f>
        <v>0</v>
      </c>
      <c r="AN355" s="151"/>
      <c r="AO355" s="151"/>
      <c r="AP355" s="152"/>
      <c r="AQ355" s="149"/>
      <c r="AR355" s="153"/>
      <c r="AS355" s="132"/>
      <c r="AT355" s="133"/>
      <c r="AU355" s="134"/>
      <c r="AV355" s="134"/>
      <c r="AW355" s="134"/>
      <c r="AX355" s="134"/>
      <c r="AY355" s="134"/>
      <c r="AZ355" s="134"/>
      <c r="BA355" s="135"/>
    </row>
    <row r="356" spans="1:53" x14ac:dyDescent="0.25">
      <c r="A356" s="128" t="s">
        <v>1751</v>
      </c>
      <c r="B356" s="128" t="s">
        <v>283</v>
      </c>
      <c r="C356" s="128" t="str">
        <f t="shared" si="29"/>
        <v>100.40</v>
      </c>
      <c r="D356" s="128" t="str">
        <f t="shared" si="31"/>
        <v>65</v>
      </c>
      <c r="E356" s="128" t="str">
        <f t="shared" si="30"/>
        <v>5000.02</v>
      </c>
      <c r="F356" s="128">
        <f>VLOOKUP(E356,'Projections Cheat Sheet'!$A$3:$B$536,2,FALSE)</f>
        <v>1</v>
      </c>
      <c r="G356" s="128" t="str">
        <f>VLOOKUP(F356,'Projections Cheat Sheet'!$B$8:$C$196,2,FALSE)</f>
        <v>salary</v>
      </c>
      <c r="H356" s="128" t="s">
        <v>2024</v>
      </c>
      <c r="I356" s="129">
        <v>0</v>
      </c>
      <c r="J356" s="129">
        <v>0</v>
      </c>
      <c r="K356" s="130"/>
      <c r="L356" s="129"/>
      <c r="M356" s="129"/>
      <c r="N356" s="129">
        <v>0</v>
      </c>
      <c r="O356" s="129">
        <v>0</v>
      </c>
      <c r="P356" s="131"/>
      <c r="R356" s="172">
        <v>0</v>
      </c>
      <c r="S356" s="172">
        <v>0</v>
      </c>
      <c r="T356" s="173"/>
      <c r="U356" s="173"/>
      <c r="V356" s="173"/>
      <c r="W356" s="172">
        <v>0</v>
      </c>
      <c r="X356" s="172">
        <v>0</v>
      </c>
      <c r="Y356" s="174"/>
      <c r="AA356" s="179">
        <v>0</v>
      </c>
      <c r="AB356" s="179">
        <v>0</v>
      </c>
      <c r="AC356" s="182"/>
      <c r="AD356" s="182"/>
      <c r="AE356" s="182"/>
      <c r="AF356" s="179">
        <v>0</v>
      </c>
      <c r="AG356" s="179">
        <v>0</v>
      </c>
      <c r="AH356" s="181"/>
      <c r="AJ356" s="185">
        <f>IFERROR(VLOOKUP(A356,[3]rptBudgetaryBudgetCrossOrganiza!$A$2:$M$554,4,FALSE),"0")</f>
        <v>0</v>
      </c>
      <c r="AK356" s="185">
        <f>IFERROR(VLOOKUP(A356,[3]rptBudgetaryBudgetCrossOrganiza!$A$2:$M$554,6,FALSE),"0")</f>
        <v>0</v>
      </c>
      <c r="AL356" s="149"/>
      <c r="AM356" s="150">
        <f>IFERROR(VLOOKUP(A356,[4]rptBudgetaryBudgetCrossOrganiza!$A$1212:$O$2283,13,FALSE),"0")</f>
        <v>0</v>
      </c>
      <c r="AN356" s="151"/>
      <c r="AO356" s="151"/>
      <c r="AP356" s="152"/>
      <c r="AQ356" s="149"/>
      <c r="AR356" s="153"/>
      <c r="AS356" s="132"/>
      <c r="AT356" s="133"/>
      <c r="AU356" s="134"/>
      <c r="AV356" s="134"/>
      <c r="AW356" s="134"/>
      <c r="AX356" s="134"/>
      <c r="AY356" s="134"/>
      <c r="AZ356" s="134"/>
      <c r="BA356" s="135"/>
    </row>
    <row r="357" spans="1:53" x14ac:dyDescent="0.25">
      <c r="A357" s="128" t="s">
        <v>1752</v>
      </c>
      <c r="B357" s="128" t="s">
        <v>1923</v>
      </c>
      <c r="C357" s="128" t="str">
        <f t="shared" si="29"/>
        <v>100.40</v>
      </c>
      <c r="D357" s="128" t="str">
        <f t="shared" si="31"/>
        <v>65</v>
      </c>
      <c r="E357" s="128" t="str">
        <f t="shared" si="30"/>
        <v>5000.03</v>
      </c>
      <c r="F357" s="128">
        <f>VLOOKUP(E357,'Projections Cheat Sheet'!$A$3:$B$536,2,FALSE)</f>
        <v>1</v>
      </c>
      <c r="G357" s="128" t="str">
        <f>VLOOKUP(F357,'Projections Cheat Sheet'!$B$8:$C$196,2,FALSE)</f>
        <v>salary</v>
      </c>
      <c r="H357" s="128" t="s">
        <v>2024</v>
      </c>
      <c r="I357" s="129">
        <v>0</v>
      </c>
      <c r="J357" s="129">
        <v>0</v>
      </c>
      <c r="K357" s="130"/>
      <c r="L357" s="129"/>
      <c r="M357" s="129"/>
      <c r="N357" s="129">
        <v>0</v>
      </c>
      <c r="O357" s="129">
        <v>0</v>
      </c>
      <c r="P357" s="131"/>
      <c r="R357" s="172">
        <v>0</v>
      </c>
      <c r="S357" s="172">
        <v>0</v>
      </c>
      <c r="T357" s="173"/>
      <c r="U357" s="173"/>
      <c r="V357" s="173"/>
      <c r="W357" s="172">
        <v>0</v>
      </c>
      <c r="X357" s="172">
        <v>0</v>
      </c>
      <c r="Y357" s="174"/>
      <c r="AA357" s="179">
        <v>0</v>
      </c>
      <c r="AB357" s="179">
        <v>0</v>
      </c>
      <c r="AC357" s="182"/>
      <c r="AD357" s="182"/>
      <c r="AE357" s="182"/>
      <c r="AF357" s="179">
        <v>0</v>
      </c>
      <c r="AG357" s="179">
        <v>0</v>
      </c>
      <c r="AH357" s="181"/>
      <c r="AJ357" s="185">
        <f>IFERROR(VLOOKUP(A357,[3]rptBudgetaryBudgetCrossOrganiza!$A$2:$M$554,4,FALSE),"0")</f>
        <v>0</v>
      </c>
      <c r="AK357" s="185">
        <f>IFERROR(VLOOKUP(A357,[3]rptBudgetaryBudgetCrossOrganiza!$A$2:$M$554,6,FALSE),"0")</f>
        <v>0</v>
      </c>
      <c r="AL357" s="149"/>
      <c r="AM357" s="150">
        <f>IFERROR(VLOOKUP(A357,[4]rptBudgetaryBudgetCrossOrganiza!$A$1212:$O$2283,13,FALSE),"0")</f>
        <v>0</v>
      </c>
      <c r="AN357" s="151"/>
      <c r="AO357" s="151"/>
      <c r="AP357" s="152"/>
      <c r="AQ357" s="149"/>
      <c r="AR357" s="153"/>
      <c r="AS357" s="132"/>
      <c r="AT357" s="133"/>
      <c r="AU357" s="134"/>
      <c r="AV357" s="134"/>
      <c r="AW357" s="134"/>
      <c r="AX357" s="134"/>
      <c r="AY357" s="134"/>
      <c r="AZ357" s="134"/>
      <c r="BA357" s="135"/>
    </row>
    <row r="358" spans="1:53" x14ac:dyDescent="0.25">
      <c r="A358" s="128" t="s">
        <v>1753</v>
      </c>
      <c r="B358" s="128" t="s">
        <v>1924</v>
      </c>
      <c r="C358" s="128" t="str">
        <f t="shared" si="29"/>
        <v>100.40</v>
      </c>
      <c r="D358" s="128" t="str">
        <f t="shared" si="31"/>
        <v>65</v>
      </c>
      <c r="E358" s="128" t="str">
        <f t="shared" si="30"/>
        <v>5000.04</v>
      </c>
      <c r="F358" s="128">
        <f>VLOOKUP(E358,'Projections Cheat Sheet'!$A$3:$B$536,2,FALSE)</f>
        <v>1</v>
      </c>
      <c r="G358" s="128" t="str">
        <f>VLOOKUP(F358,'Projections Cheat Sheet'!$B$8:$C$196,2,FALSE)</f>
        <v>salary</v>
      </c>
      <c r="H358" s="128" t="s">
        <v>2024</v>
      </c>
      <c r="I358" s="129">
        <v>0</v>
      </c>
      <c r="J358" s="129">
        <v>0</v>
      </c>
      <c r="K358" s="130"/>
      <c r="L358" s="129"/>
      <c r="M358" s="129"/>
      <c r="N358" s="129">
        <v>0</v>
      </c>
      <c r="O358" s="129">
        <v>0</v>
      </c>
      <c r="P358" s="131"/>
      <c r="R358" s="172">
        <v>0</v>
      </c>
      <c r="S358" s="172">
        <v>0</v>
      </c>
      <c r="T358" s="173"/>
      <c r="U358" s="173"/>
      <c r="V358" s="173"/>
      <c r="W358" s="172">
        <v>0</v>
      </c>
      <c r="X358" s="172">
        <v>0</v>
      </c>
      <c r="Y358" s="174"/>
      <c r="AA358" s="179">
        <v>0</v>
      </c>
      <c r="AB358" s="179">
        <v>0</v>
      </c>
      <c r="AC358" s="182"/>
      <c r="AD358" s="182"/>
      <c r="AE358" s="182"/>
      <c r="AF358" s="179">
        <v>0</v>
      </c>
      <c r="AG358" s="179">
        <v>0</v>
      </c>
      <c r="AH358" s="181"/>
      <c r="AJ358" s="185">
        <f>IFERROR(VLOOKUP(A358,[3]rptBudgetaryBudgetCrossOrganiza!$A$2:$M$554,4,FALSE),"0")</f>
        <v>0</v>
      </c>
      <c r="AK358" s="185">
        <f>IFERROR(VLOOKUP(A358,[3]rptBudgetaryBudgetCrossOrganiza!$A$2:$M$554,6,FALSE),"0")</f>
        <v>0</v>
      </c>
      <c r="AL358" s="149"/>
      <c r="AM358" s="150">
        <f>IFERROR(VLOOKUP(A358,[4]rptBudgetaryBudgetCrossOrganiza!$A$1212:$O$2283,13,FALSE),"0")</f>
        <v>0</v>
      </c>
      <c r="AN358" s="151"/>
      <c r="AO358" s="151"/>
      <c r="AP358" s="152"/>
      <c r="AQ358" s="149"/>
      <c r="AR358" s="153"/>
      <c r="AS358" s="132"/>
      <c r="AT358" s="133"/>
      <c r="AU358" s="134"/>
      <c r="AV358" s="134"/>
      <c r="AW358" s="134"/>
      <c r="AX358" s="134"/>
      <c r="AY358" s="134"/>
      <c r="AZ358" s="134"/>
      <c r="BA358" s="135"/>
    </row>
    <row r="359" spans="1:53" x14ac:dyDescent="0.25">
      <c r="A359" s="128" t="s">
        <v>1754</v>
      </c>
      <c r="B359" s="128" t="s">
        <v>1925</v>
      </c>
      <c r="C359" s="128" t="str">
        <f t="shared" si="29"/>
        <v>100.40</v>
      </c>
      <c r="D359" s="128" t="str">
        <f t="shared" si="31"/>
        <v>65</v>
      </c>
      <c r="E359" s="128" t="str">
        <f t="shared" si="30"/>
        <v>5000.06</v>
      </c>
      <c r="F359" s="128">
        <f>VLOOKUP(E359,'Projections Cheat Sheet'!$A$3:$B$536,2,FALSE)</f>
        <v>1</v>
      </c>
      <c r="G359" s="128" t="str">
        <f>VLOOKUP(F359,'Projections Cheat Sheet'!$B$8:$C$196,2,FALSE)</f>
        <v>salary</v>
      </c>
      <c r="H359" s="128" t="s">
        <v>2024</v>
      </c>
      <c r="I359" s="129">
        <v>0</v>
      </c>
      <c r="J359" s="129">
        <v>0</v>
      </c>
      <c r="K359" s="130"/>
      <c r="L359" s="129"/>
      <c r="M359" s="129"/>
      <c r="N359" s="129">
        <v>0</v>
      </c>
      <c r="O359" s="129">
        <v>0</v>
      </c>
      <c r="P359" s="131"/>
      <c r="R359" s="172">
        <v>0</v>
      </c>
      <c r="S359" s="172">
        <v>0</v>
      </c>
      <c r="T359" s="173"/>
      <c r="U359" s="173"/>
      <c r="V359" s="173"/>
      <c r="W359" s="172">
        <v>0</v>
      </c>
      <c r="X359" s="172">
        <v>0</v>
      </c>
      <c r="Y359" s="174"/>
      <c r="AA359" s="179">
        <v>0</v>
      </c>
      <c r="AB359" s="179">
        <v>0</v>
      </c>
      <c r="AC359" s="182"/>
      <c r="AD359" s="182"/>
      <c r="AE359" s="182"/>
      <c r="AF359" s="179">
        <v>0</v>
      </c>
      <c r="AG359" s="179">
        <v>0</v>
      </c>
      <c r="AH359" s="181"/>
      <c r="AJ359" s="185">
        <f>IFERROR(VLOOKUP(A359,[3]rptBudgetaryBudgetCrossOrganiza!$A$2:$M$554,4,FALSE),"0")</f>
        <v>0</v>
      </c>
      <c r="AK359" s="185">
        <f>IFERROR(VLOOKUP(A359,[3]rptBudgetaryBudgetCrossOrganiza!$A$2:$M$554,6,FALSE),"0")</f>
        <v>0</v>
      </c>
      <c r="AL359" s="149"/>
      <c r="AM359" s="150">
        <f>IFERROR(VLOOKUP(A359,[4]rptBudgetaryBudgetCrossOrganiza!$A$1212:$O$2283,13,FALSE),"0")</f>
        <v>0</v>
      </c>
      <c r="AN359" s="151"/>
      <c r="AO359" s="151"/>
      <c r="AP359" s="152"/>
      <c r="AQ359" s="149"/>
      <c r="AR359" s="153"/>
      <c r="AS359" s="132"/>
      <c r="AT359" s="133"/>
      <c r="AU359" s="134"/>
      <c r="AV359" s="134"/>
      <c r="AW359" s="134"/>
      <c r="AX359" s="134"/>
      <c r="AY359" s="134"/>
      <c r="AZ359" s="134"/>
      <c r="BA359" s="135"/>
    </row>
    <row r="360" spans="1:53" x14ac:dyDescent="0.25">
      <c r="A360" s="128" t="s">
        <v>1755</v>
      </c>
      <c r="B360" s="128" t="s">
        <v>1926</v>
      </c>
      <c r="C360" s="128" t="str">
        <f t="shared" si="29"/>
        <v>100.40</v>
      </c>
      <c r="D360" s="128" t="str">
        <f t="shared" si="31"/>
        <v>65</v>
      </c>
      <c r="E360" s="128" t="str">
        <f t="shared" si="30"/>
        <v>5000.07</v>
      </c>
      <c r="F360" s="128">
        <f>VLOOKUP(E360,'Projections Cheat Sheet'!$A$3:$B$536,2,FALSE)</f>
        <v>1</v>
      </c>
      <c r="G360" s="128" t="str">
        <f>VLOOKUP(F360,'Projections Cheat Sheet'!$B$8:$C$196,2,FALSE)</f>
        <v>salary</v>
      </c>
      <c r="H360" s="128" t="s">
        <v>2024</v>
      </c>
      <c r="I360" s="129">
        <v>0</v>
      </c>
      <c r="J360" s="129">
        <v>0</v>
      </c>
      <c r="K360" s="130"/>
      <c r="L360" s="129"/>
      <c r="M360" s="129"/>
      <c r="N360" s="129">
        <v>0</v>
      </c>
      <c r="O360" s="129">
        <v>0</v>
      </c>
      <c r="P360" s="131"/>
      <c r="R360" s="172">
        <v>0</v>
      </c>
      <c r="S360" s="172">
        <v>0</v>
      </c>
      <c r="T360" s="173"/>
      <c r="U360" s="173"/>
      <c r="V360" s="173"/>
      <c r="W360" s="172">
        <v>0</v>
      </c>
      <c r="X360" s="172">
        <v>0</v>
      </c>
      <c r="Y360" s="174"/>
      <c r="AA360" s="179">
        <v>0</v>
      </c>
      <c r="AB360" s="179">
        <v>0</v>
      </c>
      <c r="AC360" s="182"/>
      <c r="AD360" s="182"/>
      <c r="AE360" s="182"/>
      <c r="AF360" s="179">
        <v>0</v>
      </c>
      <c r="AG360" s="179">
        <v>0</v>
      </c>
      <c r="AH360" s="181"/>
      <c r="AJ360" s="185">
        <f>IFERROR(VLOOKUP(A360,[3]rptBudgetaryBudgetCrossOrganiza!$A$2:$M$554,4,FALSE),"0")</f>
        <v>0</v>
      </c>
      <c r="AK360" s="185">
        <f>IFERROR(VLOOKUP(A360,[3]rptBudgetaryBudgetCrossOrganiza!$A$2:$M$554,6,FALSE),"0")</f>
        <v>0</v>
      </c>
      <c r="AL360" s="149"/>
      <c r="AM360" s="150">
        <f>IFERROR(VLOOKUP(A360,[4]rptBudgetaryBudgetCrossOrganiza!$A$1212:$O$2283,13,FALSE),"0")</f>
        <v>0</v>
      </c>
      <c r="AN360" s="151"/>
      <c r="AO360" s="151"/>
      <c r="AP360" s="152"/>
      <c r="AQ360" s="149"/>
      <c r="AR360" s="153"/>
      <c r="AS360" s="132"/>
      <c r="AT360" s="133"/>
      <c r="AU360" s="134"/>
      <c r="AV360" s="134"/>
      <c r="AW360" s="134"/>
      <c r="AX360" s="134"/>
      <c r="AY360" s="134"/>
      <c r="AZ360" s="134"/>
      <c r="BA360" s="135"/>
    </row>
    <row r="361" spans="1:53" x14ac:dyDescent="0.25">
      <c r="A361" s="128" t="s">
        <v>1756</v>
      </c>
      <c r="B361" s="128" t="s">
        <v>1393</v>
      </c>
      <c r="C361" s="128" t="str">
        <f t="shared" si="29"/>
        <v>100.40</v>
      </c>
      <c r="D361" s="128" t="str">
        <f t="shared" si="31"/>
        <v>65</v>
      </c>
      <c r="E361" s="128" t="str">
        <f t="shared" si="30"/>
        <v>5000.08</v>
      </c>
      <c r="F361" s="128">
        <f>VLOOKUP(E361,'Projections Cheat Sheet'!$A$3:$B$536,2,FALSE)</f>
        <v>1</v>
      </c>
      <c r="G361" s="128" t="str">
        <f>VLOOKUP(F361,'Projections Cheat Sheet'!$B$8:$C$196,2,FALSE)</f>
        <v>salary</v>
      </c>
      <c r="H361" s="128" t="s">
        <v>2024</v>
      </c>
      <c r="I361" s="129">
        <v>0</v>
      </c>
      <c r="J361" s="129">
        <v>0</v>
      </c>
      <c r="K361" s="130"/>
      <c r="L361" s="129"/>
      <c r="M361" s="129"/>
      <c r="N361" s="129">
        <v>0</v>
      </c>
      <c r="O361" s="129">
        <v>0</v>
      </c>
      <c r="P361" s="131"/>
      <c r="R361" s="172">
        <v>0</v>
      </c>
      <c r="S361" s="172">
        <v>0</v>
      </c>
      <c r="T361" s="173"/>
      <c r="U361" s="173"/>
      <c r="V361" s="173"/>
      <c r="W361" s="172">
        <v>0</v>
      </c>
      <c r="X361" s="172">
        <v>0</v>
      </c>
      <c r="Y361" s="174"/>
      <c r="AA361" s="179">
        <v>0</v>
      </c>
      <c r="AB361" s="179">
        <v>0</v>
      </c>
      <c r="AC361" s="182"/>
      <c r="AD361" s="182"/>
      <c r="AE361" s="182"/>
      <c r="AF361" s="179">
        <v>0</v>
      </c>
      <c r="AG361" s="179">
        <v>0</v>
      </c>
      <c r="AH361" s="181"/>
      <c r="AJ361" s="185">
        <f>IFERROR(VLOOKUP(A361,[3]rptBudgetaryBudgetCrossOrganiza!$A$2:$M$554,4,FALSE),"0")</f>
        <v>0</v>
      </c>
      <c r="AK361" s="185">
        <f>IFERROR(VLOOKUP(A361,[3]rptBudgetaryBudgetCrossOrganiza!$A$2:$M$554,6,FALSE),"0")</f>
        <v>0</v>
      </c>
      <c r="AL361" s="149"/>
      <c r="AM361" s="150">
        <f>IFERROR(VLOOKUP(A361,[4]rptBudgetaryBudgetCrossOrganiza!$A$1212:$O$2283,13,FALSE),"0")</f>
        <v>0</v>
      </c>
      <c r="AN361" s="151"/>
      <c r="AO361" s="151"/>
      <c r="AP361" s="152"/>
      <c r="AQ361" s="149"/>
      <c r="AR361" s="153"/>
      <c r="AS361" s="132"/>
      <c r="AT361" s="133"/>
      <c r="AU361" s="134"/>
      <c r="AV361" s="134"/>
      <c r="AW361" s="134"/>
      <c r="AX361" s="134"/>
      <c r="AY361" s="134"/>
      <c r="AZ361" s="134"/>
      <c r="BA361" s="135"/>
    </row>
    <row r="362" spans="1:53" x14ac:dyDescent="0.25">
      <c r="A362" s="128" t="s">
        <v>1757</v>
      </c>
      <c r="B362" s="128" t="s">
        <v>1927</v>
      </c>
      <c r="C362" s="128" t="str">
        <f t="shared" si="29"/>
        <v>100.40</v>
      </c>
      <c r="D362" s="128" t="str">
        <f t="shared" si="31"/>
        <v>65</v>
      </c>
      <c r="E362" s="128" t="str">
        <f t="shared" si="30"/>
        <v>5000.10</v>
      </c>
      <c r="F362" s="128">
        <f>VLOOKUP(E362,'Projections Cheat Sheet'!$A$3:$B$536,2,FALSE)</f>
        <v>1</v>
      </c>
      <c r="G362" s="128" t="str">
        <f>VLOOKUP(F362,'Projections Cheat Sheet'!$B$8:$C$196,2,FALSE)</f>
        <v>salary</v>
      </c>
      <c r="H362" s="128" t="s">
        <v>2024</v>
      </c>
      <c r="I362" s="129">
        <v>0</v>
      </c>
      <c r="J362" s="129">
        <v>0</v>
      </c>
      <c r="K362" s="130"/>
      <c r="L362" s="129"/>
      <c r="M362" s="129"/>
      <c r="N362" s="129">
        <v>0</v>
      </c>
      <c r="O362" s="129">
        <v>0</v>
      </c>
      <c r="P362" s="131"/>
      <c r="R362" s="172">
        <v>0</v>
      </c>
      <c r="S362" s="172">
        <v>0</v>
      </c>
      <c r="T362" s="173"/>
      <c r="U362" s="173"/>
      <c r="V362" s="173"/>
      <c r="W362" s="172">
        <v>0</v>
      </c>
      <c r="X362" s="172">
        <v>0</v>
      </c>
      <c r="Y362" s="174"/>
      <c r="AA362" s="179">
        <v>0</v>
      </c>
      <c r="AB362" s="179">
        <v>0</v>
      </c>
      <c r="AC362" s="182"/>
      <c r="AD362" s="182"/>
      <c r="AE362" s="182"/>
      <c r="AF362" s="179">
        <v>0</v>
      </c>
      <c r="AG362" s="179">
        <v>0</v>
      </c>
      <c r="AH362" s="181"/>
      <c r="AJ362" s="185">
        <f>IFERROR(VLOOKUP(A362,[3]rptBudgetaryBudgetCrossOrganiza!$A$2:$M$554,4,FALSE),"0")</f>
        <v>0</v>
      </c>
      <c r="AK362" s="185">
        <f>IFERROR(VLOOKUP(A362,[3]rptBudgetaryBudgetCrossOrganiza!$A$2:$M$554,6,FALSE),"0")</f>
        <v>0</v>
      </c>
      <c r="AL362" s="149"/>
      <c r="AM362" s="150">
        <f>IFERROR(VLOOKUP(A362,[4]rptBudgetaryBudgetCrossOrganiza!$A$1212:$O$2283,13,FALSE),"0")</f>
        <v>0</v>
      </c>
      <c r="AN362" s="151"/>
      <c r="AO362" s="151"/>
      <c r="AP362" s="152"/>
      <c r="AQ362" s="149"/>
      <c r="AR362" s="153"/>
      <c r="AS362" s="132"/>
      <c r="AT362" s="133"/>
      <c r="AU362" s="134"/>
      <c r="AV362" s="134"/>
      <c r="AW362" s="134"/>
      <c r="AX362" s="134"/>
      <c r="AY362" s="134"/>
      <c r="AZ362" s="134"/>
      <c r="BA362" s="135"/>
    </row>
    <row r="363" spans="1:53" x14ac:dyDescent="0.25">
      <c r="A363" s="128" t="s">
        <v>1758</v>
      </c>
      <c r="B363" s="128" t="s">
        <v>1928</v>
      </c>
      <c r="C363" s="128" t="str">
        <f t="shared" si="29"/>
        <v>100.40</v>
      </c>
      <c r="D363" s="128" t="str">
        <f t="shared" si="31"/>
        <v>65</v>
      </c>
      <c r="E363" s="128" t="str">
        <f t="shared" si="30"/>
        <v>5000.11</v>
      </c>
      <c r="F363" s="128">
        <f>VLOOKUP(E363,'Projections Cheat Sheet'!$A$3:$B$536,2,FALSE)</f>
        <v>1</v>
      </c>
      <c r="G363" s="128" t="str">
        <f>VLOOKUP(F363,'Projections Cheat Sheet'!$B$8:$C$196,2,FALSE)</f>
        <v>salary</v>
      </c>
      <c r="H363" s="128" t="s">
        <v>2024</v>
      </c>
      <c r="I363" s="129">
        <v>0</v>
      </c>
      <c r="J363" s="129">
        <v>0</v>
      </c>
      <c r="K363" s="130"/>
      <c r="L363" s="129"/>
      <c r="M363" s="129"/>
      <c r="N363" s="129">
        <v>0</v>
      </c>
      <c r="O363" s="129">
        <v>0</v>
      </c>
      <c r="P363" s="131"/>
      <c r="R363" s="172">
        <v>0</v>
      </c>
      <c r="S363" s="172">
        <v>0</v>
      </c>
      <c r="T363" s="173"/>
      <c r="U363" s="173"/>
      <c r="V363" s="173"/>
      <c r="W363" s="172">
        <v>0</v>
      </c>
      <c r="X363" s="172">
        <v>0</v>
      </c>
      <c r="Y363" s="174"/>
      <c r="AA363" s="179">
        <v>0</v>
      </c>
      <c r="AB363" s="179">
        <v>0</v>
      </c>
      <c r="AC363" s="182"/>
      <c r="AD363" s="182"/>
      <c r="AE363" s="182"/>
      <c r="AF363" s="179">
        <v>0</v>
      </c>
      <c r="AG363" s="179">
        <v>0</v>
      </c>
      <c r="AH363" s="181"/>
      <c r="AJ363" s="185">
        <f>IFERROR(VLOOKUP(A363,[3]rptBudgetaryBudgetCrossOrganiza!$A$2:$M$554,4,FALSE),"0")</f>
        <v>0</v>
      </c>
      <c r="AK363" s="185">
        <f>IFERROR(VLOOKUP(A363,[3]rptBudgetaryBudgetCrossOrganiza!$A$2:$M$554,6,FALSE),"0")</f>
        <v>0</v>
      </c>
      <c r="AL363" s="149"/>
      <c r="AM363" s="150">
        <f>IFERROR(VLOOKUP(A363,[4]rptBudgetaryBudgetCrossOrganiza!$A$1212:$O$2283,13,FALSE),"0")</f>
        <v>0</v>
      </c>
      <c r="AN363" s="151"/>
      <c r="AO363" s="151"/>
      <c r="AP363" s="152"/>
      <c r="AQ363" s="149"/>
      <c r="AR363" s="153"/>
      <c r="AS363" s="132"/>
      <c r="AT363" s="133"/>
      <c r="AU363" s="134"/>
      <c r="AV363" s="134"/>
      <c r="AW363" s="134"/>
      <c r="AX363" s="134"/>
      <c r="AY363" s="134"/>
      <c r="AZ363" s="134"/>
      <c r="BA363" s="135"/>
    </row>
    <row r="364" spans="1:53" x14ac:dyDescent="0.25">
      <c r="A364" s="128" t="s">
        <v>1759</v>
      </c>
      <c r="B364" s="128" t="s">
        <v>1929</v>
      </c>
      <c r="C364" s="128" t="str">
        <f t="shared" ref="C364:C427" si="32">LEFT(A364,6)</f>
        <v>100.40</v>
      </c>
      <c r="D364" s="128" t="str">
        <f t="shared" si="31"/>
        <v>65</v>
      </c>
      <c r="E364" s="128" t="str">
        <f t="shared" ref="E364:E427" si="33">RIGHT(A364,7)</f>
        <v>5000.12</v>
      </c>
      <c r="F364" s="128">
        <f>VLOOKUP(E364,'Projections Cheat Sheet'!$A$3:$B$536,2,FALSE)</f>
        <v>1</v>
      </c>
      <c r="G364" s="128" t="str">
        <f>VLOOKUP(F364,'Projections Cheat Sheet'!$B$8:$C$196,2,FALSE)</f>
        <v>salary</v>
      </c>
      <c r="H364" s="128" t="s">
        <v>2024</v>
      </c>
      <c r="I364" s="129">
        <v>0</v>
      </c>
      <c r="J364" s="129">
        <v>0</v>
      </c>
      <c r="K364" s="130"/>
      <c r="L364" s="129"/>
      <c r="M364" s="129"/>
      <c r="N364" s="129">
        <v>0</v>
      </c>
      <c r="O364" s="129">
        <v>0</v>
      </c>
      <c r="P364" s="131"/>
      <c r="R364" s="172">
        <v>0</v>
      </c>
      <c r="S364" s="172">
        <v>0</v>
      </c>
      <c r="T364" s="173"/>
      <c r="U364" s="173"/>
      <c r="V364" s="173"/>
      <c r="W364" s="172">
        <v>0</v>
      </c>
      <c r="X364" s="172">
        <v>0</v>
      </c>
      <c r="Y364" s="174"/>
      <c r="AA364" s="179">
        <v>0</v>
      </c>
      <c r="AB364" s="179">
        <v>0</v>
      </c>
      <c r="AC364" s="182"/>
      <c r="AD364" s="182"/>
      <c r="AE364" s="182"/>
      <c r="AF364" s="179">
        <v>0</v>
      </c>
      <c r="AG364" s="179">
        <v>0</v>
      </c>
      <c r="AH364" s="181"/>
      <c r="AJ364" s="185">
        <f>IFERROR(VLOOKUP(A364,[3]rptBudgetaryBudgetCrossOrganiza!$A$2:$M$554,4,FALSE),"0")</f>
        <v>0</v>
      </c>
      <c r="AK364" s="185">
        <f>IFERROR(VLOOKUP(A364,[3]rptBudgetaryBudgetCrossOrganiza!$A$2:$M$554,6,FALSE),"0")</f>
        <v>0</v>
      </c>
      <c r="AL364" s="149"/>
      <c r="AM364" s="150">
        <f>IFERROR(VLOOKUP(A364,[4]rptBudgetaryBudgetCrossOrganiza!$A$1212:$O$2283,13,FALSE),"0")</f>
        <v>0</v>
      </c>
      <c r="AN364" s="151"/>
      <c r="AO364" s="151"/>
      <c r="AP364" s="152"/>
      <c r="AQ364" s="149"/>
      <c r="AR364" s="153"/>
      <c r="AS364" s="132"/>
      <c r="AT364" s="133"/>
      <c r="AU364" s="134"/>
      <c r="AV364" s="134"/>
      <c r="AW364" s="134"/>
      <c r="AX364" s="134"/>
      <c r="AY364" s="134"/>
      <c r="AZ364" s="134"/>
      <c r="BA364" s="135"/>
    </row>
    <row r="365" spans="1:53" x14ac:dyDescent="0.25">
      <c r="A365" s="128" t="s">
        <v>1760</v>
      </c>
      <c r="B365" s="128" t="s">
        <v>1930</v>
      </c>
      <c r="C365" s="128" t="str">
        <f t="shared" si="32"/>
        <v>100.40</v>
      </c>
      <c r="D365" s="128" t="str">
        <f t="shared" si="31"/>
        <v>65</v>
      </c>
      <c r="E365" s="128" t="str">
        <f t="shared" si="33"/>
        <v>5000.99</v>
      </c>
      <c r="F365" s="128">
        <f>VLOOKUP(E365,'Projections Cheat Sheet'!$A$3:$B$536,2,FALSE)</f>
        <v>1</v>
      </c>
      <c r="G365" s="128" t="str">
        <f>VLOOKUP(F365,'Projections Cheat Sheet'!$B$8:$C$196,2,FALSE)</f>
        <v>salary</v>
      </c>
      <c r="H365" s="128" t="s">
        <v>2024</v>
      </c>
      <c r="I365" s="129">
        <v>0</v>
      </c>
      <c r="J365" s="129">
        <v>0</v>
      </c>
      <c r="K365" s="130"/>
      <c r="L365" s="129"/>
      <c r="M365" s="129"/>
      <c r="N365" s="129">
        <v>0</v>
      </c>
      <c r="O365" s="129">
        <v>0</v>
      </c>
      <c r="P365" s="131"/>
      <c r="R365" s="172">
        <v>0</v>
      </c>
      <c r="S365" s="172">
        <v>0</v>
      </c>
      <c r="T365" s="173"/>
      <c r="U365" s="173"/>
      <c r="V365" s="173"/>
      <c r="W365" s="172">
        <v>0</v>
      </c>
      <c r="X365" s="172">
        <v>0</v>
      </c>
      <c r="Y365" s="174"/>
      <c r="AA365" s="179">
        <v>0</v>
      </c>
      <c r="AB365" s="179">
        <v>0</v>
      </c>
      <c r="AC365" s="182"/>
      <c r="AD365" s="182"/>
      <c r="AE365" s="182"/>
      <c r="AF365" s="179">
        <v>0</v>
      </c>
      <c r="AG365" s="179">
        <v>0</v>
      </c>
      <c r="AH365" s="181"/>
      <c r="AJ365" s="185">
        <f>IFERROR(VLOOKUP(A365,[3]rptBudgetaryBudgetCrossOrganiza!$A$2:$M$554,4,FALSE),"0")</f>
        <v>0</v>
      </c>
      <c r="AK365" s="185">
        <f>IFERROR(VLOOKUP(A365,[3]rptBudgetaryBudgetCrossOrganiza!$A$2:$M$554,6,FALSE),"0")</f>
        <v>0</v>
      </c>
      <c r="AL365" s="149"/>
      <c r="AM365" s="150">
        <f>IFERROR(VLOOKUP(A365,[4]rptBudgetaryBudgetCrossOrganiza!$A$1212:$O$2283,13,FALSE),"0")</f>
        <v>0</v>
      </c>
      <c r="AN365" s="151"/>
      <c r="AO365" s="151"/>
      <c r="AP365" s="152"/>
      <c r="AQ365" s="149"/>
      <c r="AR365" s="153"/>
      <c r="AS365" s="132"/>
      <c r="AT365" s="133"/>
      <c r="AU365" s="134"/>
      <c r="AV365" s="134"/>
      <c r="AW365" s="134"/>
      <c r="AX365" s="134"/>
      <c r="AY365" s="134"/>
      <c r="AZ365" s="134"/>
      <c r="BA365" s="135"/>
    </row>
    <row r="366" spans="1:53" x14ac:dyDescent="0.25">
      <c r="A366" s="128" t="s">
        <v>1761</v>
      </c>
      <c r="B366" s="128" t="s">
        <v>1931</v>
      </c>
      <c r="C366" s="128" t="str">
        <f t="shared" si="32"/>
        <v>100.40</v>
      </c>
      <c r="D366" s="128" t="str">
        <f t="shared" si="31"/>
        <v>65</v>
      </c>
      <c r="E366" s="128" t="str">
        <f t="shared" si="33"/>
        <v>5100.00</v>
      </c>
      <c r="F366" s="128">
        <f>VLOOKUP(E366,'Projections Cheat Sheet'!$A$3:$B$536,2,FALSE)</f>
        <v>1</v>
      </c>
      <c r="G366" s="128" t="str">
        <f>VLOOKUP(F366,'Projections Cheat Sheet'!$B$8:$C$196,2,FALSE)</f>
        <v>salary</v>
      </c>
      <c r="H366" s="128" t="s">
        <v>2024</v>
      </c>
      <c r="I366" s="129">
        <v>0</v>
      </c>
      <c r="J366" s="129">
        <v>0</v>
      </c>
      <c r="K366" s="130"/>
      <c r="L366" s="129"/>
      <c r="M366" s="129"/>
      <c r="N366" s="129">
        <v>0</v>
      </c>
      <c r="O366" s="129">
        <v>0</v>
      </c>
      <c r="P366" s="131"/>
      <c r="R366" s="172">
        <v>0</v>
      </c>
      <c r="S366" s="172">
        <v>0</v>
      </c>
      <c r="T366" s="173"/>
      <c r="U366" s="173"/>
      <c r="V366" s="173"/>
      <c r="W366" s="172">
        <v>0</v>
      </c>
      <c r="X366" s="172">
        <v>0</v>
      </c>
      <c r="Y366" s="174"/>
      <c r="AA366" s="179">
        <v>0</v>
      </c>
      <c r="AB366" s="179">
        <v>0</v>
      </c>
      <c r="AC366" s="182"/>
      <c r="AD366" s="182"/>
      <c r="AE366" s="182"/>
      <c r="AF366" s="179">
        <v>0</v>
      </c>
      <c r="AG366" s="179">
        <v>0</v>
      </c>
      <c r="AH366" s="181"/>
      <c r="AJ366" s="185">
        <f>IFERROR(VLOOKUP(A366,[3]rptBudgetaryBudgetCrossOrganiza!$A$2:$M$554,4,FALSE),"0")</f>
        <v>0</v>
      </c>
      <c r="AK366" s="185">
        <f>IFERROR(VLOOKUP(A366,[3]rptBudgetaryBudgetCrossOrganiza!$A$2:$M$554,6,FALSE),"0")</f>
        <v>0</v>
      </c>
      <c r="AL366" s="149"/>
      <c r="AM366" s="150">
        <f>IFERROR(VLOOKUP(A366,[4]rptBudgetaryBudgetCrossOrganiza!$A$1212:$O$2283,13,FALSE),"0")</f>
        <v>0</v>
      </c>
      <c r="AN366" s="151"/>
      <c r="AO366" s="151"/>
      <c r="AP366" s="152"/>
      <c r="AQ366" s="149"/>
      <c r="AR366" s="153"/>
      <c r="AS366" s="132"/>
      <c r="AT366" s="133"/>
      <c r="AU366" s="134"/>
      <c r="AV366" s="134"/>
      <c r="AW366" s="134"/>
      <c r="AX366" s="134"/>
      <c r="AY366" s="134"/>
      <c r="AZ366" s="134"/>
      <c r="BA366" s="135"/>
    </row>
    <row r="367" spans="1:53" x14ac:dyDescent="0.25">
      <c r="A367" s="128" t="s">
        <v>1762</v>
      </c>
      <c r="B367" s="128" t="s">
        <v>1932</v>
      </c>
      <c r="C367" s="128" t="str">
        <f t="shared" si="32"/>
        <v>100.40</v>
      </c>
      <c r="D367" s="128" t="str">
        <f t="shared" si="31"/>
        <v>65</v>
      </c>
      <c r="E367" s="128" t="str">
        <f t="shared" si="33"/>
        <v>5100.01</v>
      </c>
      <c r="F367" s="128">
        <f>VLOOKUP(E367,'Projections Cheat Sheet'!$A$3:$B$536,2,FALSE)</f>
        <v>1</v>
      </c>
      <c r="G367" s="128" t="str">
        <f>VLOOKUP(F367,'Projections Cheat Sheet'!$B$8:$C$196,2,FALSE)</f>
        <v>salary</v>
      </c>
      <c r="H367" s="128" t="s">
        <v>2024</v>
      </c>
      <c r="I367" s="129">
        <v>0</v>
      </c>
      <c r="J367" s="129">
        <v>0</v>
      </c>
      <c r="K367" s="130"/>
      <c r="L367" s="129"/>
      <c r="M367" s="129"/>
      <c r="N367" s="129">
        <v>0</v>
      </c>
      <c r="O367" s="129">
        <v>0</v>
      </c>
      <c r="P367" s="131"/>
      <c r="R367" s="172">
        <v>0</v>
      </c>
      <c r="S367" s="172">
        <v>0</v>
      </c>
      <c r="T367" s="173"/>
      <c r="U367" s="173"/>
      <c r="V367" s="173"/>
      <c r="W367" s="172">
        <v>0</v>
      </c>
      <c r="X367" s="172">
        <v>0</v>
      </c>
      <c r="Y367" s="174"/>
      <c r="AA367" s="179">
        <v>0</v>
      </c>
      <c r="AB367" s="179">
        <v>0</v>
      </c>
      <c r="AC367" s="182"/>
      <c r="AD367" s="182"/>
      <c r="AE367" s="182"/>
      <c r="AF367" s="179">
        <v>0</v>
      </c>
      <c r="AG367" s="179">
        <v>0</v>
      </c>
      <c r="AH367" s="181"/>
      <c r="AJ367" s="185">
        <f>IFERROR(VLOOKUP(A367,[3]rptBudgetaryBudgetCrossOrganiza!$A$2:$M$554,4,FALSE),"0")</f>
        <v>0</v>
      </c>
      <c r="AK367" s="185">
        <f>IFERROR(VLOOKUP(A367,[3]rptBudgetaryBudgetCrossOrganiza!$A$2:$M$554,6,FALSE),"0")</f>
        <v>0</v>
      </c>
      <c r="AL367" s="149"/>
      <c r="AM367" s="150">
        <f>IFERROR(VLOOKUP(A367,[4]rptBudgetaryBudgetCrossOrganiza!$A$1212:$O$2283,13,FALSE),"0")</f>
        <v>0</v>
      </c>
      <c r="AN367" s="151"/>
      <c r="AO367" s="151"/>
      <c r="AP367" s="152"/>
      <c r="AQ367" s="149"/>
      <c r="AR367" s="153"/>
      <c r="AS367" s="132"/>
      <c r="AT367" s="133"/>
      <c r="AU367" s="134"/>
      <c r="AV367" s="134"/>
      <c r="AW367" s="134"/>
      <c r="AX367" s="134"/>
      <c r="AY367" s="134"/>
      <c r="AZ367" s="134"/>
      <c r="BA367" s="135"/>
    </row>
    <row r="368" spans="1:53" x14ac:dyDescent="0.25">
      <c r="A368" s="128" t="s">
        <v>1763</v>
      </c>
      <c r="B368" s="128" t="s">
        <v>1933</v>
      </c>
      <c r="C368" s="128" t="str">
        <f t="shared" si="32"/>
        <v>100.40</v>
      </c>
      <c r="D368" s="128" t="str">
        <f t="shared" si="31"/>
        <v>65</v>
      </c>
      <c r="E368" s="128" t="str">
        <f t="shared" si="33"/>
        <v>5100.02</v>
      </c>
      <c r="F368" s="128">
        <f>VLOOKUP(E368,'Projections Cheat Sheet'!$A$3:$B$536,2,FALSE)</f>
        <v>1</v>
      </c>
      <c r="G368" s="128" t="str">
        <f>VLOOKUP(F368,'Projections Cheat Sheet'!$B$8:$C$196,2,FALSE)</f>
        <v>salary</v>
      </c>
      <c r="H368" s="128" t="s">
        <v>2024</v>
      </c>
      <c r="I368" s="129">
        <v>0</v>
      </c>
      <c r="J368" s="129">
        <v>0</v>
      </c>
      <c r="K368" s="130"/>
      <c r="L368" s="129"/>
      <c r="M368" s="129"/>
      <c r="N368" s="129">
        <v>0</v>
      </c>
      <c r="O368" s="129">
        <v>0</v>
      </c>
      <c r="P368" s="131"/>
      <c r="R368" s="172">
        <v>0</v>
      </c>
      <c r="S368" s="172">
        <v>0</v>
      </c>
      <c r="T368" s="173"/>
      <c r="U368" s="173"/>
      <c r="V368" s="173"/>
      <c r="W368" s="172">
        <v>0</v>
      </c>
      <c r="X368" s="172">
        <v>0</v>
      </c>
      <c r="Y368" s="174"/>
      <c r="AA368" s="179">
        <v>0</v>
      </c>
      <c r="AB368" s="179">
        <v>0</v>
      </c>
      <c r="AC368" s="182"/>
      <c r="AD368" s="182"/>
      <c r="AE368" s="182"/>
      <c r="AF368" s="179">
        <v>0</v>
      </c>
      <c r="AG368" s="179">
        <v>0</v>
      </c>
      <c r="AH368" s="181"/>
      <c r="AJ368" s="185">
        <f>IFERROR(VLOOKUP(A368,[3]rptBudgetaryBudgetCrossOrganiza!$A$2:$M$554,4,FALSE),"0")</f>
        <v>0</v>
      </c>
      <c r="AK368" s="185">
        <f>IFERROR(VLOOKUP(A368,[3]rptBudgetaryBudgetCrossOrganiza!$A$2:$M$554,6,FALSE),"0")</f>
        <v>0</v>
      </c>
      <c r="AL368" s="149"/>
      <c r="AM368" s="150">
        <f>IFERROR(VLOOKUP(A368,[4]rptBudgetaryBudgetCrossOrganiza!$A$1212:$O$2283,13,FALSE),"0")</f>
        <v>0</v>
      </c>
      <c r="AN368" s="151"/>
      <c r="AO368" s="151"/>
      <c r="AP368" s="152"/>
      <c r="AQ368" s="149"/>
      <c r="AR368" s="153"/>
      <c r="AS368" s="132"/>
      <c r="AT368" s="133"/>
      <c r="AU368" s="134"/>
      <c r="AV368" s="134"/>
      <c r="AW368" s="134"/>
      <c r="AX368" s="134"/>
      <c r="AY368" s="134"/>
      <c r="AZ368" s="134"/>
      <c r="BA368" s="135"/>
    </row>
    <row r="369" spans="1:53" x14ac:dyDescent="0.25">
      <c r="A369" s="128" t="s">
        <v>1764</v>
      </c>
      <c r="B369" s="128" t="s">
        <v>1934</v>
      </c>
      <c r="C369" s="128" t="str">
        <f t="shared" si="32"/>
        <v>100.40</v>
      </c>
      <c r="D369" s="128" t="str">
        <f t="shared" si="31"/>
        <v>65</v>
      </c>
      <c r="E369" s="128" t="str">
        <f t="shared" si="33"/>
        <v>5100.03</v>
      </c>
      <c r="F369" s="128">
        <f>VLOOKUP(E369,'Projections Cheat Sheet'!$A$3:$B$536,2,FALSE)</f>
        <v>1</v>
      </c>
      <c r="G369" s="128" t="str">
        <f>VLOOKUP(F369,'Projections Cheat Sheet'!$B$8:$C$196,2,FALSE)</f>
        <v>salary</v>
      </c>
      <c r="H369" s="128" t="s">
        <v>2024</v>
      </c>
      <c r="I369" s="129">
        <v>0</v>
      </c>
      <c r="J369" s="129">
        <v>0</v>
      </c>
      <c r="K369" s="130"/>
      <c r="L369" s="129"/>
      <c r="M369" s="129"/>
      <c r="N369" s="129">
        <v>0</v>
      </c>
      <c r="O369" s="129">
        <v>0</v>
      </c>
      <c r="P369" s="131"/>
      <c r="R369" s="172">
        <v>0</v>
      </c>
      <c r="S369" s="172">
        <v>0</v>
      </c>
      <c r="T369" s="173"/>
      <c r="U369" s="173"/>
      <c r="V369" s="173"/>
      <c r="W369" s="172">
        <v>0</v>
      </c>
      <c r="X369" s="172">
        <v>0</v>
      </c>
      <c r="Y369" s="174"/>
      <c r="AA369" s="179">
        <v>0</v>
      </c>
      <c r="AB369" s="179">
        <v>0</v>
      </c>
      <c r="AC369" s="182"/>
      <c r="AD369" s="182"/>
      <c r="AE369" s="182"/>
      <c r="AF369" s="179">
        <v>0</v>
      </c>
      <c r="AG369" s="179">
        <v>0</v>
      </c>
      <c r="AH369" s="181"/>
      <c r="AJ369" s="185">
        <f>IFERROR(VLOOKUP(A369,[3]rptBudgetaryBudgetCrossOrganiza!$A$2:$M$554,4,FALSE),"0")</f>
        <v>0</v>
      </c>
      <c r="AK369" s="185">
        <f>IFERROR(VLOOKUP(A369,[3]rptBudgetaryBudgetCrossOrganiza!$A$2:$M$554,6,FALSE),"0")</f>
        <v>0</v>
      </c>
      <c r="AL369" s="149"/>
      <c r="AM369" s="150">
        <f>IFERROR(VLOOKUP(A369,[4]rptBudgetaryBudgetCrossOrganiza!$A$1212:$O$2283,13,FALSE),"0")</f>
        <v>0</v>
      </c>
      <c r="AN369" s="151"/>
      <c r="AO369" s="151"/>
      <c r="AP369" s="152"/>
      <c r="AQ369" s="149"/>
      <c r="AR369" s="153"/>
      <c r="AS369" s="132"/>
      <c r="AT369" s="133"/>
      <c r="AU369" s="134"/>
      <c r="AV369" s="134"/>
      <c r="AW369" s="134"/>
      <c r="AX369" s="134"/>
      <c r="AY369" s="134"/>
      <c r="AZ369" s="134"/>
      <c r="BA369" s="135"/>
    </row>
    <row r="370" spans="1:53" x14ac:dyDescent="0.25">
      <c r="A370" s="128" t="s">
        <v>1765</v>
      </c>
      <c r="B370" s="128" t="s">
        <v>1935</v>
      </c>
      <c r="C370" s="128" t="str">
        <f t="shared" si="32"/>
        <v>100.40</v>
      </c>
      <c r="D370" s="128" t="str">
        <f t="shared" si="31"/>
        <v>65</v>
      </c>
      <c r="E370" s="128" t="str">
        <f t="shared" si="33"/>
        <v>5100.04</v>
      </c>
      <c r="F370" s="128">
        <f>VLOOKUP(E370,'Projections Cheat Sheet'!$A$3:$B$536,2,FALSE)</f>
        <v>1</v>
      </c>
      <c r="G370" s="128" t="str">
        <f>VLOOKUP(F370,'Projections Cheat Sheet'!$B$8:$C$196,2,FALSE)</f>
        <v>salary</v>
      </c>
      <c r="H370" s="128" t="s">
        <v>2024</v>
      </c>
      <c r="I370" s="129">
        <v>0</v>
      </c>
      <c r="J370" s="129">
        <v>0</v>
      </c>
      <c r="K370" s="130"/>
      <c r="L370" s="129"/>
      <c r="M370" s="129"/>
      <c r="N370" s="129">
        <v>0</v>
      </c>
      <c r="O370" s="129">
        <v>0</v>
      </c>
      <c r="P370" s="131"/>
      <c r="R370" s="172">
        <v>0</v>
      </c>
      <c r="S370" s="172">
        <v>0</v>
      </c>
      <c r="T370" s="173"/>
      <c r="U370" s="173"/>
      <c r="V370" s="173"/>
      <c r="W370" s="172">
        <v>0</v>
      </c>
      <c r="X370" s="172">
        <v>0</v>
      </c>
      <c r="Y370" s="174"/>
      <c r="AA370" s="179">
        <v>0</v>
      </c>
      <c r="AB370" s="179">
        <v>0</v>
      </c>
      <c r="AC370" s="182"/>
      <c r="AD370" s="182"/>
      <c r="AE370" s="182"/>
      <c r="AF370" s="179">
        <v>0</v>
      </c>
      <c r="AG370" s="179">
        <v>0</v>
      </c>
      <c r="AH370" s="181"/>
      <c r="AJ370" s="185">
        <f>IFERROR(VLOOKUP(A370,[3]rptBudgetaryBudgetCrossOrganiza!$A$2:$M$554,4,FALSE),"0")</f>
        <v>0</v>
      </c>
      <c r="AK370" s="185">
        <f>IFERROR(VLOOKUP(A370,[3]rptBudgetaryBudgetCrossOrganiza!$A$2:$M$554,6,FALSE),"0")</f>
        <v>0</v>
      </c>
      <c r="AL370" s="149"/>
      <c r="AM370" s="150">
        <f>IFERROR(VLOOKUP(A370,[4]rptBudgetaryBudgetCrossOrganiza!$A$1212:$O$2283,13,FALSE),"0")</f>
        <v>0</v>
      </c>
      <c r="AN370" s="151"/>
      <c r="AO370" s="151"/>
      <c r="AP370" s="152"/>
      <c r="AQ370" s="149"/>
      <c r="AR370" s="153"/>
      <c r="AS370" s="132"/>
      <c r="AT370" s="133"/>
      <c r="AU370" s="134"/>
      <c r="AV370" s="134"/>
      <c r="AW370" s="134"/>
      <c r="AX370" s="134"/>
      <c r="AY370" s="134"/>
      <c r="AZ370" s="134"/>
      <c r="BA370" s="135"/>
    </row>
    <row r="371" spans="1:53" x14ac:dyDescent="0.25">
      <c r="A371" s="128" t="s">
        <v>1766</v>
      </c>
      <c r="B371" s="128" t="s">
        <v>1936</v>
      </c>
      <c r="C371" s="128" t="str">
        <f t="shared" si="32"/>
        <v>100.40</v>
      </c>
      <c r="D371" s="128" t="str">
        <f t="shared" si="31"/>
        <v>65</v>
      </c>
      <c r="E371" s="128" t="str">
        <f t="shared" si="33"/>
        <v>5100.05</v>
      </c>
      <c r="F371" s="128">
        <f>VLOOKUP(E371,'Projections Cheat Sheet'!$A$3:$B$536,2,FALSE)</f>
        <v>1</v>
      </c>
      <c r="G371" s="128" t="str">
        <f>VLOOKUP(F371,'Projections Cheat Sheet'!$B$8:$C$196,2,FALSE)</f>
        <v>salary</v>
      </c>
      <c r="H371" s="128" t="s">
        <v>2024</v>
      </c>
      <c r="I371" s="129">
        <v>0</v>
      </c>
      <c r="J371" s="129">
        <v>0</v>
      </c>
      <c r="K371" s="130"/>
      <c r="L371" s="129"/>
      <c r="M371" s="129"/>
      <c r="N371" s="129">
        <v>0</v>
      </c>
      <c r="O371" s="129">
        <v>0</v>
      </c>
      <c r="P371" s="131"/>
      <c r="R371" s="172">
        <v>0</v>
      </c>
      <c r="S371" s="172">
        <v>0</v>
      </c>
      <c r="T371" s="173"/>
      <c r="U371" s="173"/>
      <c r="V371" s="173"/>
      <c r="W371" s="172">
        <v>0</v>
      </c>
      <c r="X371" s="172">
        <v>0</v>
      </c>
      <c r="Y371" s="174"/>
      <c r="AA371" s="179">
        <v>0</v>
      </c>
      <c r="AB371" s="179">
        <v>0</v>
      </c>
      <c r="AC371" s="182"/>
      <c r="AD371" s="182"/>
      <c r="AE371" s="182"/>
      <c r="AF371" s="179">
        <v>0</v>
      </c>
      <c r="AG371" s="179">
        <v>0</v>
      </c>
      <c r="AH371" s="181"/>
      <c r="AJ371" s="185">
        <f>IFERROR(VLOOKUP(A371,[3]rptBudgetaryBudgetCrossOrganiza!$A$2:$M$554,4,FALSE),"0")</f>
        <v>0</v>
      </c>
      <c r="AK371" s="185">
        <f>IFERROR(VLOOKUP(A371,[3]rptBudgetaryBudgetCrossOrganiza!$A$2:$M$554,6,FALSE),"0")</f>
        <v>0</v>
      </c>
      <c r="AL371" s="149"/>
      <c r="AM371" s="150">
        <f>IFERROR(VLOOKUP(A371,[4]rptBudgetaryBudgetCrossOrganiza!$A$1212:$O$2283,13,FALSE),"0")</f>
        <v>0</v>
      </c>
      <c r="AN371" s="151"/>
      <c r="AO371" s="151"/>
      <c r="AP371" s="152"/>
      <c r="AQ371" s="149"/>
      <c r="AR371" s="153"/>
      <c r="AS371" s="132"/>
      <c r="AT371" s="133"/>
      <c r="AU371" s="134"/>
      <c r="AV371" s="134"/>
      <c r="AW371" s="134"/>
      <c r="AX371" s="134"/>
      <c r="AY371" s="134"/>
      <c r="AZ371" s="134"/>
      <c r="BA371" s="135"/>
    </row>
    <row r="372" spans="1:53" x14ac:dyDescent="0.25">
      <c r="A372" s="128" t="s">
        <v>1767</v>
      </c>
      <c r="B372" s="128" t="s">
        <v>1937</v>
      </c>
      <c r="C372" s="128" t="str">
        <f t="shared" si="32"/>
        <v>100.40</v>
      </c>
      <c r="D372" s="128" t="str">
        <f t="shared" si="31"/>
        <v>65</v>
      </c>
      <c r="E372" s="128" t="str">
        <f t="shared" si="33"/>
        <v>5100.06</v>
      </c>
      <c r="F372" s="128">
        <f>VLOOKUP(E372,'Projections Cheat Sheet'!$A$3:$B$536,2,FALSE)</f>
        <v>1</v>
      </c>
      <c r="G372" s="128" t="str">
        <f>VLOOKUP(F372,'Projections Cheat Sheet'!$B$8:$C$196,2,FALSE)</f>
        <v>salary</v>
      </c>
      <c r="H372" s="128" t="s">
        <v>2024</v>
      </c>
      <c r="I372" s="129">
        <v>0</v>
      </c>
      <c r="J372" s="129">
        <v>0</v>
      </c>
      <c r="K372" s="130"/>
      <c r="L372" s="129"/>
      <c r="M372" s="129"/>
      <c r="N372" s="129">
        <v>0</v>
      </c>
      <c r="O372" s="129">
        <v>0</v>
      </c>
      <c r="P372" s="131"/>
      <c r="R372" s="172">
        <v>0</v>
      </c>
      <c r="S372" s="172">
        <v>0</v>
      </c>
      <c r="T372" s="173"/>
      <c r="U372" s="173"/>
      <c r="V372" s="173"/>
      <c r="W372" s="172">
        <v>0</v>
      </c>
      <c r="X372" s="172">
        <v>0</v>
      </c>
      <c r="Y372" s="174"/>
      <c r="AA372" s="179">
        <v>0</v>
      </c>
      <c r="AB372" s="179">
        <v>0</v>
      </c>
      <c r="AC372" s="182"/>
      <c r="AD372" s="182"/>
      <c r="AE372" s="182"/>
      <c r="AF372" s="179">
        <v>0</v>
      </c>
      <c r="AG372" s="179">
        <v>0</v>
      </c>
      <c r="AH372" s="181"/>
      <c r="AJ372" s="185">
        <f>IFERROR(VLOOKUP(A372,[3]rptBudgetaryBudgetCrossOrganiza!$A$2:$M$554,4,FALSE),"0")</f>
        <v>0</v>
      </c>
      <c r="AK372" s="185">
        <f>IFERROR(VLOOKUP(A372,[3]rptBudgetaryBudgetCrossOrganiza!$A$2:$M$554,6,FALSE),"0")</f>
        <v>0</v>
      </c>
      <c r="AL372" s="149"/>
      <c r="AM372" s="150">
        <f>IFERROR(VLOOKUP(A372,[4]rptBudgetaryBudgetCrossOrganiza!$A$1212:$O$2283,13,FALSE),"0")</f>
        <v>0</v>
      </c>
      <c r="AN372" s="151"/>
      <c r="AO372" s="151"/>
      <c r="AP372" s="152"/>
      <c r="AQ372" s="149"/>
      <c r="AR372" s="153"/>
      <c r="AS372" s="132"/>
      <c r="AT372" s="133"/>
      <c r="AU372" s="134"/>
      <c r="AV372" s="134"/>
      <c r="AW372" s="134"/>
      <c r="AX372" s="134"/>
      <c r="AY372" s="134"/>
      <c r="AZ372" s="134"/>
      <c r="BA372" s="135"/>
    </row>
    <row r="373" spans="1:53" x14ac:dyDescent="0.25">
      <c r="A373" s="128" t="s">
        <v>1768</v>
      </c>
      <c r="B373" s="128" t="s">
        <v>1938</v>
      </c>
      <c r="C373" s="128" t="str">
        <f t="shared" si="32"/>
        <v>100.40</v>
      </c>
      <c r="D373" s="128" t="str">
        <f t="shared" si="31"/>
        <v>65</v>
      </c>
      <c r="E373" s="128" t="str">
        <f t="shared" si="33"/>
        <v>5100.07</v>
      </c>
      <c r="F373" s="128">
        <f>VLOOKUP(E373,'Projections Cheat Sheet'!$A$3:$B$536,2,FALSE)</f>
        <v>1</v>
      </c>
      <c r="G373" s="128" t="str">
        <f>VLOOKUP(F373,'Projections Cheat Sheet'!$B$8:$C$196,2,FALSE)</f>
        <v>salary</v>
      </c>
      <c r="H373" s="128" t="s">
        <v>2024</v>
      </c>
      <c r="I373" s="129">
        <v>0</v>
      </c>
      <c r="J373" s="129">
        <v>0</v>
      </c>
      <c r="K373" s="130"/>
      <c r="L373" s="129"/>
      <c r="M373" s="129"/>
      <c r="N373" s="129">
        <v>0</v>
      </c>
      <c r="O373" s="129">
        <v>0</v>
      </c>
      <c r="P373" s="131"/>
      <c r="R373" s="172">
        <v>0</v>
      </c>
      <c r="S373" s="172">
        <v>0</v>
      </c>
      <c r="T373" s="173"/>
      <c r="U373" s="173"/>
      <c r="V373" s="173"/>
      <c r="W373" s="172">
        <v>0</v>
      </c>
      <c r="X373" s="172">
        <v>0</v>
      </c>
      <c r="Y373" s="174"/>
      <c r="AA373" s="179">
        <v>0</v>
      </c>
      <c r="AB373" s="179">
        <v>0</v>
      </c>
      <c r="AC373" s="182"/>
      <c r="AD373" s="182"/>
      <c r="AE373" s="182"/>
      <c r="AF373" s="179">
        <v>0</v>
      </c>
      <c r="AG373" s="179">
        <v>0</v>
      </c>
      <c r="AH373" s="181"/>
      <c r="AJ373" s="185">
        <f>IFERROR(VLOOKUP(A373,[3]rptBudgetaryBudgetCrossOrganiza!$A$2:$M$554,4,FALSE),"0")</f>
        <v>0</v>
      </c>
      <c r="AK373" s="185">
        <f>IFERROR(VLOOKUP(A373,[3]rptBudgetaryBudgetCrossOrganiza!$A$2:$M$554,6,FALSE),"0")</f>
        <v>0</v>
      </c>
      <c r="AL373" s="149"/>
      <c r="AM373" s="150">
        <f>IFERROR(VLOOKUP(A373,[4]rptBudgetaryBudgetCrossOrganiza!$A$1212:$O$2283,13,FALSE),"0")</f>
        <v>0</v>
      </c>
      <c r="AN373" s="151"/>
      <c r="AO373" s="151"/>
      <c r="AP373" s="152"/>
      <c r="AQ373" s="149"/>
      <c r="AR373" s="153"/>
      <c r="AS373" s="132"/>
      <c r="AT373" s="133"/>
      <c r="AU373" s="134"/>
      <c r="AV373" s="134"/>
      <c r="AW373" s="134"/>
      <c r="AX373" s="134"/>
      <c r="AY373" s="134"/>
      <c r="AZ373" s="134"/>
      <c r="BA373" s="135"/>
    </row>
    <row r="374" spans="1:53" x14ac:dyDescent="0.25">
      <c r="A374" s="128" t="s">
        <v>1769</v>
      </c>
      <c r="B374" s="128" t="s">
        <v>1939</v>
      </c>
      <c r="C374" s="128" t="str">
        <f t="shared" si="32"/>
        <v>100.40</v>
      </c>
      <c r="D374" s="128" t="str">
        <f t="shared" si="31"/>
        <v>65</v>
      </c>
      <c r="E374" s="128" t="str">
        <f t="shared" si="33"/>
        <v>5100.08</v>
      </c>
      <c r="F374" s="128">
        <f>VLOOKUP(E374,'Projections Cheat Sheet'!$A$3:$B$536,2,FALSE)</f>
        <v>1</v>
      </c>
      <c r="G374" s="128" t="str">
        <f>VLOOKUP(F374,'Projections Cheat Sheet'!$B$8:$C$196,2,FALSE)</f>
        <v>salary</v>
      </c>
      <c r="H374" s="128" t="s">
        <v>2024</v>
      </c>
      <c r="I374" s="129">
        <v>0</v>
      </c>
      <c r="J374" s="129">
        <v>0</v>
      </c>
      <c r="K374" s="130"/>
      <c r="L374" s="129"/>
      <c r="M374" s="129"/>
      <c r="N374" s="129">
        <v>0</v>
      </c>
      <c r="O374" s="129">
        <v>0</v>
      </c>
      <c r="P374" s="131"/>
      <c r="R374" s="172">
        <v>0</v>
      </c>
      <c r="S374" s="172">
        <v>0</v>
      </c>
      <c r="T374" s="173"/>
      <c r="U374" s="173"/>
      <c r="V374" s="173"/>
      <c r="W374" s="172">
        <v>0</v>
      </c>
      <c r="X374" s="172">
        <v>0</v>
      </c>
      <c r="Y374" s="174"/>
      <c r="AA374" s="179">
        <v>0</v>
      </c>
      <c r="AB374" s="179">
        <v>0</v>
      </c>
      <c r="AC374" s="182"/>
      <c r="AD374" s="182"/>
      <c r="AE374" s="182"/>
      <c r="AF374" s="179">
        <v>0</v>
      </c>
      <c r="AG374" s="179">
        <v>0</v>
      </c>
      <c r="AH374" s="181"/>
      <c r="AJ374" s="185">
        <f>IFERROR(VLOOKUP(A374,[3]rptBudgetaryBudgetCrossOrganiza!$A$2:$M$554,4,FALSE),"0")</f>
        <v>0</v>
      </c>
      <c r="AK374" s="185">
        <f>IFERROR(VLOOKUP(A374,[3]rptBudgetaryBudgetCrossOrganiza!$A$2:$M$554,6,FALSE),"0")</f>
        <v>0</v>
      </c>
      <c r="AL374" s="149"/>
      <c r="AM374" s="150">
        <f>IFERROR(VLOOKUP(A374,[4]rptBudgetaryBudgetCrossOrganiza!$A$1212:$O$2283,13,FALSE),"0")</f>
        <v>0</v>
      </c>
      <c r="AN374" s="151"/>
      <c r="AO374" s="151"/>
      <c r="AP374" s="152"/>
      <c r="AQ374" s="149"/>
      <c r="AR374" s="153"/>
      <c r="AS374" s="132"/>
      <c r="AT374" s="133"/>
      <c r="AU374" s="134"/>
      <c r="AV374" s="134"/>
      <c r="AW374" s="134"/>
      <c r="AX374" s="134"/>
      <c r="AY374" s="134"/>
      <c r="AZ374" s="134"/>
      <c r="BA374" s="135"/>
    </row>
    <row r="375" spans="1:53" x14ac:dyDescent="0.25">
      <c r="A375" s="128" t="s">
        <v>1770</v>
      </c>
      <c r="B375" s="128" t="s">
        <v>1940</v>
      </c>
      <c r="C375" s="128" t="str">
        <f t="shared" si="32"/>
        <v>100.40</v>
      </c>
      <c r="D375" s="128" t="str">
        <f t="shared" si="31"/>
        <v>65</v>
      </c>
      <c r="E375" s="128" t="str">
        <f t="shared" si="33"/>
        <v>5100.09</v>
      </c>
      <c r="F375" s="128">
        <f>VLOOKUP(E375,'Projections Cheat Sheet'!$A$3:$B$536,2,FALSE)</f>
        <v>1</v>
      </c>
      <c r="G375" s="128" t="str">
        <f>VLOOKUP(F375,'Projections Cheat Sheet'!$B$8:$C$196,2,FALSE)</f>
        <v>salary</v>
      </c>
      <c r="H375" s="128" t="s">
        <v>2024</v>
      </c>
      <c r="I375" s="129">
        <v>0</v>
      </c>
      <c r="J375" s="129">
        <v>0</v>
      </c>
      <c r="K375" s="130"/>
      <c r="L375" s="129"/>
      <c r="M375" s="129"/>
      <c r="N375" s="129">
        <v>0</v>
      </c>
      <c r="O375" s="129">
        <v>0</v>
      </c>
      <c r="P375" s="131"/>
      <c r="R375" s="172">
        <v>0</v>
      </c>
      <c r="S375" s="172">
        <v>0</v>
      </c>
      <c r="T375" s="173"/>
      <c r="U375" s="173"/>
      <c r="V375" s="173"/>
      <c r="W375" s="172">
        <v>0</v>
      </c>
      <c r="X375" s="172">
        <v>0</v>
      </c>
      <c r="Y375" s="174"/>
      <c r="AA375" s="179">
        <v>0</v>
      </c>
      <c r="AB375" s="179">
        <v>0</v>
      </c>
      <c r="AC375" s="182"/>
      <c r="AD375" s="182"/>
      <c r="AE375" s="182"/>
      <c r="AF375" s="179">
        <v>0</v>
      </c>
      <c r="AG375" s="179">
        <v>0</v>
      </c>
      <c r="AH375" s="181"/>
      <c r="AJ375" s="185">
        <f>IFERROR(VLOOKUP(A375,[3]rptBudgetaryBudgetCrossOrganiza!$A$2:$M$554,4,FALSE),"0")</f>
        <v>0</v>
      </c>
      <c r="AK375" s="185">
        <f>IFERROR(VLOOKUP(A375,[3]rptBudgetaryBudgetCrossOrganiza!$A$2:$M$554,6,FALSE),"0")</f>
        <v>0</v>
      </c>
      <c r="AL375" s="149"/>
      <c r="AM375" s="150">
        <f>IFERROR(VLOOKUP(A375,[4]rptBudgetaryBudgetCrossOrganiza!$A$1212:$O$2283,13,FALSE),"0")</f>
        <v>0</v>
      </c>
      <c r="AN375" s="151"/>
      <c r="AO375" s="151"/>
      <c r="AP375" s="152"/>
      <c r="AQ375" s="149"/>
      <c r="AR375" s="153"/>
      <c r="AS375" s="132"/>
      <c r="AT375" s="133"/>
      <c r="AU375" s="134"/>
      <c r="AV375" s="134"/>
      <c r="AW375" s="134"/>
      <c r="AX375" s="134"/>
      <c r="AY375" s="134"/>
      <c r="AZ375" s="134"/>
      <c r="BA375" s="135"/>
    </row>
    <row r="376" spans="1:53" x14ac:dyDescent="0.25">
      <c r="A376" s="128" t="s">
        <v>1771</v>
      </c>
      <c r="B376" s="128" t="s">
        <v>1941</v>
      </c>
      <c r="C376" s="128" t="str">
        <f t="shared" si="32"/>
        <v>100.40</v>
      </c>
      <c r="D376" s="128" t="str">
        <f t="shared" si="31"/>
        <v>65</v>
      </c>
      <c r="E376" s="128" t="str">
        <f t="shared" si="33"/>
        <v>5100.10</v>
      </c>
      <c r="F376" s="128">
        <f>VLOOKUP(E376,'Projections Cheat Sheet'!$A$3:$B$536,2,FALSE)</f>
        <v>1</v>
      </c>
      <c r="G376" s="128" t="str">
        <f>VLOOKUP(F376,'Projections Cheat Sheet'!$B$8:$C$196,2,FALSE)</f>
        <v>salary</v>
      </c>
      <c r="H376" s="128" t="s">
        <v>2024</v>
      </c>
      <c r="I376" s="129">
        <v>0</v>
      </c>
      <c r="J376" s="129">
        <v>0</v>
      </c>
      <c r="K376" s="130"/>
      <c r="L376" s="129"/>
      <c r="M376" s="129"/>
      <c r="N376" s="129">
        <v>0</v>
      </c>
      <c r="O376" s="129">
        <v>0</v>
      </c>
      <c r="P376" s="131"/>
      <c r="R376" s="172">
        <v>0</v>
      </c>
      <c r="S376" s="172">
        <v>0</v>
      </c>
      <c r="T376" s="173"/>
      <c r="U376" s="173"/>
      <c r="V376" s="173"/>
      <c r="W376" s="172">
        <v>0</v>
      </c>
      <c r="X376" s="172">
        <v>0</v>
      </c>
      <c r="Y376" s="174"/>
      <c r="AA376" s="179">
        <v>0</v>
      </c>
      <c r="AB376" s="179">
        <v>0</v>
      </c>
      <c r="AC376" s="182"/>
      <c r="AD376" s="182"/>
      <c r="AE376" s="182"/>
      <c r="AF376" s="179">
        <v>0</v>
      </c>
      <c r="AG376" s="179">
        <v>0</v>
      </c>
      <c r="AH376" s="181"/>
      <c r="AJ376" s="185">
        <f>IFERROR(VLOOKUP(A376,[3]rptBudgetaryBudgetCrossOrganiza!$A$2:$M$554,4,FALSE),"0")</f>
        <v>0</v>
      </c>
      <c r="AK376" s="185">
        <f>IFERROR(VLOOKUP(A376,[3]rptBudgetaryBudgetCrossOrganiza!$A$2:$M$554,6,FALSE),"0")</f>
        <v>0</v>
      </c>
      <c r="AL376" s="149"/>
      <c r="AM376" s="150">
        <f>IFERROR(VLOOKUP(A376,[4]rptBudgetaryBudgetCrossOrganiza!$A$1212:$O$2283,13,FALSE),"0")</f>
        <v>0</v>
      </c>
      <c r="AN376" s="151"/>
      <c r="AO376" s="151"/>
      <c r="AP376" s="152"/>
      <c r="AQ376" s="149"/>
      <c r="AR376" s="153"/>
      <c r="AS376" s="132"/>
      <c r="AT376" s="133"/>
      <c r="AU376" s="134"/>
      <c r="AV376" s="134"/>
      <c r="AW376" s="134"/>
      <c r="AX376" s="134"/>
      <c r="AY376" s="134"/>
      <c r="AZ376" s="134"/>
      <c r="BA376" s="135"/>
    </row>
    <row r="377" spans="1:53" x14ac:dyDescent="0.25">
      <c r="A377" s="128" t="s">
        <v>1772</v>
      </c>
      <c r="B377" s="128" t="s">
        <v>1942</v>
      </c>
      <c r="C377" s="128" t="str">
        <f t="shared" si="32"/>
        <v>100.40</v>
      </c>
      <c r="D377" s="128" t="str">
        <f t="shared" si="31"/>
        <v>65</v>
      </c>
      <c r="E377" s="128" t="str">
        <f t="shared" si="33"/>
        <v>5100.11</v>
      </c>
      <c r="F377" s="128">
        <f>VLOOKUP(E377,'Projections Cheat Sheet'!$A$3:$B$536,2,FALSE)</f>
        <v>1</v>
      </c>
      <c r="G377" s="128" t="str">
        <f>VLOOKUP(F377,'Projections Cheat Sheet'!$B$8:$C$196,2,FALSE)</f>
        <v>salary</v>
      </c>
      <c r="H377" s="128" t="s">
        <v>2024</v>
      </c>
      <c r="I377" s="129">
        <v>0</v>
      </c>
      <c r="J377" s="129">
        <v>0</v>
      </c>
      <c r="K377" s="130"/>
      <c r="L377" s="129"/>
      <c r="M377" s="129"/>
      <c r="N377" s="129">
        <v>0</v>
      </c>
      <c r="O377" s="129">
        <v>0</v>
      </c>
      <c r="P377" s="131"/>
      <c r="R377" s="172">
        <v>0</v>
      </c>
      <c r="S377" s="172">
        <v>0</v>
      </c>
      <c r="T377" s="173"/>
      <c r="U377" s="173"/>
      <c r="V377" s="173"/>
      <c r="W377" s="172">
        <v>0</v>
      </c>
      <c r="X377" s="172">
        <v>0</v>
      </c>
      <c r="Y377" s="174"/>
      <c r="AA377" s="179">
        <v>0</v>
      </c>
      <c r="AB377" s="179">
        <v>0</v>
      </c>
      <c r="AC377" s="182"/>
      <c r="AD377" s="182"/>
      <c r="AE377" s="182"/>
      <c r="AF377" s="179">
        <v>0</v>
      </c>
      <c r="AG377" s="179">
        <v>0</v>
      </c>
      <c r="AH377" s="181"/>
      <c r="AJ377" s="185">
        <f>IFERROR(VLOOKUP(A377,[3]rptBudgetaryBudgetCrossOrganiza!$A$2:$M$554,4,FALSE),"0")</f>
        <v>0</v>
      </c>
      <c r="AK377" s="185">
        <f>IFERROR(VLOOKUP(A377,[3]rptBudgetaryBudgetCrossOrganiza!$A$2:$M$554,6,FALSE),"0")</f>
        <v>0</v>
      </c>
      <c r="AL377" s="149"/>
      <c r="AM377" s="150">
        <f>IFERROR(VLOOKUP(A377,[4]rptBudgetaryBudgetCrossOrganiza!$A$1212:$O$2283,13,FALSE),"0")</f>
        <v>0</v>
      </c>
      <c r="AN377" s="151"/>
      <c r="AO377" s="151"/>
      <c r="AP377" s="152"/>
      <c r="AQ377" s="149"/>
      <c r="AR377" s="153"/>
      <c r="AS377" s="132"/>
      <c r="AT377" s="133"/>
      <c r="AU377" s="134"/>
      <c r="AV377" s="134"/>
      <c r="AW377" s="134"/>
      <c r="AX377" s="134"/>
      <c r="AY377" s="134"/>
      <c r="AZ377" s="134"/>
      <c r="BA377" s="135"/>
    </row>
    <row r="378" spans="1:53" x14ac:dyDescent="0.25">
      <c r="A378" s="128" t="s">
        <v>1773</v>
      </c>
      <c r="B378" s="128" t="s">
        <v>1943</v>
      </c>
      <c r="C378" s="128" t="str">
        <f t="shared" si="32"/>
        <v>100.40</v>
      </c>
      <c r="D378" s="128" t="str">
        <f t="shared" si="31"/>
        <v>65</v>
      </c>
      <c r="E378" s="128" t="str">
        <f t="shared" si="33"/>
        <v>5100.12</v>
      </c>
      <c r="F378" s="128">
        <f>VLOOKUP(E378,'Projections Cheat Sheet'!$A$3:$B$536,2,FALSE)</f>
        <v>1</v>
      </c>
      <c r="G378" s="128" t="str">
        <f>VLOOKUP(F378,'Projections Cheat Sheet'!$B$8:$C$196,2,FALSE)</f>
        <v>salary</v>
      </c>
      <c r="H378" s="128" t="s">
        <v>2024</v>
      </c>
      <c r="I378" s="129">
        <v>0</v>
      </c>
      <c r="J378" s="129">
        <v>0</v>
      </c>
      <c r="K378" s="130"/>
      <c r="L378" s="129"/>
      <c r="M378" s="129"/>
      <c r="N378" s="129">
        <v>0</v>
      </c>
      <c r="O378" s="129">
        <v>0</v>
      </c>
      <c r="P378" s="131"/>
      <c r="R378" s="172">
        <v>0</v>
      </c>
      <c r="S378" s="172">
        <v>0</v>
      </c>
      <c r="T378" s="173"/>
      <c r="U378" s="173"/>
      <c r="V378" s="173"/>
      <c r="W378" s="172">
        <v>0</v>
      </c>
      <c r="X378" s="172">
        <v>0</v>
      </c>
      <c r="Y378" s="174"/>
      <c r="AA378" s="179">
        <v>0</v>
      </c>
      <c r="AB378" s="179">
        <v>0</v>
      </c>
      <c r="AC378" s="182"/>
      <c r="AD378" s="182"/>
      <c r="AE378" s="182"/>
      <c r="AF378" s="179">
        <v>0</v>
      </c>
      <c r="AG378" s="179">
        <v>0</v>
      </c>
      <c r="AH378" s="181"/>
      <c r="AJ378" s="185">
        <f>IFERROR(VLOOKUP(A378,[3]rptBudgetaryBudgetCrossOrganiza!$A$2:$M$554,4,FALSE),"0")</f>
        <v>0</v>
      </c>
      <c r="AK378" s="185">
        <f>IFERROR(VLOOKUP(A378,[3]rptBudgetaryBudgetCrossOrganiza!$A$2:$M$554,6,FALSE),"0")</f>
        <v>0</v>
      </c>
      <c r="AL378" s="149"/>
      <c r="AM378" s="150">
        <f>IFERROR(VLOOKUP(A378,[4]rptBudgetaryBudgetCrossOrganiza!$A$1212:$O$2283,13,FALSE),"0")</f>
        <v>0</v>
      </c>
      <c r="AN378" s="151"/>
      <c r="AO378" s="151"/>
      <c r="AP378" s="152"/>
      <c r="AQ378" s="149"/>
      <c r="AR378" s="153"/>
      <c r="AS378" s="132"/>
      <c r="AT378" s="133"/>
      <c r="AU378" s="134"/>
      <c r="AV378" s="134"/>
      <c r="AW378" s="134"/>
      <c r="AX378" s="134"/>
      <c r="AY378" s="134"/>
      <c r="AZ378" s="134"/>
      <c r="BA378" s="135"/>
    </row>
    <row r="379" spans="1:53" x14ac:dyDescent="0.25">
      <c r="A379" s="128" t="s">
        <v>1774</v>
      </c>
      <c r="B379" s="128" t="s">
        <v>1944</v>
      </c>
      <c r="C379" s="128" t="str">
        <f t="shared" si="32"/>
        <v>100.40</v>
      </c>
      <c r="D379" s="128" t="str">
        <f t="shared" si="31"/>
        <v>65</v>
      </c>
      <c r="E379" s="128" t="str">
        <f t="shared" si="33"/>
        <v>5100.15</v>
      </c>
      <c r="F379" s="128">
        <f>VLOOKUP(E379,'Projections Cheat Sheet'!$A$3:$B$536,2,FALSE)</f>
        <v>1</v>
      </c>
      <c r="G379" s="128" t="str">
        <f>VLOOKUP(F379,'Projections Cheat Sheet'!$B$8:$C$196,2,FALSE)</f>
        <v>salary</v>
      </c>
      <c r="H379" s="128" t="s">
        <v>2024</v>
      </c>
      <c r="I379" s="129">
        <v>0</v>
      </c>
      <c r="J379" s="129">
        <v>0</v>
      </c>
      <c r="K379" s="130"/>
      <c r="L379" s="129"/>
      <c r="M379" s="129"/>
      <c r="N379" s="129">
        <v>0</v>
      </c>
      <c r="O379" s="129">
        <v>0</v>
      </c>
      <c r="P379" s="131"/>
      <c r="R379" s="172">
        <v>0</v>
      </c>
      <c r="S379" s="172">
        <v>0</v>
      </c>
      <c r="T379" s="173"/>
      <c r="U379" s="173"/>
      <c r="V379" s="173"/>
      <c r="W379" s="172">
        <v>0</v>
      </c>
      <c r="X379" s="172">
        <v>0</v>
      </c>
      <c r="Y379" s="174"/>
      <c r="AA379" s="179">
        <v>0</v>
      </c>
      <c r="AB379" s="179">
        <v>0</v>
      </c>
      <c r="AC379" s="182"/>
      <c r="AD379" s="182"/>
      <c r="AE379" s="182"/>
      <c r="AF379" s="179">
        <v>0</v>
      </c>
      <c r="AG379" s="179">
        <v>0</v>
      </c>
      <c r="AH379" s="181"/>
      <c r="AJ379" s="185">
        <f>IFERROR(VLOOKUP(A379,[3]rptBudgetaryBudgetCrossOrganiza!$A$2:$M$554,4,FALSE),"0")</f>
        <v>0</v>
      </c>
      <c r="AK379" s="185">
        <f>IFERROR(VLOOKUP(A379,[3]rptBudgetaryBudgetCrossOrganiza!$A$2:$M$554,6,FALSE),"0")</f>
        <v>0</v>
      </c>
      <c r="AL379" s="149"/>
      <c r="AM379" s="150">
        <f>IFERROR(VLOOKUP(A379,[4]rptBudgetaryBudgetCrossOrganiza!$A$1212:$O$2283,13,FALSE),"0")</f>
        <v>0</v>
      </c>
      <c r="AN379" s="151"/>
      <c r="AO379" s="151"/>
      <c r="AP379" s="152"/>
      <c r="AQ379" s="149"/>
      <c r="AR379" s="153"/>
      <c r="AS379" s="132"/>
      <c r="AT379" s="133"/>
      <c r="AU379" s="134"/>
      <c r="AV379" s="134"/>
      <c r="AW379" s="134"/>
      <c r="AX379" s="134"/>
      <c r="AY379" s="134"/>
      <c r="AZ379" s="134"/>
      <c r="BA379" s="135"/>
    </row>
    <row r="380" spans="1:53" x14ac:dyDescent="0.25">
      <c r="A380" s="128" t="s">
        <v>1775</v>
      </c>
      <c r="B380" s="128" t="s">
        <v>1945</v>
      </c>
      <c r="C380" s="128" t="str">
        <f t="shared" si="32"/>
        <v>100.40</v>
      </c>
      <c r="D380" s="128" t="str">
        <f t="shared" si="31"/>
        <v>65</v>
      </c>
      <c r="E380" s="128" t="str">
        <f t="shared" si="33"/>
        <v>5100.17</v>
      </c>
      <c r="F380" s="128">
        <f>VLOOKUP(E380,'Projections Cheat Sheet'!$A$3:$B$536,2,FALSE)</f>
        <v>1</v>
      </c>
      <c r="G380" s="128" t="str">
        <f>VLOOKUP(F380,'Projections Cheat Sheet'!$B$8:$C$196,2,FALSE)</f>
        <v>salary</v>
      </c>
      <c r="H380" s="128" t="s">
        <v>2024</v>
      </c>
      <c r="I380" s="129">
        <v>0</v>
      </c>
      <c r="J380" s="129">
        <v>0</v>
      </c>
      <c r="K380" s="130"/>
      <c r="L380" s="129"/>
      <c r="M380" s="129"/>
      <c r="N380" s="129">
        <v>0</v>
      </c>
      <c r="O380" s="129">
        <v>0</v>
      </c>
      <c r="P380" s="131"/>
      <c r="R380" s="172">
        <v>0</v>
      </c>
      <c r="S380" s="172">
        <v>0</v>
      </c>
      <c r="T380" s="173"/>
      <c r="U380" s="173"/>
      <c r="V380" s="173"/>
      <c r="W380" s="172">
        <v>0</v>
      </c>
      <c r="X380" s="172">
        <v>0</v>
      </c>
      <c r="Y380" s="174"/>
      <c r="AA380" s="179">
        <v>0</v>
      </c>
      <c r="AB380" s="179">
        <v>0</v>
      </c>
      <c r="AC380" s="182"/>
      <c r="AD380" s="182"/>
      <c r="AE380" s="182"/>
      <c r="AF380" s="179">
        <v>0</v>
      </c>
      <c r="AG380" s="179">
        <v>0</v>
      </c>
      <c r="AH380" s="181"/>
      <c r="AJ380" s="185">
        <f>IFERROR(VLOOKUP(A380,[3]rptBudgetaryBudgetCrossOrganiza!$A$2:$M$554,4,FALSE),"0")</f>
        <v>0</v>
      </c>
      <c r="AK380" s="185">
        <f>IFERROR(VLOOKUP(A380,[3]rptBudgetaryBudgetCrossOrganiza!$A$2:$M$554,6,FALSE),"0")</f>
        <v>0</v>
      </c>
      <c r="AL380" s="149"/>
      <c r="AM380" s="150">
        <f>IFERROR(VLOOKUP(A380,[4]rptBudgetaryBudgetCrossOrganiza!$A$1212:$O$2283,13,FALSE),"0")</f>
        <v>0</v>
      </c>
      <c r="AN380" s="151"/>
      <c r="AO380" s="151"/>
      <c r="AP380" s="152"/>
      <c r="AQ380" s="149"/>
      <c r="AR380" s="153"/>
      <c r="AS380" s="132"/>
      <c r="AT380" s="133"/>
      <c r="AU380" s="134"/>
      <c r="AV380" s="134"/>
      <c r="AW380" s="134"/>
      <c r="AX380" s="134"/>
      <c r="AY380" s="134"/>
      <c r="AZ380" s="134"/>
      <c r="BA380" s="135"/>
    </row>
    <row r="381" spans="1:53" x14ac:dyDescent="0.25">
      <c r="A381" s="128" t="s">
        <v>1776</v>
      </c>
      <c r="B381" s="128" t="s">
        <v>348</v>
      </c>
      <c r="C381" s="128" t="str">
        <f t="shared" si="32"/>
        <v>100.40</v>
      </c>
      <c r="D381" s="128" t="str">
        <f t="shared" si="31"/>
        <v>65</v>
      </c>
      <c r="E381" s="128" t="str">
        <f t="shared" si="33"/>
        <v>6000.01</v>
      </c>
      <c r="F381" s="128">
        <f>VLOOKUP(E381,'Projections Cheat Sheet'!$A$3:$B$536,2,FALSE)</f>
        <v>6</v>
      </c>
      <c r="G381" s="128" t="str">
        <f>VLOOKUP(F381,'Projections Cheat Sheet'!$B$8:$C$196,2,FALSE)</f>
        <v>Zero</v>
      </c>
      <c r="H381" s="128" t="s">
        <v>2025</v>
      </c>
      <c r="I381" s="129">
        <v>0</v>
      </c>
      <c r="J381" s="129">
        <v>0</v>
      </c>
      <c r="K381" s="130"/>
      <c r="L381" s="129"/>
      <c r="M381" s="129"/>
      <c r="N381" s="129">
        <v>0</v>
      </c>
      <c r="O381" s="129">
        <v>0</v>
      </c>
      <c r="P381" s="131"/>
      <c r="R381" s="172">
        <v>50000</v>
      </c>
      <c r="S381" s="172">
        <v>43000</v>
      </c>
      <c r="T381" s="173"/>
      <c r="U381" s="173"/>
      <c r="V381" s="173"/>
      <c r="W381" s="172">
        <v>0</v>
      </c>
      <c r="X381" s="172">
        <v>0</v>
      </c>
      <c r="Y381" s="174"/>
      <c r="AA381" s="179">
        <v>0</v>
      </c>
      <c r="AB381" s="179">
        <v>0</v>
      </c>
      <c r="AC381" s="182"/>
      <c r="AD381" s="182"/>
      <c r="AE381" s="182"/>
      <c r="AF381" s="179">
        <v>0</v>
      </c>
      <c r="AG381" s="179">
        <v>0</v>
      </c>
      <c r="AH381" s="181"/>
      <c r="AJ381" s="185">
        <f>IFERROR(VLOOKUP(A381,[3]rptBudgetaryBudgetCrossOrganiza!$A$2:$M$554,4,FALSE),"0")</f>
        <v>0</v>
      </c>
      <c r="AK381" s="185">
        <f>IFERROR(VLOOKUP(A381,[3]rptBudgetaryBudgetCrossOrganiza!$A$2:$M$554,6,FALSE),"0")</f>
        <v>0</v>
      </c>
      <c r="AL381" s="149">
        <v>0</v>
      </c>
      <c r="AM381" s="150">
        <f>IFERROR(VLOOKUP(A381,[4]rptBudgetaryBudgetCrossOrganiza!$A$1212:$O$2283,13,FALSE),"0")</f>
        <v>0</v>
      </c>
      <c r="AN381" s="151"/>
      <c r="AO381" s="151"/>
      <c r="AP381" s="152"/>
      <c r="AQ381" s="149"/>
      <c r="AR381" s="153"/>
      <c r="AS381" s="132"/>
      <c r="AT381" s="133"/>
      <c r="AU381" s="134"/>
      <c r="AV381" s="134"/>
      <c r="AW381" s="134"/>
      <c r="AX381" s="134"/>
      <c r="AY381" s="134"/>
      <c r="AZ381" s="134"/>
      <c r="BA381" s="135"/>
    </row>
    <row r="382" spans="1:53" x14ac:dyDescent="0.25">
      <c r="A382" s="128" t="s">
        <v>1777</v>
      </c>
      <c r="B382" s="128" t="s">
        <v>1980</v>
      </c>
      <c r="C382" s="128" t="str">
        <f t="shared" si="32"/>
        <v>100.40</v>
      </c>
      <c r="D382" s="128" t="str">
        <f t="shared" si="31"/>
        <v>65</v>
      </c>
      <c r="E382" s="128" t="str">
        <f t="shared" si="33"/>
        <v>6000.10</v>
      </c>
      <c r="F382" s="128">
        <f>VLOOKUP(E382,'Projections Cheat Sheet'!$A$3:$B$536,2,FALSE)</f>
        <v>6</v>
      </c>
      <c r="G382" s="128" t="str">
        <f>VLOOKUP(F382,'Projections Cheat Sheet'!$B$8:$C$196,2,FALSE)</f>
        <v>Zero</v>
      </c>
      <c r="H382" s="128" t="s">
        <v>2025</v>
      </c>
      <c r="I382" s="129">
        <v>10000</v>
      </c>
      <c r="J382" s="129">
        <v>10000</v>
      </c>
      <c r="K382" s="130"/>
      <c r="L382" s="129"/>
      <c r="M382" s="129"/>
      <c r="N382" s="129">
        <v>0</v>
      </c>
      <c r="O382" s="129">
        <v>0</v>
      </c>
      <c r="P382" s="131"/>
      <c r="R382" s="172">
        <v>5000</v>
      </c>
      <c r="S382" s="172">
        <v>5000</v>
      </c>
      <c r="T382" s="173"/>
      <c r="U382" s="173"/>
      <c r="V382" s="173"/>
      <c r="W382" s="172">
        <v>0</v>
      </c>
      <c r="X382" s="172">
        <v>0</v>
      </c>
      <c r="Y382" s="174"/>
      <c r="AA382" s="179">
        <v>0</v>
      </c>
      <c r="AB382" s="179">
        <v>0</v>
      </c>
      <c r="AC382" s="182"/>
      <c r="AD382" s="182"/>
      <c r="AE382" s="182"/>
      <c r="AF382" s="179">
        <v>0</v>
      </c>
      <c r="AG382" s="179">
        <v>0</v>
      </c>
      <c r="AH382" s="181"/>
      <c r="AJ382" s="185">
        <f>IFERROR(VLOOKUP(A382,[3]rptBudgetaryBudgetCrossOrganiza!$A$2:$M$554,4,FALSE),"0")</f>
        <v>0</v>
      </c>
      <c r="AK382" s="185">
        <f>IFERROR(VLOOKUP(A382,[3]rptBudgetaryBudgetCrossOrganiza!$A$2:$M$554,6,FALSE),"0")</f>
        <v>0</v>
      </c>
      <c r="AL382" s="149">
        <v>0</v>
      </c>
      <c r="AM382" s="150">
        <f>IFERROR(VLOOKUP(A382,[4]rptBudgetaryBudgetCrossOrganiza!$A$1212:$O$2283,13,FALSE),"0")</f>
        <v>0</v>
      </c>
      <c r="AN382" s="151"/>
      <c r="AO382" s="151"/>
      <c r="AP382" s="152"/>
      <c r="AQ382" s="149"/>
      <c r="AR382" s="153"/>
      <c r="AS382" s="132"/>
      <c r="AT382" s="133"/>
      <c r="AU382" s="134"/>
      <c r="AV382" s="134"/>
      <c r="AW382" s="134"/>
      <c r="AX382" s="134"/>
      <c r="AY382" s="134"/>
      <c r="AZ382" s="134"/>
      <c r="BA382" s="135"/>
    </row>
    <row r="383" spans="1:53" x14ac:dyDescent="0.25">
      <c r="A383" s="128" t="s">
        <v>1778</v>
      </c>
      <c r="B383" s="128" t="s">
        <v>1948</v>
      </c>
      <c r="C383" s="128" t="str">
        <f t="shared" si="32"/>
        <v>100.40</v>
      </c>
      <c r="D383" s="128" t="str">
        <f t="shared" si="31"/>
        <v>65</v>
      </c>
      <c r="E383" s="128" t="str">
        <f t="shared" si="33"/>
        <v>6100.01</v>
      </c>
      <c r="F383" s="128">
        <f>VLOOKUP(E383,'Projections Cheat Sheet'!$A$3:$B$536,2,FALSE)</f>
        <v>6</v>
      </c>
      <c r="G383" s="128" t="str">
        <f>VLOOKUP(F383,'Projections Cheat Sheet'!$B$8:$C$196,2,FALSE)</f>
        <v>Zero</v>
      </c>
      <c r="H383" s="128" t="s">
        <v>2026</v>
      </c>
      <c r="I383" s="129">
        <v>0</v>
      </c>
      <c r="J383" s="129">
        <v>0</v>
      </c>
      <c r="K383" s="130"/>
      <c r="L383" s="129"/>
      <c r="M383" s="129"/>
      <c r="N383" s="129">
        <v>0</v>
      </c>
      <c r="O383" s="129">
        <v>0</v>
      </c>
      <c r="P383" s="131"/>
      <c r="R383" s="172">
        <v>0</v>
      </c>
      <c r="S383" s="172">
        <v>0</v>
      </c>
      <c r="T383" s="173"/>
      <c r="U383" s="173"/>
      <c r="V383" s="173"/>
      <c r="W383" s="172">
        <v>0</v>
      </c>
      <c r="X383" s="172">
        <v>0</v>
      </c>
      <c r="Y383" s="174"/>
      <c r="AA383" s="179">
        <v>0</v>
      </c>
      <c r="AB383" s="179">
        <v>0</v>
      </c>
      <c r="AC383" s="182"/>
      <c r="AD383" s="182"/>
      <c r="AE383" s="182"/>
      <c r="AF383" s="179">
        <v>0</v>
      </c>
      <c r="AG383" s="179">
        <v>0</v>
      </c>
      <c r="AH383" s="181"/>
      <c r="AJ383" s="185">
        <f>IFERROR(VLOOKUP(A383,[3]rptBudgetaryBudgetCrossOrganiza!$A$2:$M$554,4,FALSE),"0")</f>
        <v>0</v>
      </c>
      <c r="AK383" s="185">
        <f>IFERROR(VLOOKUP(A383,[3]rptBudgetaryBudgetCrossOrganiza!$A$2:$M$554,6,FALSE),"0")</f>
        <v>0</v>
      </c>
      <c r="AL383" s="149">
        <v>0</v>
      </c>
      <c r="AM383" s="150">
        <f>IFERROR(VLOOKUP(A383,[4]rptBudgetaryBudgetCrossOrganiza!$A$1212:$O$2283,13,FALSE),"0")</f>
        <v>0</v>
      </c>
      <c r="AN383" s="151"/>
      <c r="AO383" s="151"/>
      <c r="AP383" s="152"/>
      <c r="AQ383" s="149"/>
      <c r="AR383" s="153"/>
      <c r="AS383" s="132"/>
      <c r="AT383" s="133"/>
      <c r="AU383" s="134"/>
      <c r="AV383" s="134"/>
      <c r="AW383" s="134"/>
      <c r="AX383" s="134"/>
      <c r="AY383" s="134"/>
      <c r="AZ383" s="134"/>
      <c r="BA383" s="135"/>
    </row>
    <row r="384" spans="1:53" x14ac:dyDescent="0.25">
      <c r="A384" s="128" t="s">
        <v>1779</v>
      </c>
      <c r="B384" s="128" t="s">
        <v>1949</v>
      </c>
      <c r="C384" s="128" t="str">
        <f t="shared" si="32"/>
        <v>100.40</v>
      </c>
      <c r="D384" s="128" t="str">
        <f t="shared" si="31"/>
        <v>65</v>
      </c>
      <c r="E384" s="128" t="str">
        <f t="shared" si="33"/>
        <v>6100.02</v>
      </c>
      <c r="F384" s="128">
        <f>VLOOKUP(E384,'Projections Cheat Sheet'!$A$3:$B$536,2,FALSE)</f>
        <v>6</v>
      </c>
      <c r="G384" s="128" t="str">
        <f>VLOOKUP(F384,'Projections Cheat Sheet'!$B$8:$C$196,2,FALSE)</f>
        <v>Zero</v>
      </c>
      <c r="H384" s="128" t="s">
        <v>2026</v>
      </c>
      <c r="I384" s="129">
        <v>0</v>
      </c>
      <c r="J384" s="129">
        <v>0</v>
      </c>
      <c r="K384" s="130"/>
      <c r="L384" s="129"/>
      <c r="M384" s="129"/>
      <c r="N384" s="129">
        <v>0</v>
      </c>
      <c r="O384" s="129">
        <v>0</v>
      </c>
      <c r="P384" s="131"/>
      <c r="R384" s="172">
        <v>0</v>
      </c>
      <c r="S384" s="172">
        <v>0</v>
      </c>
      <c r="T384" s="173"/>
      <c r="U384" s="173"/>
      <c r="V384" s="173"/>
      <c r="W384" s="172">
        <v>0</v>
      </c>
      <c r="X384" s="172">
        <v>0</v>
      </c>
      <c r="Y384" s="174"/>
      <c r="AA384" s="179">
        <v>0</v>
      </c>
      <c r="AB384" s="179">
        <v>0</v>
      </c>
      <c r="AC384" s="182"/>
      <c r="AD384" s="182"/>
      <c r="AE384" s="182"/>
      <c r="AF384" s="179">
        <v>0</v>
      </c>
      <c r="AG384" s="179">
        <v>0</v>
      </c>
      <c r="AH384" s="181"/>
      <c r="AJ384" s="185">
        <f>IFERROR(VLOOKUP(A384,[3]rptBudgetaryBudgetCrossOrganiza!$A$2:$M$554,4,FALSE),"0")</f>
        <v>0</v>
      </c>
      <c r="AK384" s="185">
        <f>IFERROR(VLOOKUP(A384,[3]rptBudgetaryBudgetCrossOrganiza!$A$2:$M$554,6,FALSE),"0")</f>
        <v>0</v>
      </c>
      <c r="AL384" s="149">
        <v>0</v>
      </c>
      <c r="AM384" s="150">
        <f>IFERROR(VLOOKUP(A384,[4]rptBudgetaryBudgetCrossOrganiza!$A$1212:$O$2283,13,FALSE),"0")</f>
        <v>0</v>
      </c>
      <c r="AN384" s="151"/>
      <c r="AO384" s="151"/>
      <c r="AP384" s="152"/>
      <c r="AQ384" s="149"/>
      <c r="AR384" s="153"/>
      <c r="AS384" s="132"/>
      <c r="AT384" s="133"/>
      <c r="AU384" s="134"/>
      <c r="AV384" s="134"/>
      <c r="AW384" s="134"/>
      <c r="AX384" s="134"/>
      <c r="AY384" s="134"/>
      <c r="AZ384" s="134"/>
      <c r="BA384" s="135"/>
    </row>
    <row r="385" spans="1:53" x14ac:dyDescent="0.25">
      <c r="A385" s="128" t="s">
        <v>1780</v>
      </c>
      <c r="B385" s="128" t="s">
        <v>1952</v>
      </c>
      <c r="C385" s="128" t="str">
        <f t="shared" si="32"/>
        <v>100.40</v>
      </c>
      <c r="D385" s="128" t="str">
        <f t="shared" si="31"/>
        <v>65</v>
      </c>
      <c r="E385" s="128" t="str">
        <f t="shared" si="33"/>
        <v>6200.02</v>
      </c>
      <c r="F385" s="128">
        <f>VLOOKUP(E385,'Projections Cheat Sheet'!$A$3:$B$536,2,FALSE)</f>
        <v>6</v>
      </c>
      <c r="G385" s="128" t="str">
        <f>VLOOKUP(F385,'Projections Cheat Sheet'!$B$8:$C$196,2,FALSE)</f>
        <v>Zero</v>
      </c>
      <c r="H385" s="128" t="s">
        <v>2026</v>
      </c>
      <c r="I385" s="129">
        <v>500</v>
      </c>
      <c r="J385" s="129">
        <v>500</v>
      </c>
      <c r="K385" s="130"/>
      <c r="L385" s="129"/>
      <c r="M385" s="129"/>
      <c r="N385" s="129">
        <v>0</v>
      </c>
      <c r="O385" s="129">
        <v>0</v>
      </c>
      <c r="P385" s="131"/>
      <c r="R385" s="172">
        <v>0</v>
      </c>
      <c r="S385" s="172">
        <v>0</v>
      </c>
      <c r="T385" s="173"/>
      <c r="U385" s="173"/>
      <c r="V385" s="173"/>
      <c r="W385" s="172">
        <v>0</v>
      </c>
      <c r="X385" s="172">
        <v>0</v>
      </c>
      <c r="Y385" s="174"/>
      <c r="AA385" s="179">
        <v>0</v>
      </c>
      <c r="AB385" s="179">
        <v>0</v>
      </c>
      <c r="AC385" s="182"/>
      <c r="AD385" s="182"/>
      <c r="AE385" s="182"/>
      <c r="AF385" s="179">
        <v>0</v>
      </c>
      <c r="AG385" s="179">
        <v>0</v>
      </c>
      <c r="AH385" s="181"/>
      <c r="AJ385" s="185">
        <f>IFERROR(VLOOKUP(A385,[3]rptBudgetaryBudgetCrossOrganiza!$A$2:$M$554,4,FALSE),"0")</f>
        <v>0</v>
      </c>
      <c r="AK385" s="185">
        <f>IFERROR(VLOOKUP(A385,[3]rptBudgetaryBudgetCrossOrganiza!$A$2:$M$554,6,FALSE),"0")</f>
        <v>0</v>
      </c>
      <c r="AL385" s="149">
        <v>0</v>
      </c>
      <c r="AM385" s="150">
        <f>IFERROR(VLOOKUP(A385,[4]rptBudgetaryBudgetCrossOrganiza!$A$1212:$O$2283,13,FALSE),"0")</f>
        <v>0</v>
      </c>
      <c r="AN385" s="151"/>
      <c r="AO385" s="151"/>
      <c r="AP385" s="152"/>
      <c r="AQ385" s="149"/>
      <c r="AR385" s="153"/>
      <c r="AS385" s="132"/>
      <c r="AT385" s="133"/>
      <c r="AU385" s="134"/>
      <c r="AV385" s="134"/>
      <c r="AW385" s="134"/>
      <c r="AX385" s="134"/>
      <c r="AY385" s="134"/>
      <c r="AZ385" s="134"/>
      <c r="BA385" s="135"/>
    </row>
    <row r="386" spans="1:53" x14ac:dyDescent="0.25">
      <c r="A386" s="128" t="s">
        <v>1781</v>
      </c>
      <c r="B386" s="128" t="s">
        <v>1955</v>
      </c>
      <c r="C386" s="128" t="str">
        <f t="shared" si="32"/>
        <v>100.40</v>
      </c>
      <c r="D386" s="128" t="str">
        <f t="shared" si="31"/>
        <v>65</v>
      </c>
      <c r="E386" s="128" t="str">
        <f t="shared" si="33"/>
        <v>6200.09</v>
      </c>
      <c r="F386" s="128">
        <f>VLOOKUP(E386,'Projections Cheat Sheet'!$A$3:$B$536,2,FALSE)</f>
        <v>6</v>
      </c>
      <c r="G386" s="128" t="str">
        <f>VLOOKUP(F386,'Projections Cheat Sheet'!$B$8:$C$196,2,FALSE)</f>
        <v>Zero</v>
      </c>
      <c r="H386" s="128" t="s">
        <v>2026</v>
      </c>
      <c r="I386" s="129">
        <v>0</v>
      </c>
      <c r="J386" s="129">
        <v>0</v>
      </c>
      <c r="K386" s="130"/>
      <c r="L386" s="129"/>
      <c r="M386" s="129"/>
      <c r="N386" s="129">
        <v>0</v>
      </c>
      <c r="O386" s="129">
        <v>0</v>
      </c>
      <c r="P386" s="131"/>
      <c r="R386" s="172">
        <v>0</v>
      </c>
      <c r="S386" s="172">
        <v>0</v>
      </c>
      <c r="T386" s="173"/>
      <c r="U386" s="173"/>
      <c r="V386" s="173"/>
      <c r="W386" s="172">
        <v>0</v>
      </c>
      <c r="X386" s="172">
        <v>0</v>
      </c>
      <c r="Y386" s="174"/>
      <c r="AA386" s="179">
        <v>0</v>
      </c>
      <c r="AB386" s="179">
        <v>0</v>
      </c>
      <c r="AC386" s="182"/>
      <c r="AD386" s="182"/>
      <c r="AE386" s="182"/>
      <c r="AF386" s="179">
        <v>0</v>
      </c>
      <c r="AG386" s="179">
        <v>0</v>
      </c>
      <c r="AH386" s="181"/>
      <c r="AJ386" s="185">
        <f>IFERROR(VLOOKUP(A386,[3]rptBudgetaryBudgetCrossOrganiza!$A$2:$M$554,4,FALSE),"0")</f>
        <v>0</v>
      </c>
      <c r="AK386" s="185">
        <f>IFERROR(VLOOKUP(A386,[3]rptBudgetaryBudgetCrossOrganiza!$A$2:$M$554,6,FALSE),"0")</f>
        <v>0</v>
      </c>
      <c r="AL386" s="149">
        <v>0</v>
      </c>
      <c r="AM386" s="150">
        <f>IFERROR(VLOOKUP(A386,[4]rptBudgetaryBudgetCrossOrganiza!$A$1212:$O$2283,13,FALSE),"0")</f>
        <v>0</v>
      </c>
      <c r="AN386" s="151"/>
      <c r="AO386" s="151"/>
      <c r="AP386" s="152"/>
      <c r="AQ386" s="149"/>
      <c r="AR386" s="153"/>
      <c r="AS386" s="132"/>
      <c r="AT386" s="133"/>
      <c r="AU386" s="134"/>
      <c r="AV386" s="134"/>
      <c r="AW386" s="134"/>
      <c r="AX386" s="134"/>
      <c r="AY386" s="134"/>
      <c r="AZ386" s="134"/>
      <c r="BA386" s="135"/>
    </row>
    <row r="387" spans="1:53" x14ac:dyDescent="0.25">
      <c r="A387" s="128" t="s">
        <v>1782</v>
      </c>
      <c r="B387" s="128" t="s">
        <v>1993</v>
      </c>
      <c r="C387" s="128" t="str">
        <f t="shared" si="32"/>
        <v>100.40</v>
      </c>
      <c r="D387" s="128" t="str">
        <f t="shared" si="31"/>
        <v>65</v>
      </c>
      <c r="E387" s="128" t="str">
        <f t="shared" si="33"/>
        <v>6280.08</v>
      </c>
      <c r="F387" s="128">
        <f>VLOOKUP(E387,'Projections Cheat Sheet'!$A$3:$B$536,2,FALSE)</f>
        <v>6</v>
      </c>
      <c r="G387" s="128" t="str">
        <f>VLOOKUP(F387,'Projections Cheat Sheet'!$B$8:$C$196,2,FALSE)</f>
        <v>Zero</v>
      </c>
      <c r="H387" s="128" t="s">
        <v>2026</v>
      </c>
      <c r="I387" s="129">
        <v>0</v>
      </c>
      <c r="J387" s="129">
        <v>0</v>
      </c>
      <c r="K387" s="130"/>
      <c r="L387" s="129"/>
      <c r="M387" s="129"/>
      <c r="N387" s="129">
        <v>0</v>
      </c>
      <c r="O387" s="129">
        <v>0</v>
      </c>
      <c r="P387" s="131"/>
      <c r="R387" s="172">
        <v>0</v>
      </c>
      <c r="S387" s="172">
        <v>0</v>
      </c>
      <c r="T387" s="173"/>
      <c r="U387" s="173"/>
      <c r="V387" s="173"/>
      <c r="W387" s="172">
        <v>0</v>
      </c>
      <c r="X387" s="172">
        <v>0</v>
      </c>
      <c r="Y387" s="174"/>
      <c r="AA387" s="179">
        <v>0</v>
      </c>
      <c r="AB387" s="179">
        <v>0</v>
      </c>
      <c r="AC387" s="182"/>
      <c r="AD387" s="182"/>
      <c r="AE387" s="182"/>
      <c r="AF387" s="179">
        <v>0</v>
      </c>
      <c r="AG387" s="179">
        <v>0</v>
      </c>
      <c r="AH387" s="181"/>
      <c r="AJ387" s="185">
        <f>IFERROR(VLOOKUP(A387,[3]rptBudgetaryBudgetCrossOrganiza!$A$2:$M$554,4,FALSE),"0")</f>
        <v>0</v>
      </c>
      <c r="AK387" s="185">
        <f>IFERROR(VLOOKUP(A387,[3]rptBudgetaryBudgetCrossOrganiza!$A$2:$M$554,6,FALSE),"0")</f>
        <v>0</v>
      </c>
      <c r="AL387" s="149">
        <v>0</v>
      </c>
      <c r="AM387" s="150">
        <f>IFERROR(VLOOKUP(A387,[4]rptBudgetaryBudgetCrossOrganiza!$A$1212:$O$2283,13,FALSE),"0")</f>
        <v>0</v>
      </c>
      <c r="AN387" s="151"/>
      <c r="AO387" s="151"/>
      <c r="AP387" s="152"/>
      <c r="AQ387" s="149"/>
      <c r="AR387" s="153"/>
      <c r="AS387" s="132"/>
      <c r="AT387" s="133"/>
      <c r="AU387" s="134"/>
      <c r="AV387" s="134"/>
      <c r="AW387" s="134"/>
      <c r="AX387" s="134"/>
      <c r="AY387" s="134"/>
      <c r="AZ387" s="134"/>
      <c r="BA387" s="135"/>
    </row>
    <row r="388" spans="1:53" x14ac:dyDescent="0.25">
      <c r="A388" s="128" t="s">
        <v>1783</v>
      </c>
      <c r="B388" s="128" t="s">
        <v>1994</v>
      </c>
      <c r="C388" s="128" t="str">
        <f t="shared" si="32"/>
        <v>100.40</v>
      </c>
      <c r="D388" s="128" t="str">
        <f t="shared" si="31"/>
        <v>65</v>
      </c>
      <c r="E388" s="128" t="str">
        <f t="shared" si="33"/>
        <v>6280.09</v>
      </c>
      <c r="F388" s="128">
        <f>VLOOKUP(E388,'Projections Cheat Sheet'!$A$3:$B$536,2,FALSE)</f>
        <v>6</v>
      </c>
      <c r="G388" s="128" t="str">
        <f>VLOOKUP(F388,'Projections Cheat Sheet'!$B$8:$C$196,2,FALSE)</f>
        <v>Zero</v>
      </c>
      <c r="H388" s="128" t="s">
        <v>2026</v>
      </c>
      <c r="I388" s="129">
        <v>0</v>
      </c>
      <c r="J388" s="129">
        <v>0</v>
      </c>
      <c r="K388" s="130"/>
      <c r="L388" s="129"/>
      <c r="M388" s="129"/>
      <c r="N388" s="129">
        <v>0</v>
      </c>
      <c r="O388" s="129">
        <v>0</v>
      </c>
      <c r="P388" s="131"/>
      <c r="R388" s="172">
        <v>0</v>
      </c>
      <c r="S388" s="172">
        <v>0</v>
      </c>
      <c r="T388" s="173"/>
      <c r="U388" s="173"/>
      <c r="V388" s="173"/>
      <c r="W388" s="172">
        <v>0</v>
      </c>
      <c r="X388" s="172">
        <v>0</v>
      </c>
      <c r="Y388" s="174"/>
      <c r="AA388" s="179">
        <v>0</v>
      </c>
      <c r="AB388" s="179">
        <v>0</v>
      </c>
      <c r="AC388" s="182"/>
      <c r="AD388" s="182"/>
      <c r="AE388" s="182"/>
      <c r="AF388" s="179">
        <v>0</v>
      </c>
      <c r="AG388" s="179">
        <v>0</v>
      </c>
      <c r="AH388" s="181"/>
      <c r="AJ388" s="185">
        <f>IFERROR(VLOOKUP(A388,[3]rptBudgetaryBudgetCrossOrganiza!$A$2:$M$554,4,FALSE),"0")</f>
        <v>0</v>
      </c>
      <c r="AK388" s="185">
        <f>IFERROR(VLOOKUP(A388,[3]rptBudgetaryBudgetCrossOrganiza!$A$2:$M$554,6,FALSE),"0")</f>
        <v>0</v>
      </c>
      <c r="AL388" s="149">
        <v>0</v>
      </c>
      <c r="AM388" s="150">
        <f>IFERROR(VLOOKUP(A388,[4]rptBudgetaryBudgetCrossOrganiza!$A$1212:$O$2283,13,FALSE),"0")</f>
        <v>0</v>
      </c>
      <c r="AN388" s="151"/>
      <c r="AO388" s="151"/>
      <c r="AP388" s="152"/>
      <c r="AQ388" s="149"/>
      <c r="AR388" s="153"/>
      <c r="AS388" s="132"/>
      <c r="AT388" s="133"/>
      <c r="AU388" s="134"/>
      <c r="AV388" s="134"/>
      <c r="AW388" s="134"/>
      <c r="AX388" s="134"/>
      <c r="AY388" s="134"/>
      <c r="AZ388" s="134"/>
      <c r="BA388" s="135"/>
    </row>
    <row r="389" spans="1:53" x14ac:dyDescent="0.25">
      <c r="A389" s="128" t="s">
        <v>1784</v>
      </c>
      <c r="B389" s="128" t="s">
        <v>1995</v>
      </c>
      <c r="C389" s="128" t="str">
        <f t="shared" si="32"/>
        <v>100.40</v>
      </c>
      <c r="D389" s="128" t="str">
        <f t="shared" ref="D389:D452" si="34">MID(A389,8,2)</f>
        <v>65</v>
      </c>
      <c r="E389" s="128" t="str">
        <f t="shared" si="33"/>
        <v>6280.10</v>
      </c>
      <c r="F389" s="128">
        <f>VLOOKUP(E389,'Projections Cheat Sheet'!$A$3:$B$536,2,FALSE)</f>
        <v>6</v>
      </c>
      <c r="G389" s="128" t="str">
        <f>VLOOKUP(F389,'Projections Cheat Sheet'!$B$8:$C$196,2,FALSE)</f>
        <v>Zero</v>
      </c>
      <c r="H389" s="128" t="s">
        <v>2026</v>
      </c>
      <c r="I389" s="129">
        <v>0</v>
      </c>
      <c r="J389" s="129">
        <v>0</v>
      </c>
      <c r="K389" s="130"/>
      <c r="L389" s="129"/>
      <c r="M389" s="129"/>
      <c r="N389" s="129">
        <v>0</v>
      </c>
      <c r="O389" s="129">
        <v>0</v>
      </c>
      <c r="P389" s="131"/>
      <c r="R389" s="172">
        <v>0</v>
      </c>
      <c r="S389" s="172">
        <v>0</v>
      </c>
      <c r="T389" s="173"/>
      <c r="U389" s="173"/>
      <c r="V389" s="173"/>
      <c r="W389" s="172">
        <v>0</v>
      </c>
      <c r="X389" s="172">
        <v>0</v>
      </c>
      <c r="Y389" s="174"/>
      <c r="AA389" s="179">
        <v>0</v>
      </c>
      <c r="AB389" s="179">
        <v>0</v>
      </c>
      <c r="AC389" s="182"/>
      <c r="AD389" s="182"/>
      <c r="AE389" s="182"/>
      <c r="AF389" s="179">
        <v>0</v>
      </c>
      <c r="AG389" s="179">
        <v>0</v>
      </c>
      <c r="AH389" s="181"/>
      <c r="AJ389" s="185">
        <f>IFERROR(VLOOKUP(A389,[3]rptBudgetaryBudgetCrossOrganiza!$A$2:$M$554,4,FALSE),"0")</f>
        <v>0</v>
      </c>
      <c r="AK389" s="185">
        <f>IFERROR(VLOOKUP(A389,[3]rptBudgetaryBudgetCrossOrganiza!$A$2:$M$554,6,FALSE),"0")</f>
        <v>0</v>
      </c>
      <c r="AL389" s="149">
        <v>0</v>
      </c>
      <c r="AM389" s="150">
        <f>IFERROR(VLOOKUP(A389,[4]rptBudgetaryBudgetCrossOrganiza!$A$1212:$O$2283,13,FALSE),"0")</f>
        <v>0</v>
      </c>
      <c r="AN389" s="151"/>
      <c r="AO389" s="151"/>
      <c r="AP389" s="152"/>
      <c r="AQ389" s="149"/>
      <c r="AR389" s="153"/>
      <c r="AS389" s="132"/>
      <c r="AT389" s="133"/>
      <c r="AU389" s="134"/>
      <c r="AV389" s="134"/>
      <c r="AW389" s="134"/>
      <c r="AX389" s="134"/>
      <c r="AY389" s="134"/>
      <c r="AZ389" s="134"/>
      <c r="BA389" s="135"/>
    </row>
    <row r="390" spans="1:53" x14ac:dyDescent="0.25">
      <c r="A390" s="128" t="s">
        <v>1785</v>
      </c>
      <c r="B390" s="128" t="s">
        <v>1983</v>
      </c>
      <c r="C390" s="128" t="str">
        <f t="shared" si="32"/>
        <v>100.40</v>
      </c>
      <c r="D390" s="128" t="str">
        <f t="shared" si="34"/>
        <v>65</v>
      </c>
      <c r="E390" s="128" t="str">
        <f t="shared" si="33"/>
        <v>6280.15</v>
      </c>
      <c r="F390" s="128">
        <f>VLOOKUP(E390,'Projections Cheat Sheet'!$A$3:$B$536,2,FALSE)</f>
        <v>6</v>
      </c>
      <c r="G390" s="128" t="str">
        <f>VLOOKUP(F390,'Projections Cheat Sheet'!$B$8:$C$196,2,FALSE)</f>
        <v>Zero</v>
      </c>
      <c r="H390" s="128" t="s">
        <v>2026</v>
      </c>
      <c r="I390" s="129">
        <v>0</v>
      </c>
      <c r="J390" s="129">
        <v>0</v>
      </c>
      <c r="K390" s="130"/>
      <c r="L390" s="129"/>
      <c r="M390" s="129"/>
      <c r="N390" s="129">
        <v>0</v>
      </c>
      <c r="O390" s="129">
        <v>0</v>
      </c>
      <c r="P390" s="131"/>
      <c r="R390" s="172">
        <v>0</v>
      </c>
      <c r="S390" s="172">
        <v>0</v>
      </c>
      <c r="T390" s="173"/>
      <c r="U390" s="173"/>
      <c r="V390" s="173"/>
      <c r="W390" s="172">
        <v>0</v>
      </c>
      <c r="X390" s="172">
        <v>0</v>
      </c>
      <c r="Y390" s="174"/>
      <c r="AA390" s="179">
        <v>0</v>
      </c>
      <c r="AB390" s="179">
        <v>0</v>
      </c>
      <c r="AC390" s="182"/>
      <c r="AD390" s="182"/>
      <c r="AE390" s="182"/>
      <c r="AF390" s="179">
        <v>0</v>
      </c>
      <c r="AG390" s="179">
        <v>0</v>
      </c>
      <c r="AH390" s="181"/>
      <c r="AJ390" s="185">
        <f>IFERROR(VLOOKUP(A390,[3]rptBudgetaryBudgetCrossOrganiza!$A$2:$M$554,4,FALSE),"0")</f>
        <v>0</v>
      </c>
      <c r="AK390" s="185">
        <f>IFERROR(VLOOKUP(A390,[3]rptBudgetaryBudgetCrossOrganiza!$A$2:$M$554,6,FALSE),"0")</f>
        <v>0</v>
      </c>
      <c r="AL390" s="149">
        <v>0</v>
      </c>
      <c r="AM390" s="150">
        <f>IFERROR(VLOOKUP(A390,[4]rptBudgetaryBudgetCrossOrganiza!$A$1212:$O$2283,13,FALSE),"0")</f>
        <v>0</v>
      </c>
      <c r="AN390" s="151"/>
      <c r="AO390" s="151"/>
      <c r="AP390" s="152"/>
      <c r="AQ390" s="149"/>
      <c r="AR390" s="153"/>
      <c r="AS390" s="132"/>
      <c r="AT390" s="133"/>
      <c r="AU390" s="134"/>
      <c r="AV390" s="134"/>
      <c r="AW390" s="134"/>
      <c r="AX390" s="134"/>
      <c r="AY390" s="134"/>
      <c r="AZ390" s="134"/>
      <c r="BA390" s="135"/>
    </row>
    <row r="391" spans="1:53" x14ac:dyDescent="0.25">
      <c r="A391" s="128" t="s">
        <v>1786</v>
      </c>
      <c r="B391" s="128" t="s">
        <v>1956</v>
      </c>
      <c r="C391" s="128" t="str">
        <f t="shared" si="32"/>
        <v>100.40</v>
      </c>
      <c r="D391" s="128" t="str">
        <f t="shared" si="34"/>
        <v>65</v>
      </c>
      <c r="E391" s="128" t="str">
        <f t="shared" si="33"/>
        <v>6300.01</v>
      </c>
      <c r="F391" s="128">
        <f>VLOOKUP(E391,'Projections Cheat Sheet'!$A$3:$B$536,2,FALSE)</f>
        <v>6</v>
      </c>
      <c r="G391" s="128" t="str">
        <f>VLOOKUP(F391,'Projections Cheat Sheet'!$B$8:$C$196,2,FALSE)</f>
        <v>Zero</v>
      </c>
      <c r="H391" s="128" t="s">
        <v>2026</v>
      </c>
      <c r="I391" s="129">
        <v>1500</v>
      </c>
      <c r="J391" s="129">
        <v>1500</v>
      </c>
      <c r="K391" s="130"/>
      <c r="L391" s="129"/>
      <c r="M391" s="129"/>
      <c r="N391" s="129">
        <v>100</v>
      </c>
      <c r="O391" s="129">
        <v>100</v>
      </c>
      <c r="P391" s="131"/>
      <c r="R391" s="172">
        <v>1500</v>
      </c>
      <c r="S391" s="172">
        <v>1500</v>
      </c>
      <c r="T391" s="173"/>
      <c r="U391" s="173"/>
      <c r="V391" s="173"/>
      <c r="W391" s="172">
        <v>0</v>
      </c>
      <c r="X391" s="172">
        <v>0</v>
      </c>
      <c r="Y391" s="174"/>
      <c r="AA391" s="179">
        <v>0</v>
      </c>
      <c r="AB391" s="179">
        <v>0</v>
      </c>
      <c r="AC391" s="182"/>
      <c r="AD391" s="182"/>
      <c r="AE391" s="182"/>
      <c r="AF391" s="179">
        <v>0</v>
      </c>
      <c r="AG391" s="179">
        <v>0</v>
      </c>
      <c r="AH391" s="181"/>
      <c r="AJ391" s="185">
        <f>IFERROR(VLOOKUP(A391,[3]rptBudgetaryBudgetCrossOrganiza!$A$2:$M$554,4,FALSE),"0")</f>
        <v>0</v>
      </c>
      <c r="AK391" s="185">
        <f>IFERROR(VLOOKUP(A391,[3]rptBudgetaryBudgetCrossOrganiza!$A$2:$M$554,6,FALSE),"0")</f>
        <v>0</v>
      </c>
      <c r="AL391" s="149">
        <v>0</v>
      </c>
      <c r="AM391" s="150">
        <f>IFERROR(VLOOKUP(A391,[4]rptBudgetaryBudgetCrossOrganiza!$A$1212:$O$2283,13,FALSE),"0")</f>
        <v>0</v>
      </c>
      <c r="AN391" s="151"/>
      <c r="AO391" s="151"/>
      <c r="AP391" s="152"/>
      <c r="AQ391" s="149"/>
      <c r="AR391" s="153"/>
      <c r="AS391" s="132"/>
      <c r="AT391" s="133"/>
      <c r="AU391" s="134"/>
      <c r="AV391" s="134"/>
      <c r="AW391" s="134"/>
      <c r="AX391" s="134"/>
      <c r="AY391" s="134"/>
      <c r="AZ391" s="134"/>
      <c r="BA391" s="135"/>
    </row>
    <row r="392" spans="1:53" x14ac:dyDescent="0.25">
      <c r="A392" s="128" t="s">
        <v>1787</v>
      </c>
      <c r="B392" s="128" t="s">
        <v>1986</v>
      </c>
      <c r="C392" s="128" t="str">
        <f t="shared" si="32"/>
        <v>100.40</v>
      </c>
      <c r="D392" s="128" t="str">
        <f t="shared" si="34"/>
        <v>65</v>
      </c>
      <c r="E392" s="128" t="str">
        <f t="shared" si="33"/>
        <v>6350.01</v>
      </c>
      <c r="F392" s="128">
        <f>VLOOKUP(E392,'Projections Cheat Sheet'!$A$3:$B$536,2,FALSE)</f>
        <v>6</v>
      </c>
      <c r="G392" s="128" t="str">
        <f>VLOOKUP(F392,'Projections Cheat Sheet'!$B$8:$C$196,2,FALSE)</f>
        <v>Zero</v>
      </c>
      <c r="H392" s="128" t="s">
        <v>2026</v>
      </c>
      <c r="I392" s="129">
        <v>3000</v>
      </c>
      <c r="J392" s="129">
        <v>3000</v>
      </c>
      <c r="K392" s="130"/>
      <c r="L392" s="129"/>
      <c r="M392" s="129"/>
      <c r="N392" s="129">
        <v>0</v>
      </c>
      <c r="O392" s="129">
        <v>0</v>
      </c>
      <c r="P392" s="131"/>
      <c r="R392" s="172">
        <v>1000</v>
      </c>
      <c r="S392" s="172">
        <v>1000</v>
      </c>
      <c r="T392" s="173"/>
      <c r="U392" s="173"/>
      <c r="V392" s="173"/>
      <c r="W392" s="172">
        <v>0</v>
      </c>
      <c r="X392" s="172">
        <v>0</v>
      </c>
      <c r="Y392" s="174"/>
      <c r="AA392" s="179">
        <v>0</v>
      </c>
      <c r="AB392" s="179">
        <v>0</v>
      </c>
      <c r="AC392" s="182"/>
      <c r="AD392" s="182"/>
      <c r="AE392" s="182"/>
      <c r="AF392" s="179">
        <v>0</v>
      </c>
      <c r="AG392" s="179">
        <v>0</v>
      </c>
      <c r="AH392" s="181"/>
      <c r="AJ392" s="185">
        <f>IFERROR(VLOOKUP(A392,[3]rptBudgetaryBudgetCrossOrganiza!$A$2:$M$554,4,FALSE),"0")</f>
        <v>0</v>
      </c>
      <c r="AK392" s="185">
        <f>IFERROR(VLOOKUP(A392,[3]rptBudgetaryBudgetCrossOrganiza!$A$2:$M$554,6,FALSE),"0")</f>
        <v>0</v>
      </c>
      <c r="AL392" s="149">
        <v>0</v>
      </c>
      <c r="AM392" s="150">
        <f>IFERROR(VLOOKUP(A392,[4]rptBudgetaryBudgetCrossOrganiza!$A$1212:$O$2283,13,FALSE),"0")</f>
        <v>0</v>
      </c>
      <c r="AN392" s="151"/>
      <c r="AO392" s="151"/>
      <c r="AP392" s="152"/>
      <c r="AQ392" s="149"/>
      <c r="AR392" s="153"/>
      <c r="AS392" s="132"/>
      <c r="AT392" s="133"/>
      <c r="AU392" s="134"/>
      <c r="AV392" s="134"/>
      <c r="AW392" s="134"/>
      <c r="AX392" s="134"/>
      <c r="AY392" s="134"/>
      <c r="AZ392" s="134"/>
      <c r="BA392" s="135"/>
    </row>
    <row r="393" spans="1:53" x14ac:dyDescent="0.25">
      <c r="A393" s="128" t="s">
        <v>1788</v>
      </c>
      <c r="B393" s="128" t="s">
        <v>1996</v>
      </c>
      <c r="C393" s="128" t="str">
        <f t="shared" si="32"/>
        <v>100.40</v>
      </c>
      <c r="D393" s="128" t="str">
        <f t="shared" si="34"/>
        <v>65</v>
      </c>
      <c r="E393" s="128" t="str">
        <f t="shared" si="33"/>
        <v>6375.01</v>
      </c>
      <c r="F393" s="128">
        <f>VLOOKUP(E393,'Projections Cheat Sheet'!$A$3:$B$536,2,FALSE)</f>
        <v>6</v>
      </c>
      <c r="G393" s="128" t="str">
        <f>VLOOKUP(F393,'Projections Cheat Sheet'!$B$8:$C$196,2,FALSE)</f>
        <v>Zero</v>
      </c>
      <c r="H393" s="128" t="s">
        <v>2026</v>
      </c>
      <c r="I393" s="129">
        <v>0</v>
      </c>
      <c r="J393" s="129">
        <v>0</v>
      </c>
      <c r="K393" s="130"/>
      <c r="L393" s="129"/>
      <c r="M393" s="129"/>
      <c r="N393" s="129">
        <v>0</v>
      </c>
      <c r="O393" s="129">
        <v>0</v>
      </c>
      <c r="P393" s="131"/>
      <c r="R393" s="172">
        <v>0</v>
      </c>
      <c r="S393" s="172">
        <v>0</v>
      </c>
      <c r="T393" s="173"/>
      <c r="U393" s="173"/>
      <c r="V393" s="173"/>
      <c r="W393" s="172">
        <v>0</v>
      </c>
      <c r="X393" s="172">
        <v>0</v>
      </c>
      <c r="Y393" s="174"/>
      <c r="AA393" s="179">
        <v>0</v>
      </c>
      <c r="AB393" s="179">
        <v>0</v>
      </c>
      <c r="AC393" s="182"/>
      <c r="AD393" s="182"/>
      <c r="AE393" s="182"/>
      <c r="AF393" s="179">
        <v>0</v>
      </c>
      <c r="AG393" s="179">
        <v>0</v>
      </c>
      <c r="AH393" s="181"/>
      <c r="AJ393" s="185">
        <f>IFERROR(VLOOKUP(A393,[3]rptBudgetaryBudgetCrossOrganiza!$A$2:$M$554,4,FALSE),"0")</f>
        <v>0</v>
      </c>
      <c r="AK393" s="185">
        <f>IFERROR(VLOOKUP(A393,[3]rptBudgetaryBudgetCrossOrganiza!$A$2:$M$554,6,FALSE),"0")</f>
        <v>0</v>
      </c>
      <c r="AL393" s="149">
        <v>0</v>
      </c>
      <c r="AM393" s="150">
        <f>IFERROR(VLOOKUP(A393,[4]rptBudgetaryBudgetCrossOrganiza!$A$1212:$O$2283,13,FALSE),"0")</f>
        <v>0</v>
      </c>
      <c r="AN393" s="151"/>
      <c r="AO393" s="151"/>
      <c r="AP393" s="152"/>
      <c r="AQ393" s="149"/>
      <c r="AR393" s="153"/>
      <c r="AS393" s="132"/>
      <c r="AT393" s="133"/>
      <c r="AU393" s="134"/>
      <c r="AV393" s="134"/>
      <c r="AW393" s="134"/>
      <c r="AX393" s="134"/>
      <c r="AY393" s="134"/>
      <c r="AZ393" s="134"/>
      <c r="BA393" s="135"/>
    </row>
    <row r="394" spans="1:53" x14ac:dyDescent="0.25">
      <c r="A394" s="128" t="s">
        <v>1789</v>
      </c>
      <c r="B394" s="128" t="s">
        <v>1974</v>
      </c>
      <c r="C394" s="128" t="str">
        <f t="shared" si="32"/>
        <v>100.40</v>
      </c>
      <c r="D394" s="128" t="str">
        <f t="shared" si="34"/>
        <v>65</v>
      </c>
      <c r="E394" s="128" t="str">
        <f t="shared" si="33"/>
        <v>6400.01</v>
      </c>
      <c r="F394" s="128">
        <f>VLOOKUP(E394,'Projections Cheat Sheet'!$A$3:$B$536,2,FALSE)</f>
        <v>6</v>
      </c>
      <c r="G394" s="128" t="str">
        <f>VLOOKUP(F394,'Projections Cheat Sheet'!$B$8:$C$196,2,FALSE)</f>
        <v>Zero</v>
      </c>
      <c r="H394" s="128" t="s">
        <v>2027</v>
      </c>
      <c r="I394" s="129">
        <v>0</v>
      </c>
      <c r="J394" s="129">
        <v>0</v>
      </c>
      <c r="K394" s="130"/>
      <c r="L394" s="129"/>
      <c r="M394" s="129"/>
      <c r="N394" s="129">
        <v>0</v>
      </c>
      <c r="O394" s="129">
        <v>0</v>
      </c>
      <c r="P394" s="131"/>
      <c r="R394" s="172">
        <v>0</v>
      </c>
      <c r="S394" s="172">
        <v>0</v>
      </c>
      <c r="T394" s="173"/>
      <c r="U394" s="173"/>
      <c r="V394" s="173"/>
      <c r="W394" s="172">
        <v>0</v>
      </c>
      <c r="X394" s="172">
        <v>0</v>
      </c>
      <c r="Y394" s="174"/>
      <c r="AA394" s="179">
        <v>0</v>
      </c>
      <c r="AB394" s="179">
        <v>0</v>
      </c>
      <c r="AC394" s="182"/>
      <c r="AD394" s="182"/>
      <c r="AE394" s="182"/>
      <c r="AF394" s="179">
        <v>0</v>
      </c>
      <c r="AG394" s="179">
        <v>0</v>
      </c>
      <c r="AH394" s="181"/>
      <c r="AJ394" s="185">
        <f>IFERROR(VLOOKUP(A394,[3]rptBudgetaryBudgetCrossOrganiza!$A$2:$M$554,4,FALSE),"0")</f>
        <v>0</v>
      </c>
      <c r="AK394" s="185">
        <f>IFERROR(VLOOKUP(A394,[3]rptBudgetaryBudgetCrossOrganiza!$A$2:$M$554,6,FALSE),"0")</f>
        <v>0</v>
      </c>
      <c r="AL394" s="149">
        <v>0</v>
      </c>
      <c r="AM394" s="150">
        <f>IFERROR(VLOOKUP(A394,[4]rptBudgetaryBudgetCrossOrganiza!$A$1212:$O$2283,13,FALSE),"0")</f>
        <v>0</v>
      </c>
      <c r="AN394" s="151"/>
      <c r="AO394" s="151"/>
      <c r="AP394" s="152"/>
      <c r="AQ394" s="149"/>
      <c r="AR394" s="153"/>
      <c r="AS394" s="132"/>
      <c r="AT394" s="133"/>
      <c r="AU394" s="134"/>
      <c r="AV394" s="134"/>
      <c r="AW394" s="134"/>
      <c r="AX394" s="134"/>
      <c r="AY394" s="134"/>
      <c r="AZ394" s="134"/>
      <c r="BA394" s="135"/>
    </row>
    <row r="395" spans="1:53" x14ac:dyDescent="0.25">
      <c r="A395" s="128" t="s">
        <v>1790</v>
      </c>
      <c r="B395" s="128" t="s">
        <v>1975</v>
      </c>
      <c r="C395" s="128" t="str">
        <f t="shared" si="32"/>
        <v>100.40</v>
      </c>
      <c r="D395" s="128" t="str">
        <f t="shared" si="34"/>
        <v>65</v>
      </c>
      <c r="E395" s="128" t="str">
        <f t="shared" si="33"/>
        <v>6400.03</v>
      </c>
      <c r="F395" s="128">
        <f>VLOOKUP(E395,'Projections Cheat Sheet'!$A$3:$B$536,2,FALSE)</f>
        <v>6</v>
      </c>
      <c r="G395" s="128" t="str">
        <f>VLOOKUP(F395,'Projections Cheat Sheet'!$B$8:$C$196,2,FALSE)</f>
        <v>Zero</v>
      </c>
      <c r="H395" s="128" t="s">
        <v>2027</v>
      </c>
      <c r="I395" s="129">
        <v>0</v>
      </c>
      <c r="J395" s="129">
        <v>0</v>
      </c>
      <c r="K395" s="130"/>
      <c r="L395" s="129"/>
      <c r="M395" s="129"/>
      <c r="N395" s="129">
        <v>0</v>
      </c>
      <c r="O395" s="129">
        <v>0</v>
      </c>
      <c r="P395" s="131"/>
      <c r="R395" s="172">
        <v>0</v>
      </c>
      <c r="S395" s="172">
        <v>0</v>
      </c>
      <c r="T395" s="173"/>
      <c r="U395" s="173"/>
      <c r="V395" s="173"/>
      <c r="W395" s="172">
        <v>0</v>
      </c>
      <c r="X395" s="172">
        <v>0</v>
      </c>
      <c r="Y395" s="174"/>
      <c r="AA395" s="179">
        <v>0</v>
      </c>
      <c r="AB395" s="179">
        <v>0</v>
      </c>
      <c r="AC395" s="182"/>
      <c r="AD395" s="182"/>
      <c r="AE395" s="182"/>
      <c r="AF395" s="179">
        <v>0</v>
      </c>
      <c r="AG395" s="179">
        <v>0</v>
      </c>
      <c r="AH395" s="181"/>
      <c r="AJ395" s="185">
        <f>IFERROR(VLOOKUP(A395,[3]rptBudgetaryBudgetCrossOrganiza!$A$2:$M$554,4,FALSE),"0")</f>
        <v>0</v>
      </c>
      <c r="AK395" s="185">
        <f>IFERROR(VLOOKUP(A395,[3]rptBudgetaryBudgetCrossOrganiza!$A$2:$M$554,6,FALSE),"0")</f>
        <v>0</v>
      </c>
      <c r="AL395" s="149">
        <v>0</v>
      </c>
      <c r="AM395" s="150">
        <f>IFERROR(VLOOKUP(A395,[4]rptBudgetaryBudgetCrossOrganiza!$A$1212:$O$2283,13,FALSE),"0")</f>
        <v>0</v>
      </c>
      <c r="AN395" s="151"/>
      <c r="AO395" s="151"/>
      <c r="AP395" s="152"/>
      <c r="AQ395" s="149"/>
      <c r="AR395" s="153"/>
      <c r="AS395" s="132"/>
      <c r="AT395" s="133"/>
      <c r="AU395" s="134"/>
      <c r="AV395" s="134"/>
      <c r="AW395" s="134"/>
      <c r="AX395" s="134"/>
      <c r="AY395" s="134"/>
      <c r="AZ395" s="134"/>
      <c r="BA395" s="135"/>
    </row>
    <row r="396" spans="1:53" x14ac:dyDescent="0.25">
      <c r="A396" s="128" t="s">
        <v>1791</v>
      </c>
      <c r="B396" s="128" t="s">
        <v>1978</v>
      </c>
      <c r="C396" s="128" t="str">
        <f t="shared" si="32"/>
        <v>100.40</v>
      </c>
      <c r="D396" s="128" t="str">
        <f t="shared" si="34"/>
        <v>65</v>
      </c>
      <c r="E396" s="128" t="str">
        <f t="shared" si="33"/>
        <v>6400.04</v>
      </c>
      <c r="F396" s="128">
        <f>VLOOKUP(E396,'Projections Cheat Sheet'!$A$3:$B$536,2,FALSE)</f>
        <v>6</v>
      </c>
      <c r="G396" s="128" t="str">
        <f>VLOOKUP(F396,'Projections Cheat Sheet'!$B$8:$C$196,2,FALSE)</f>
        <v>Zero</v>
      </c>
      <c r="H396" s="128" t="s">
        <v>2027</v>
      </c>
      <c r="I396" s="129">
        <v>0</v>
      </c>
      <c r="J396" s="129">
        <v>0</v>
      </c>
      <c r="K396" s="130"/>
      <c r="L396" s="129"/>
      <c r="M396" s="129"/>
      <c r="N396" s="129">
        <v>0</v>
      </c>
      <c r="O396" s="129">
        <v>0</v>
      </c>
      <c r="P396" s="131"/>
      <c r="R396" s="172">
        <v>0</v>
      </c>
      <c r="S396" s="172">
        <v>0</v>
      </c>
      <c r="T396" s="173"/>
      <c r="U396" s="173"/>
      <c r="V396" s="173"/>
      <c r="W396" s="172">
        <v>0</v>
      </c>
      <c r="X396" s="172">
        <v>0</v>
      </c>
      <c r="Y396" s="174"/>
      <c r="AA396" s="179">
        <v>0</v>
      </c>
      <c r="AB396" s="179">
        <v>0</v>
      </c>
      <c r="AC396" s="182"/>
      <c r="AD396" s="182"/>
      <c r="AE396" s="182"/>
      <c r="AF396" s="179">
        <v>0</v>
      </c>
      <c r="AG396" s="179">
        <v>0</v>
      </c>
      <c r="AH396" s="181"/>
      <c r="AJ396" s="185">
        <f>IFERROR(VLOOKUP(A396,[3]rptBudgetaryBudgetCrossOrganiza!$A$2:$M$554,4,FALSE),"0")</f>
        <v>0</v>
      </c>
      <c r="AK396" s="185">
        <f>IFERROR(VLOOKUP(A396,[3]rptBudgetaryBudgetCrossOrganiza!$A$2:$M$554,6,FALSE),"0")</f>
        <v>0</v>
      </c>
      <c r="AL396" s="149">
        <v>0</v>
      </c>
      <c r="AM396" s="150">
        <f>IFERROR(VLOOKUP(A396,[4]rptBudgetaryBudgetCrossOrganiza!$A$1212:$O$2283,13,FALSE),"0")</f>
        <v>0</v>
      </c>
      <c r="AN396" s="151"/>
      <c r="AO396" s="151"/>
      <c r="AP396" s="152"/>
      <c r="AQ396" s="149"/>
      <c r="AR396" s="153"/>
      <c r="AS396" s="132"/>
      <c r="AT396" s="133"/>
      <c r="AU396" s="134"/>
      <c r="AV396" s="134"/>
      <c r="AW396" s="134"/>
      <c r="AX396" s="134"/>
      <c r="AY396" s="134"/>
      <c r="AZ396" s="134"/>
      <c r="BA396" s="135"/>
    </row>
    <row r="397" spans="1:53" x14ac:dyDescent="0.25">
      <c r="A397" s="128" t="s">
        <v>1792</v>
      </c>
      <c r="B397" s="128" t="s">
        <v>1961</v>
      </c>
      <c r="C397" s="128" t="str">
        <f t="shared" si="32"/>
        <v>100.40</v>
      </c>
      <c r="D397" s="128" t="str">
        <f t="shared" si="34"/>
        <v>65</v>
      </c>
      <c r="E397" s="128" t="str">
        <f t="shared" si="33"/>
        <v>6400.05</v>
      </c>
      <c r="F397" s="128">
        <f>VLOOKUP(E397,'Projections Cheat Sheet'!$A$3:$B$536,2,FALSE)</f>
        <v>6</v>
      </c>
      <c r="G397" s="128" t="str">
        <f>VLOOKUP(F397,'Projections Cheat Sheet'!$B$8:$C$196,2,FALSE)</f>
        <v>Zero</v>
      </c>
      <c r="H397" s="128" t="s">
        <v>2027</v>
      </c>
      <c r="I397" s="129">
        <v>0</v>
      </c>
      <c r="J397" s="129">
        <v>0</v>
      </c>
      <c r="K397" s="130"/>
      <c r="L397" s="129"/>
      <c r="M397" s="129"/>
      <c r="N397" s="129">
        <v>0</v>
      </c>
      <c r="O397" s="129">
        <v>0</v>
      </c>
      <c r="P397" s="131"/>
      <c r="R397" s="172">
        <v>0</v>
      </c>
      <c r="S397" s="172">
        <v>0</v>
      </c>
      <c r="T397" s="173"/>
      <c r="U397" s="173"/>
      <c r="V397" s="173"/>
      <c r="W397" s="172">
        <v>0</v>
      </c>
      <c r="X397" s="172">
        <v>0</v>
      </c>
      <c r="Y397" s="174"/>
      <c r="AA397" s="179">
        <v>0</v>
      </c>
      <c r="AB397" s="179">
        <v>0</v>
      </c>
      <c r="AC397" s="182"/>
      <c r="AD397" s="182"/>
      <c r="AE397" s="182"/>
      <c r="AF397" s="179">
        <v>0</v>
      </c>
      <c r="AG397" s="179">
        <v>0</v>
      </c>
      <c r="AH397" s="181"/>
      <c r="AJ397" s="185">
        <f>IFERROR(VLOOKUP(A397,[3]rptBudgetaryBudgetCrossOrganiza!$A$2:$M$554,4,FALSE),"0")</f>
        <v>0</v>
      </c>
      <c r="AK397" s="185">
        <f>IFERROR(VLOOKUP(A397,[3]rptBudgetaryBudgetCrossOrganiza!$A$2:$M$554,6,FALSE),"0")</f>
        <v>0</v>
      </c>
      <c r="AL397" s="149">
        <v>0</v>
      </c>
      <c r="AM397" s="150">
        <f>IFERROR(VLOOKUP(A397,[4]rptBudgetaryBudgetCrossOrganiza!$A$1212:$O$2283,13,FALSE),"0")</f>
        <v>0</v>
      </c>
      <c r="AN397" s="151"/>
      <c r="AO397" s="151"/>
      <c r="AP397" s="152"/>
      <c r="AQ397" s="149"/>
      <c r="AR397" s="153"/>
      <c r="AS397" s="132"/>
      <c r="AT397" s="133"/>
      <c r="AU397" s="134"/>
      <c r="AV397" s="134"/>
      <c r="AW397" s="134"/>
      <c r="AX397" s="134"/>
      <c r="AY397" s="134"/>
      <c r="AZ397" s="134"/>
      <c r="BA397" s="135"/>
    </row>
    <row r="398" spans="1:53" x14ac:dyDescent="0.25">
      <c r="A398" s="128" t="s">
        <v>1793</v>
      </c>
      <c r="B398" s="128" t="s">
        <v>1997</v>
      </c>
      <c r="C398" s="128" t="str">
        <f t="shared" si="32"/>
        <v>100.40</v>
      </c>
      <c r="D398" s="128" t="str">
        <f t="shared" si="34"/>
        <v>65</v>
      </c>
      <c r="E398" s="128" t="str">
        <f t="shared" si="33"/>
        <v>6400.12</v>
      </c>
      <c r="F398" s="128">
        <f>VLOOKUP(E398,'Projections Cheat Sheet'!$A$3:$B$536,2,FALSE)</f>
        <v>6</v>
      </c>
      <c r="G398" s="128" t="str">
        <f>VLOOKUP(F398,'Projections Cheat Sheet'!$B$8:$C$196,2,FALSE)</f>
        <v>Zero</v>
      </c>
      <c r="H398" s="128" t="s">
        <v>2027</v>
      </c>
      <c r="I398" s="129">
        <v>0</v>
      </c>
      <c r="J398" s="129">
        <v>0</v>
      </c>
      <c r="K398" s="130"/>
      <c r="L398" s="129"/>
      <c r="M398" s="129"/>
      <c r="N398" s="129">
        <v>0</v>
      </c>
      <c r="O398" s="129">
        <v>0</v>
      </c>
      <c r="P398" s="131"/>
      <c r="R398" s="172">
        <v>0</v>
      </c>
      <c r="S398" s="172">
        <v>0</v>
      </c>
      <c r="T398" s="173"/>
      <c r="U398" s="173"/>
      <c r="V398" s="173"/>
      <c r="W398" s="172">
        <v>0</v>
      </c>
      <c r="X398" s="172">
        <v>0</v>
      </c>
      <c r="Y398" s="174"/>
      <c r="AA398" s="179">
        <v>0</v>
      </c>
      <c r="AB398" s="179">
        <v>0</v>
      </c>
      <c r="AC398" s="182"/>
      <c r="AD398" s="182"/>
      <c r="AE398" s="182"/>
      <c r="AF398" s="179">
        <v>0</v>
      </c>
      <c r="AG398" s="179">
        <v>0</v>
      </c>
      <c r="AH398" s="181"/>
      <c r="AJ398" s="185">
        <f>IFERROR(VLOOKUP(A398,[3]rptBudgetaryBudgetCrossOrganiza!$A$2:$M$554,4,FALSE),"0")</f>
        <v>0</v>
      </c>
      <c r="AK398" s="185">
        <f>IFERROR(VLOOKUP(A398,[3]rptBudgetaryBudgetCrossOrganiza!$A$2:$M$554,6,FALSE),"0")</f>
        <v>0</v>
      </c>
      <c r="AL398" s="149">
        <v>0</v>
      </c>
      <c r="AM398" s="150">
        <f>IFERROR(VLOOKUP(A398,[4]rptBudgetaryBudgetCrossOrganiza!$A$1212:$O$2283,13,FALSE),"0")</f>
        <v>0</v>
      </c>
      <c r="AN398" s="151"/>
      <c r="AO398" s="151"/>
      <c r="AP398" s="152"/>
      <c r="AQ398" s="149"/>
      <c r="AR398" s="153"/>
      <c r="AS398" s="132"/>
      <c r="AT398" s="133"/>
      <c r="AU398" s="134"/>
      <c r="AV398" s="134"/>
      <c r="AW398" s="134"/>
      <c r="AX398" s="134"/>
      <c r="AY398" s="134"/>
      <c r="AZ398" s="134"/>
      <c r="BA398" s="135"/>
    </row>
    <row r="399" spans="1:53" x14ac:dyDescent="0.25">
      <c r="A399" s="128" t="s">
        <v>1794</v>
      </c>
      <c r="B399" s="128" t="s">
        <v>1998</v>
      </c>
      <c r="C399" s="128" t="str">
        <f t="shared" si="32"/>
        <v>100.40</v>
      </c>
      <c r="D399" s="128" t="str">
        <f t="shared" si="34"/>
        <v>65</v>
      </c>
      <c r="E399" s="128" t="str">
        <f t="shared" si="33"/>
        <v>6400.13</v>
      </c>
      <c r="F399" s="128">
        <f>VLOOKUP(E399,'Projections Cheat Sheet'!$A$3:$B$536,2,FALSE)</f>
        <v>6</v>
      </c>
      <c r="G399" s="128" t="str">
        <f>VLOOKUP(F399,'Projections Cheat Sheet'!$B$8:$C$196,2,FALSE)</f>
        <v>Zero</v>
      </c>
      <c r="H399" s="128" t="s">
        <v>2027</v>
      </c>
      <c r="I399" s="129">
        <v>0</v>
      </c>
      <c r="J399" s="129">
        <v>0</v>
      </c>
      <c r="K399" s="130"/>
      <c r="L399" s="129"/>
      <c r="M399" s="129"/>
      <c r="N399" s="129">
        <v>0</v>
      </c>
      <c r="O399" s="129">
        <v>0</v>
      </c>
      <c r="P399" s="131"/>
      <c r="R399" s="172">
        <v>0</v>
      </c>
      <c r="S399" s="172">
        <v>0</v>
      </c>
      <c r="T399" s="173"/>
      <c r="U399" s="173"/>
      <c r="V399" s="173"/>
      <c r="W399" s="172">
        <v>0</v>
      </c>
      <c r="X399" s="172">
        <v>0</v>
      </c>
      <c r="Y399" s="174"/>
      <c r="AA399" s="179">
        <v>0</v>
      </c>
      <c r="AB399" s="179">
        <v>0</v>
      </c>
      <c r="AC399" s="182"/>
      <c r="AD399" s="182"/>
      <c r="AE399" s="182"/>
      <c r="AF399" s="179">
        <v>0</v>
      </c>
      <c r="AG399" s="179">
        <v>0</v>
      </c>
      <c r="AH399" s="181"/>
      <c r="AJ399" s="185">
        <f>IFERROR(VLOOKUP(A399,[3]rptBudgetaryBudgetCrossOrganiza!$A$2:$M$554,4,FALSE),"0")</f>
        <v>0</v>
      </c>
      <c r="AK399" s="185">
        <f>IFERROR(VLOOKUP(A399,[3]rptBudgetaryBudgetCrossOrganiza!$A$2:$M$554,6,FALSE),"0")</f>
        <v>0</v>
      </c>
      <c r="AL399" s="149">
        <v>0</v>
      </c>
      <c r="AM399" s="150">
        <f>IFERROR(VLOOKUP(A399,[4]rptBudgetaryBudgetCrossOrganiza!$A$1212:$O$2283,13,FALSE),"0")</f>
        <v>0</v>
      </c>
      <c r="AN399" s="151"/>
      <c r="AO399" s="151"/>
      <c r="AP399" s="152"/>
      <c r="AQ399" s="149"/>
      <c r="AR399" s="153"/>
      <c r="AS399" s="132"/>
      <c r="AT399" s="133"/>
      <c r="AU399" s="134"/>
      <c r="AV399" s="134"/>
      <c r="AW399" s="134"/>
      <c r="AX399" s="134"/>
      <c r="AY399" s="134"/>
      <c r="AZ399" s="134"/>
      <c r="BA399" s="135"/>
    </row>
    <row r="400" spans="1:53" x14ac:dyDescent="0.25">
      <c r="A400" s="128" t="s">
        <v>1795</v>
      </c>
      <c r="B400" s="128" t="s">
        <v>1963</v>
      </c>
      <c r="C400" s="128" t="str">
        <f t="shared" si="32"/>
        <v>100.40</v>
      </c>
      <c r="D400" s="128" t="str">
        <f t="shared" si="34"/>
        <v>65</v>
      </c>
      <c r="E400" s="128" t="str">
        <f t="shared" si="33"/>
        <v>6500.04</v>
      </c>
      <c r="F400" s="128">
        <f>VLOOKUP(E400,'Projections Cheat Sheet'!$A$3:$B$536,2,FALSE)</f>
        <v>1</v>
      </c>
      <c r="G400" s="128" t="str">
        <f>VLOOKUP(F400,'Projections Cheat Sheet'!$B$8:$C$196,2,FALSE)</f>
        <v>salary</v>
      </c>
      <c r="H400" s="128" t="s">
        <v>2024</v>
      </c>
      <c r="I400" s="129">
        <v>0</v>
      </c>
      <c r="J400" s="129">
        <v>0</v>
      </c>
      <c r="K400" s="130"/>
      <c r="L400" s="129"/>
      <c r="M400" s="129"/>
      <c r="N400" s="129">
        <v>0</v>
      </c>
      <c r="O400" s="129">
        <v>0</v>
      </c>
      <c r="P400" s="131"/>
      <c r="R400" s="172">
        <v>0</v>
      </c>
      <c r="S400" s="172">
        <v>0</v>
      </c>
      <c r="T400" s="173"/>
      <c r="U400" s="173"/>
      <c r="V400" s="173"/>
      <c r="W400" s="172">
        <v>0</v>
      </c>
      <c r="X400" s="172">
        <v>0</v>
      </c>
      <c r="Y400" s="174"/>
      <c r="AA400" s="179">
        <v>0</v>
      </c>
      <c r="AB400" s="179">
        <v>0</v>
      </c>
      <c r="AC400" s="182"/>
      <c r="AD400" s="182"/>
      <c r="AE400" s="182"/>
      <c r="AF400" s="179">
        <v>0</v>
      </c>
      <c r="AG400" s="179">
        <v>0</v>
      </c>
      <c r="AH400" s="181"/>
      <c r="AJ400" s="185">
        <f>IFERROR(VLOOKUP(A400,[3]rptBudgetaryBudgetCrossOrganiza!$A$2:$M$554,4,FALSE),"0")</f>
        <v>0</v>
      </c>
      <c r="AK400" s="185">
        <f>IFERROR(VLOOKUP(A400,[3]rptBudgetaryBudgetCrossOrganiza!$A$2:$M$554,6,FALSE),"0")</f>
        <v>0</v>
      </c>
      <c r="AL400" s="149">
        <v>0</v>
      </c>
      <c r="AM400" s="150">
        <f>IFERROR(VLOOKUP(A400,[4]rptBudgetaryBudgetCrossOrganiza!$A$1212:$O$2283,13,FALSE),"0")</f>
        <v>0</v>
      </c>
      <c r="AN400" s="151"/>
      <c r="AO400" s="151"/>
      <c r="AP400" s="152"/>
      <c r="AQ400" s="149"/>
      <c r="AR400" s="153"/>
      <c r="AS400" s="132"/>
      <c r="AT400" s="133"/>
      <c r="AU400" s="134"/>
      <c r="AV400" s="134"/>
      <c r="AW400" s="134"/>
      <c r="AX400" s="134"/>
      <c r="AY400" s="134"/>
      <c r="AZ400" s="134"/>
      <c r="BA400" s="135"/>
    </row>
    <row r="401" spans="1:53" x14ac:dyDescent="0.25">
      <c r="A401" s="128" t="s">
        <v>1796</v>
      </c>
      <c r="B401" s="128" t="s">
        <v>1964</v>
      </c>
      <c r="C401" s="128" t="str">
        <f t="shared" si="32"/>
        <v>100.40</v>
      </c>
      <c r="D401" s="128" t="str">
        <f t="shared" si="34"/>
        <v>65</v>
      </c>
      <c r="E401" s="128" t="str">
        <f t="shared" si="33"/>
        <v>6600.01</v>
      </c>
      <c r="F401" s="128">
        <f>VLOOKUP(E401,'Projections Cheat Sheet'!$A$3:$B$536,2,FALSE)</f>
        <v>6</v>
      </c>
      <c r="G401" s="128" t="str">
        <f>VLOOKUP(F401,'Projections Cheat Sheet'!$B$8:$C$196,2,FALSE)</f>
        <v>Zero</v>
      </c>
      <c r="H401" s="128" t="s">
        <v>2026</v>
      </c>
      <c r="I401" s="129">
        <v>300</v>
      </c>
      <c r="J401" s="129">
        <v>300</v>
      </c>
      <c r="K401" s="130"/>
      <c r="L401" s="129"/>
      <c r="M401" s="129"/>
      <c r="N401" s="129">
        <v>0</v>
      </c>
      <c r="O401" s="129">
        <v>0</v>
      </c>
      <c r="P401" s="131"/>
      <c r="R401" s="172">
        <v>300</v>
      </c>
      <c r="S401" s="172">
        <v>300</v>
      </c>
      <c r="T401" s="173"/>
      <c r="U401" s="173"/>
      <c r="V401" s="173"/>
      <c r="W401" s="172">
        <v>0</v>
      </c>
      <c r="X401" s="172">
        <v>0</v>
      </c>
      <c r="Y401" s="174"/>
      <c r="AA401" s="179">
        <v>0</v>
      </c>
      <c r="AB401" s="179">
        <v>0</v>
      </c>
      <c r="AC401" s="182"/>
      <c r="AD401" s="182"/>
      <c r="AE401" s="182"/>
      <c r="AF401" s="179">
        <v>0</v>
      </c>
      <c r="AG401" s="179">
        <v>0</v>
      </c>
      <c r="AH401" s="181"/>
      <c r="AJ401" s="185">
        <f>IFERROR(VLOOKUP(A401,[3]rptBudgetaryBudgetCrossOrganiza!$A$2:$M$554,4,FALSE),"0")</f>
        <v>0</v>
      </c>
      <c r="AK401" s="185">
        <f>IFERROR(VLOOKUP(A401,[3]rptBudgetaryBudgetCrossOrganiza!$A$2:$M$554,6,FALSE),"0")</f>
        <v>0</v>
      </c>
      <c r="AL401" s="149">
        <v>0</v>
      </c>
      <c r="AM401" s="150">
        <f>IFERROR(VLOOKUP(A401,[4]rptBudgetaryBudgetCrossOrganiza!$A$1212:$O$2283,13,FALSE),"0")</f>
        <v>0</v>
      </c>
      <c r="AN401" s="151"/>
      <c r="AO401" s="151"/>
      <c r="AP401" s="152"/>
      <c r="AQ401" s="149"/>
      <c r="AR401" s="153"/>
      <c r="AS401" s="132"/>
      <c r="AT401" s="133"/>
      <c r="AU401" s="134"/>
      <c r="AV401" s="134"/>
      <c r="AW401" s="134"/>
      <c r="AX401" s="134"/>
      <c r="AY401" s="134"/>
      <c r="AZ401" s="134"/>
      <c r="BA401" s="135"/>
    </row>
    <row r="402" spans="1:53" x14ac:dyDescent="0.25">
      <c r="A402" s="128" t="s">
        <v>1797</v>
      </c>
      <c r="B402" s="128" t="s">
        <v>1965</v>
      </c>
      <c r="C402" s="128" t="str">
        <f t="shared" si="32"/>
        <v>100.40</v>
      </c>
      <c r="D402" s="128" t="str">
        <f t="shared" si="34"/>
        <v>65</v>
      </c>
      <c r="E402" s="128" t="str">
        <f t="shared" si="33"/>
        <v>6600.03</v>
      </c>
      <c r="F402" s="128">
        <f>VLOOKUP(E402,'Projections Cheat Sheet'!$A$3:$B$536,2,FALSE)</f>
        <v>6</v>
      </c>
      <c r="G402" s="128" t="str">
        <f>VLOOKUP(F402,'Projections Cheat Sheet'!$B$8:$C$196,2,FALSE)</f>
        <v>Zero</v>
      </c>
      <c r="H402" s="128" t="s">
        <v>2026</v>
      </c>
      <c r="I402" s="129">
        <v>200</v>
      </c>
      <c r="J402" s="129">
        <v>200</v>
      </c>
      <c r="K402" s="130"/>
      <c r="L402" s="129"/>
      <c r="M402" s="129"/>
      <c r="N402" s="129">
        <v>0</v>
      </c>
      <c r="O402" s="129">
        <v>0</v>
      </c>
      <c r="P402" s="131"/>
      <c r="R402" s="172">
        <v>200</v>
      </c>
      <c r="S402" s="172">
        <v>200</v>
      </c>
      <c r="T402" s="173"/>
      <c r="U402" s="173"/>
      <c r="V402" s="173"/>
      <c r="W402" s="172">
        <v>0</v>
      </c>
      <c r="X402" s="172">
        <v>0</v>
      </c>
      <c r="Y402" s="174"/>
      <c r="AA402" s="179">
        <v>0</v>
      </c>
      <c r="AB402" s="179">
        <v>0</v>
      </c>
      <c r="AC402" s="182"/>
      <c r="AD402" s="182"/>
      <c r="AE402" s="182"/>
      <c r="AF402" s="179">
        <v>0</v>
      </c>
      <c r="AG402" s="179">
        <v>0</v>
      </c>
      <c r="AH402" s="181"/>
      <c r="AJ402" s="185">
        <f>IFERROR(VLOOKUP(A402,[3]rptBudgetaryBudgetCrossOrganiza!$A$2:$M$554,4,FALSE),"0")</f>
        <v>0</v>
      </c>
      <c r="AK402" s="185">
        <f>IFERROR(VLOOKUP(A402,[3]rptBudgetaryBudgetCrossOrganiza!$A$2:$M$554,6,FALSE),"0")</f>
        <v>0</v>
      </c>
      <c r="AL402" s="149">
        <v>0</v>
      </c>
      <c r="AM402" s="150">
        <f>IFERROR(VLOOKUP(A402,[4]rptBudgetaryBudgetCrossOrganiza!$A$1212:$O$2283,13,FALSE),"0")</f>
        <v>0</v>
      </c>
      <c r="AN402" s="151"/>
      <c r="AO402" s="151"/>
      <c r="AP402" s="152"/>
      <c r="AQ402" s="149"/>
      <c r="AR402" s="153"/>
      <c r="AS402" s="132"/>
      <c r="AT402" s="133"/>
      <c r="AU402" s="134"/>
      <c r="AV402" s="134"/>
      <c r="AW402" s="134"/>
      <c r="AX402" s="134"/>
      <c r="AY402" s="134"/>
      <c r="AZ402" s="134"/>
      <c r="BA402" s="135"/>
    </row>
    <row r="403" spans="1:53" x14ac:dyDescent="0.25">
      <c r="A403" s="128" t="s">
        <v>1798</v>
      </c>
      <c r="B403" s="128" t="s">
        <v>1966</v>
      </c>
      <c r="C403" s="128" t="str">
        <f t="shared" si="32"/>
        <v>100.40</v>
      </c>
      <c r="D403" s="128" t="str">
        <f t="shared" si="34"/>
        <v>65</v>
      </c>
      <c r="E403" s="128" t="str">
        <f t="shared" si="33"/>
        <v>6600.04</v>
      </c>
      <c r="F403" s="128">
        <f>VLOOKUP(E403,'Projections Cheat Sheet'!$A$3:$B$536,2,FALSE)</f>
        <v>6</v>
      </c>
      <c r="G403" s="128" t="str">
        <f>VLOOKUP(F403,'Projections Cheat Sheet'!$B$8:$C$196,2,FALSE)</f>
        <v>Zero</v>
      </c>
      <c r="H403" s="128" t="s">
        <v>2026</v>
      </c>
      <c r="I403" s="129">
        <v>6000</v>
      </c>
      <c r="J403" s="129">
        <v>6000</v>
      </c>
      <c r="K403" s="130"/>
      <c r="L403" s="129"/>
      <c r="M403" s="129"/>
      <c r="N403" s="129">
        <v>1085.3</v>
      </c>
      <c r="O403" s="129">
        <v>1085.3</v>
      </c>
      <c r="P403" s="131"/>
      <c r="R403" s="172">
        <v>3000</v>
      </c>
      <c r="S403" s="172">
        <v>3000</v>
      </c>
      <c r="T403" s="173"/>
      <c r="U403" s="173"/>
      <c r="V403" s="173"/>
      <c r="W403" s="172">
        <v>202.4</v>
      </c>
      <c r="X403" s="172">
        <v>202.4</v>
      </c>
      <c r="Y403" s="174"/>
      <c r="AA403" s="179">
        <v>0</v>
      </c>
      <c r="AB403" s="179">
        <v>0</v>
      </c>
      <c r="AC403" s="182"/>
      <c r="AD403" s="182"/>
      <c r="AE403" s="182"/>
      <c r="AF403" s="179">
        <v>0</v>
      </c>
      <c r="AG403" s="179">
        <v>0</v>
      </c>
      <c r="AH403" s="181"/>
      <c r="AJ403" s="185">
        <f>IFERROR(VLOOKUP(A403,[3]rptBudgetaryBudgetCrossOrganiza!$A$2:$M$554,4,FALSE),"0")</f>
        <v>0</v>
      </c>
      <c r="AK403" s="185">
        <f>IFERROR(VLOOKUP(A403,[3]rptBudgetaryBudgetCrossOrganiza!$A$2:$M$554,6,FALSE),"0")</f>
        <v>0</v>
      </c>
      <c r="AL403" s="149">
        <v>0</v>
      </c>
      <c r="AM403" s="150">
        <f>IFERROR(VLOOKUP(A403,[4]rptBudgetaryBudgetCrossOrganiza!$A$1212:$O$2283,13,FALSE),"0")</f>
        <v>0</v>
      </c>
      <c r="AN403" s="151"/>
      <c r="AO403" s="151"/>
      <c r="AP403" s="152"/>
      <c r="AQ403" s="149"/>
      <c r="AR403" s="153"/>
      <c r="AS403" s="132"/>
      <c r="AT403" s="133"/>
      <c r="AU403" s="134"/>
      <c r="AV403" s="134"/>
      <c r="AW403" s="134"/>
      <c r="AX403" s="134"/>
      <c r="AY403" s="134"/>
      <c r="AZ403" s="134"/>
      <c r="BA403" s="135"/>
    </row>
    <row r="404" spans="1:53" x14ac:dyDescent="0.25">
      <c r="A404" s="128" t="s">
        <v>1799</v>
      </c>
      <c r="B404" s="128" t="s">
        <v>1999</v>
      </c>
      <c r="C404" s="128" t="str">
        <f t="shared" si="32"/>
        <v>100.40</v>
      </c>
      <c r="D404" s="128" t="str">
        <f t="shared" si="34"/>
        <v>65</v>
      </c>
      <c r="E404" s="128" t="str">
        <f t="shared" si="33"/>
        <v>6600.05</v>
      </c>
      <c r="F404" s="128">
        <f>VLOOKUP(E404,'Projections Cheat Sheet'!$A$3:$B$536,2,FALSE)</f>
        <v>6</v>
      </c>
      <c r="G404" s="128" t="str">
        <f>VLOOKUP(F404,'Projections Cheat Sheet'!$B$8:$C$196,2,FALSE)</f>
        <v>Zero</v>
      </c>
      <c r="H404" s="128" t="s">
        <v>2026</v>
      </c>
      <c r="I404" s="129">
        <v>1000</v>
      </c>
      <c r="J404" s="129">
        <v>1000</v>
      </c>
      <c r="K404" s="130"/>
      <c r="L404" s="129"/>
      <c r="M404" s="129"/>
      <c r="N404" s="129">
        <v>0</v>
      </c>
      <c r="O404" s="129">
        <v>0</v>
      </c>
      <c r="P404" s="131"/>
      <c r="R404" s="172">
        <v>500</v>
      </c>
      <c r="S404" s="172">
        <v>500</v>
      </c>
      <c r="T404" s="173"/>
      <c r="U404" s="173"/>
      <c r="V404" s="173"/>
      <c r="W404" s="172">
        <v>0</v>
      </c>
      <c r="X404" s="172">
        <v>0</v>
      </c>
      <c r="Y404" s="174"/>
      <c r="AA404" s="179">
        <v>0</v>
      </c>
      <c r="AB404" s="179">
        <v>0</v>
      </c>
      <c r="AC404" s="182"/>
      <c r="AD404" s="182"/>
      <c r="AE404" s="182"/>
      <c r="AF404" s="179">
        <v>0</v>
      </c>
      <c r="AG404" s="179">
        <v>0</v>
      </c>
      <c r="AH404" s="181"/>
      <c r="AJ404" s="185">
        <f>IFERROR(VLOOKUP(A404,[3]rptBudgetaryBudgetCrossOrganiza!$A$2:$M$554,4,FALSE),"0")</f>
        <v>0</v>
      </c>
      <c r="AK404" s="185">
        <f>IFERROR(VLOOKUP(A404,[3]rptBudgetaryBudgetCrossOrganiza!$A$2:$M$554,6,FALSE),"0")</f>
        <v>0</v>
      </c>
      <c r="AL404" s="149">
        <v>0</v>
      </c>
      <c r="AM404" s="150">
        <f>IFERROR(VLOOKUP(A404,[4]rptBudgetaryBudgetCrossOrganiza!$A$1212:$O$2283,13,FALSE),"0")</f>
        <v>0</v>
      </c>
      <c r="AN404" s="151"/>
      <c r="AO404" s="151"/>
      <c r="AP404" s="152"/>
      <c r="AQ404" s="149"/>
      <c r="AR404" s="153"/>
      <c r="AS404" s="132"/>
      <c r="AT404" s="133"/>
      <c r="AU404" s="134"/>
      <c r="AV404" s="134"/>
      <c r="AW404" s="134"/>
      <c r="AX404" s="134"/>
      <c r="AY404" s="134"/>
      <c r="AZ404" s="134"/>
      <c r="BA404" s="135"/>
    </row>
    <row r="405" spans="1:53" x14ac:dyDescent="0.25">
      <c r="A405" s="128" t="s">
        <v>1800</v>
      </c>
      <c r="B405" s="128" t="s">
        <v>1967</v>
      </c>
      <c r="C405" s="128" t="str">
        <f t="shared" si="32"/>
        <v>100.40</v>
      </c>
      <c r="D405" s="128" t="str">
        <f t="shared" si="34"/>
        <v>65</v>
      </c>
      <c r="E405" s="128" t="str">
        <f t="shared" si="33"/>
        <v>6600.07</v>
      </c>
      <c r="F405" s="128">
        <f>VLOOKUP(E405,'Projections Cheat Sheet'!$A$3:$B$536,2,FALSE)</f>
        <v>6</v>
      </c>
      <c r="G405" s="128" t="str">
        <f>VLOOKUP(F405,'Projections Cheat Sheet'!$B$8:$C$196,2,FALSE)</f>
        <v>Zero</v>
      </c>
      <c r="H405" s="128" t="s">
        <v>2026</v>
      </c>
      <c r="I405" s="129">
        <v>0</v>
      </c>
      <c r="J405" s="129">
        <v>0</v>
      </c>
      <c r="K405" s="130"/>
      <c r="L405" s="129"/>
      <c r="M405" s="129"/>
      <c r="N405" s="129">
        <v>0</v>
      </c>
      <c r="O405" s="129">
        <v>0</v>
      </c>
      <c r="P405" s="131"/>
      <c r="R405" s="172">
        <v>0</v>
      </c>
      <c r="S405" s="172">
        <v>0</v>
      </c>
      <c r="T405" s="173"/>
      <c r="U405" s="173"/>
      <c r="V405" s="173"/>
      <c r="W405" s="172">
        <v>0</v>
      </c>
      <c r="X405" s="172">
        <v>0</v>
      </c>
      <c r="Y405" s="174"/>
      <c r="AA405" s="179">
        <v>0</v>
      </c>
      <c r="AB405" s="179">
        <v>0</v>
      </c>
      <c r="AC405" s="182"/>
      <c r="AD405" s="182"/>
      <c r="AE405" s="182"/>
      <c r="AF405" s="179">
        <v>0</v>
      </c>
      <c r="AG405" s="179">
        <v>0</v>
      </c>
      <c r="AH405" s="181"/>
      <c r="AJ405" s="185">
        <f>IFERROR(VLOOKUP(A405,[3]rptBudgetaryBudgetCrossOrganiza!$A$2:$M$554,4,FALSE),"0")</f>
        <v>0</v>
      </c>
      <c r="AK405" s="185">
        <f>IFERROR(VLOOKUP(A405,[3]rptBudgetaryBudgetCrossOrganiza!$A$2:$M$554,6,FALSE),"0")</f>
        <v>0</v>
      </c>
      <c r="AL405" s="149">
        <v>0</v>
      </c>
      <c r="AM405" s="150">
        <f>IFERROR(VLOOKUP(A405,[4]rptBudgetaryBudgetCrossOrganiza!$A$1212:$O$2283,13,FALSE),"0")</f>
        <v>0</v>
      </c>
      <c r="AN405" s="151"/>
      <c r="AO405" s="151"/>
      <c r="AP405" s="152"/>
      <c r="AQ405" s="149"/>
      <c r="AR405" s="153"/>
      <c r="AS405" s="132"/>
      <c r="AT405" s="133"/>
      <c r="AU405" s="134"/>
      <c r="AV405" s="134"/>
      <c r="AW405" s="134"/>
      <c r="AX405" s="134"/>
      <c r="AY405" s="134"/>
      <c r="AZ405" s="134"/>
      <c r="BA405" s="135"/>
    </row>
    <row r="406" spans="1:53" x14ac:dyDescent="0.25">
      <c r="A406" s="128" t="s">
        <v>1801</v>
      </c>
      <c r="B406" s="128" t="s">
        <v>1968</v>
      </c>
      <c r="C406" s="128" t="str">
        <f t="shared" si="32"/>
        <v>100.40</v>
      </c>
      <c r="D406" s="128" t="str">
        <f t="shared" si="34"/>
        <v>65</v>
      </c>
      <c r="E406" s="128" t="str">
        <f t="shared" si="33"/>
        <v>6600.23</v>
      </c>
      <c r="F406" s="128">
        <f>VLOOKUP(E406,'Projections Cheat Sheet'!$A$3:$B$536,2,FALSE)</f>
        <v>6</v>
      </c>
      <c r="G406" s="128" t="str">
        <f>VLOOKUP(F406,'Projections Cheat Sheet'!$B$8:$C$196,2,FALSE)</f>
        <v>Zero</v>
      </c>
      <c r="H406" s="128" t="s">
        <v>2026</v>
      </c>
      <c r="I406" s="129">
        <v>0</v>
      </c>
      <c r="J406" s="129">
        <v>0</v>
      </c>
      <c r="K406" s="130"/>
      <c r="L406" s="129"/>
      <c r="M406" s="129"/>
      <c r="N406" s="129">
        <v>0</v>
      </c>
      <c r="O406" s="129">
        <v>0</v>
      </c>
      <c r="P406" s="131"/>
      <c r="R406" s="172">
        <v>0</v>
      </c>
      <c r="S406" s="172">
        <v>0</v>
      </c>
      <c r="T406" s="173"/>
      <c r="U406" s="173"/>
      <c r="V406" s="173"/>
      <c r="W406" s="172">
        <v>0</v>
      </c>
      <c r="X406" s="172">
        <v>0</v>
      </c>
      <c r="Y406" s="174"/>
      <c r="AA406" s="179">
        <v>0</v>
      </c>
      <c r="AB406" s="179">
        <v>0</v>
      </c>
      <c r="AC406" s="182"/>
      <c r="AD406" s="182"/>
      <c r="AE406" s="182"/>
      <c r="AF406" s="179">
        <v>0</v>
      </c>
      <c r="AG406" s="179">
        <v>0</v>
      </c>
      <c r="AH406" s="181"/>
      <c r="AJ406" s="185">
        <f>IFERROR(VLOOKUP(A406,[3]rptBudgetaryBudgetCrossOrganiza!$A$2:$M$554,4,FALSE),"0")</f>
        <v>0</v>
      </c>
      <c r="AK406" s="185">
        <f>IFERROR(VLOOKUP(A406,[3]rptBudgetaryBudgetCrossOrganiza!$A$2:$M$554,6,FALSE),"0")</f>
        <v>0</v>
      </c>
      <c r="AL406" s="149">
        <v>0</v>
      </c>
      <c r="AM406" s="150">
        <f>IFERROR(VLOOKUP(A406,[4]rptBudgetaryBudgetCrossOrganiza!$A$1212:$O$2283,13,FALSE),"0")</f>
        <v>0</v>
      </c>
      <c r="AN406" s="151"/>
      <c r="AO406" s="151"/>
      <c r="AP406" s="152"/>
      <c r="AQ406" s="149"/>
      <c r="AR406" s="153"/>
      <c r="AS406" s="132"/>
      <c r="AT406" s="133"/>
      <c r="AU406" s="134"/>
      <c r="AV406" s="134"/>
      <c r="AW406" s="134"/>
      <c r="AX406" s="134"/>
      <c r="AY406" s="134"/>
      <c r="AZ406" s="134"/>
      <c r="BA406" s="135"/>
    </row>
    <row r="407" spans="1:53" x14ac:dyDescent="0.25">
      <c r="A407" s="128" t="s">
        <v>1802</v>
      </c>
      <c r="B407" s="128" t="s">
        <v>1969</v>
      </c>
      <c r="C407" s="128" t="str">
        <f t="shared" si="32"/>
        <v>100.40</v>
      </c>
      <c r="D407" s="128" t="str">
        <f t="shared" si="34"/>
        <v>65</v>
      </c>
      <c r="E407" s="128" t="str">
        <f t="shared" si="33"/>
        <v>7000.03</v>
      </c>
      <c r="F407" s="128">
        <f>VLOOKUP(E407,'Projections Cheat Sheet'!$A$3:$B$536,2,FALSE)</f>
        <v>6</v>
      </c>
      <c r="G407" s="128" t="str">
        <f>VLOOKUP(F407,'Projections Cheat Sheet'!$B$8:$C$196,2,FALSE)</f>
        <v>Zero</v>
      </c>
      <c r="H407" s="128" t="s">
        <v>2027</v>
      </c>
      <c r="I407" s="129">
        <v>0</v>
      </c>
      <c r="J407" s="129">
        <v>0</v>
      </c>
      <c r="K407" s="130"/>
      <c r="L407" s="129"/>
      <c r="M407" s="129"/>
      <c r="N407" s="129">
        <v>0</v>
      </c>
      <c r="O407" s="129">
        <v>0</v>
      </c>
      <c r="P407" s="131"/>
      <c r="R407" s="172">
        <v>0</v>
      </c>
      <c r="S407" s="172">
        <v>0</v>
      </c>
      <c r="T407" s="173"/>
      <c r="U407" s="173"/>
      <c r="V407" s="173"/>
      <c r="W407" s="172">
        <v>0</v>
      </c>
      <c r="X407" s="172">
        <v>0</v>
      </c>
      <c r="Y407" s="174"/>
      <c r="AA407" s="179">
        <v>0</v>
      </c>
      <c r="AB407" s="179">
        <v>0</v>
      </c>
      <c r="AC407" s="182"/>
      <c r="AD407" s="182"/>
      <c r="AE407" s="182"/>
      <c r="AF407" s="179">
        <v>0</v>
      </c>
      <c r="AG407" s="179">
        <v>0</v>
      </c>
      <c r="AH407" s="181"/>
      <c r="AJ407" s="185">
        <f>IFERROR(VLOOKUP(A407,[3]rptBudgetaryBudgetCrossOrganiza!$A$2:$M$554,4,FALSE),"0")</f>
        <v>0</v>
      </c>
      <c r="AK407" s="185">
        <f>IFERROR(VLOOKUP(A407,[3]rptBudgetaryBudgetCrossOrganiza!$A$2:$M$554,6,FALSE),"0")</f>
        <v>0</v>
      </c>
      <c r="AL407" s="149">
        <v>0</v>
      </c>
      <c r="AM407" s="150">
        <f>IFERROR(VLOOKUP(A407,[4]rptBudgetaryBudgetCrossOrganiza!$A$1212:$O$2283,13,FALSE),"0")</f>
        <v>0</v>
      </c>
      <c r="AN407" s="151"/>
      <c r="AO407" s="151"/>
      <c r="AP407" s="152"/>
      <c r="AQ407" s="149"/>
      <c r="AR407" s="153"/>
      <c r="AS407" s="132"/>
      <c r="AT407" s="133"/>
      <c r="AU407" s="134"/>
      <c r="AV407" s="134"/>
      <c r="AW407" s="134"/>
      <c r="AX407" s="134"/>
      <c r="AY407" s="134"/>
      <c r="AZ407" s="134"/>
      <c r="BA407" s="135"/>
    </row>
    <row r="408" spans="1:53" x14ac:dyDescent="0.25">
      <c r="A408" s="128" t="s">
        <v>1803</v>
      </c>
      <c r="B408" s="128" t="s">
        <v>1970</v>
      </c>
      <c r="C408" s="128" t="str">
        <f t="shared" si="32"/>
        <v>100.40</v>
      </c>
      <c r="D408" s="128" t="str">
        <f t="shared" si="34"/>
        <v>65</v>
      </c>
      <c r="E408" s="128" t="str">
        <f t="shared" si="33"/>
        <v>7000.99</v>
      </c>
      <c r="F408" s="128">
        <f>VLOOKUP(E408,'Projections Cheat Sheet'!$A$3:$B$536,2,FALSE)</f>
        <v>6</v>
      </c>
      <c r="G408" s="128" t="str">
        <f>VLOOKUP(F408,'Projections Cheat Sheet'!$B$8:$C$196,2,FALSE)</f>
        <v>Zero</v>
      </c>
      <c r="H408" s="128" t="s">
        <v>2027</v>
      </c>
      <c r="I408" s="129">
        <v>0</v>
      </c>
      <c r="J408" s="129">
        <v>0</v>
      </c>
      <c r="K408" s="130"/>
      <c r="L408" s="129"/>
      <c r="M408" s="129"/>
      <c r="N408" s="129">
        <v>0</v>
      </c>
      <c r="O408" s="129">
        <v>0</v>
      </c>
      <c r="P408" s="131"/>
      <c r="R408" s="172">
        <v>0</v>
      </c>
      <c r="S408" s="172">
        <v>0</v>
      </c>
      <c r="T408" s="173"/>
      <c r="U408" s="173"/>
      <c r="V408" s="173"/>
      <c r="W408" s="172">
        <v>0</v>
      </c>
      <c r="X408" s="172">
        <v>0</v>
      </c>
      <c r="Y408" s="174"/>
      <c r="AA408" s="179">
        <v>0</v>
      </c>
      <c r="AB408" s="179">
        <v>0</v>
      </c>
      <c r="AC408" s="182"/>
      <c r="AD408" s="182"/>
      <c r="AE408" s="182"/>
      <c r="AF408" s="179">
        <v>0</v>
      </c>
      <c r="AG408" s="179">
        <v>0</v>
      </c>
      <c r="AH408" s="181"/>
      <c r="AJ408" s="185">
        <f>IFERROR(VLOOKUP(A408,[3]rptBudgetaryBudgetCrossOrganiza!$A$2:$M$554,4,FALSE),"0")</f>
        <v>0</v>
      </c>
      <c r="AK408" s="185">
        <f>IFERROR(VLOOKUP(A408,[3]rptBudgetaryBudgetCrossOrganiza!$A$2:$M$554,6,FALSE),"0")</f>
        <v>0</v>
      </c>
      <c r="AL408" s="149">
        <v>0</v>
      </c>
      <c r="AM408" s="150">
        <f>IFERROR(VLOOKUP(A408,[4]rptBudgetaryBudgetCrossOrganiza!$A$1212:$O$2283,13,FALSE),"0")</f>
        <v>0</v>
      </c>
      <c r="AN408" s="151"/>
      <c r="AO408" s="151"/>
      <c r="AP408" s="152"/>
      <c r="AQ408" s="149"/>
      <c r="AR408" s="153"/>
      <c r="AS408" s="132"/>
      <c r="AT408" s="133"/>
      <c r="AU408" s="134"/>
      <c r="AV408" s="134"/>
      <c r="AW408" s="134"/>
      <c r="AX408" s="134"/>
      <c r="AY408" s="134"/>
      <c r="AZ408" s="134"/>
      <c r="BA408" s="135"/>
    </row>
    <row r="409" spans="1:53" x14ac:dyDescent="0.25">
      <c r="A409" s="128" t="s">
        <v>1804</v>
      </c>
      <c r="B409" s="128" t="s">
        <v>2000</v>
      </c>
      <c r="C409" s="128" t="str">
        <f t="shared" si="32"/>
        <v>100.40</v>
      </c>
      <c r="D409" s="128" t="str">
        <f t="shared" si="34"/>
        <v>65</v>
      </c>
      <c r="E409" s="128" t="str">
        <f t="shared" si="33"/>
        <v>8200.07</v>
      </c>
      <c r="F409" s="128" t="e">
        <f>VLOOKUP(E409,'Projections Cheat Sheet'!$A$3:$B$536,2,FALSE)</f>
        <v>#N/A</v>
      </c>
      <c r="G409" s="128" t="e">
        <f>VLOOKUP(F409,'Projections Cheat Sheet'!$B$8:$C$196,2,FALSE)</f>
        <v>#N/A</v>
      </c>
      <c r="H409" s="128" t="s">
        <v>2027</v>
      </c>
      <c r="I409" s="129">
        <v>0</v>
      </c>
      <c r="J409" s="129">
        <v>0</v>
      </c>
      <c r="K409" s="130"/>
      <c r="L409" s="129"/>
      <c r="M409" s="129"/>
      <c r="N409" s="129">
        <v>0</v>
      </c>
      <c r="O409" s="129">
        <v>0</v>
      </c>
      <c r="P409" s="131"/>
      <c r="R409" s="172">
        <v>0</v>
      </c>
      <c r="S409" s="172">
        <v>0</v>
      </c>
      <c r="T409" s="173"/>
      <c r="U409" s="173"/>
      <c r="V409" s="173"/>
      <c r="W409" s="172">
        <v>0</v>
      </c>
      <c r="X409" s="172">
        <v>0</v>
      </c>
      <c r="Y409" s="174"/>
      <c r="AA409" s="179">
        <v>0</v>
      </c>
      <c r="AB409" s="179">
        <v>0</v>
      </c>
      <c r="AC409" s="182"/>
      <c r="AD409" s="182"/>
      <c r="AE409" s="182"/>
      <c r="AF409" s="179">
        <v>0</v>
      </c>
      <c r="AG409" s="179">
        <v>0</v>
      </c>
      <c r="AH409" s="181"/>
      <c r="AJ409" s="185">
        <f>IFERROR(VLOOKUP(A409,[3]rptBudgetaryBudgetCrossOrganiza!$A$2:$M$554,4,FALSE),"0")</f>
        <v>0</v>
      </c>
      <c r="AK409" s="185">
        <f>IFERROR(VLOOKUP(A409,[3]rptBudgetaryBudgetCrossOrganiza!$A$2:$M$554,6,FALSE),"0")</f>
        <v>0</v>
      </c>
      <c r="AL409" s="149"/>
      <c r="AM409" s="150">
        <f>IFERROR(VLOOKUP(A409,[4]rptBudgetaryBudgetCrossOrganiza!$A$1212:$O$2283,13,FALSE),"0")</f>
        <v>0</v>
      </c>
      <c r="AN409" s="151"/>
      <c r="AO409" s="151"/>
      <c r="AP409" s="152"/>
      <c r="AQ409" s="149"/>
      <c r="AR409" s="153"/>
      <c r="AS409" s="132"/>
      <c r="AT409" s="133"/>
      <c r="AU409" s="134"/>
      <c r="AV409" s="134"/>
      <c r="AW409" s="134"/>
      <c r="AX409" s="134"/>
      <c r="AY409" s="134"/>
      <c r="AZ409" s="134"/>
      <c r="BA409" s="135"/>
    </row>
    <row r="410" spans="1:53" x14ac:dyDescent="0.25">
      <c r="A410" s="128" t="s">
        <v>1805</v>
      </c>
      <c r="B410" s="128" t="s">
        <v>2001</v>
      </c>
      <c r="C410" s="128" t="str">
        <f t="shared" si="32"/>
        <v>100.40</v>
      </c>
      <c r="D410" s="128" t="str">
        <f t="shared" si="34"/>
        <v>65</v>
      </c>
      <c r="E410" s="128" t="str">
        <f t="shared" si="33"/>
        <v>8200.08</v>
      </c>
      <c r="F410" s="128" t="e">
        <f>VLOOKUP(E410,'Projections Cheat Sheet'!$A$3:$B$536,2,FALSE)</f>
        <v>#N/A</v>
      </c>
      <c r="G410" s="128" t="e">
        <f>VLOOKUP(F410,'Projections Cheat Sheet'!$B$8:$C$196,2,FALSE)</f>
        <v>#N/A</v>
      </c>
      <c r="H410" s="128" t="s">
        <v>2027</v>
      </c>
      <c r="I410" s="129">
        <v>0</v>
      </c>
      <c r="J410" s="129">
        <v>0</v>
      </c>
      <c r="K410" s="130"/>
      <c r="L410" s="129"/>
      <c r="M410" s="129"/>
      <c r="N410" s="129">
        <v>0</v>
      </c>
      <c r="O410" s="129">
        <v>0</v>
      </c>
      <c r="P410" s="131"/>
      <c r="R410" s="172">
        <v>0</v>
      </c>
      <c r="S410" s="172">
        <v>0</v>
      </c>
      <c r="T410" s="173"/>
      <c r="U410" s="173"/>
      <c r="V410" s="173"/>
      <c r="W410" s="172">
        <v>0</v>
      </c>
      <c r="X410" s="172">
        <v>0</v>
      </c>
      <c r="Y410" s="174"/>
      <c r="AA410" s="179">
        <v>0</v>
      </c>
      <c r="AB410" s="179">
        <v>0</v>
      </c>
      <c r="AC410" s="182"/>
      <c r="AD410" s="182"/>
      <c r="AE410" s="182"/>
      <c r="AF410" s="179">
        <v>0</v>
      </c>
      <c r="AG410" s="179">
        <v>0</v>
      </c>
      <c r="AH410" s="181"/>
      <c r="AJ410" s="185">
        <f>IFERROR(VLOOKUP(A410,[3]rptBudgetaryBudgetCrossOrganiza!$A$2:$M$554,4,FALSE),"0")</f>
        <v>0</v>
      </c>
      <c r="AK410" s="185">
        <f>IFERROR(VLOOKUP(A410,[3]rptBudgetaryBudgetCrossOrganiza!$A$2:$M$554,6,FALSE),"0")</f>
        <v>0</v>
      </c>
      <c r="AL410" s="149"/>
      <c r="AM410" s="150">
        <f>IFERROR(VLOOKUP(A410,[4]rptBudgetaryBudgetCrossOrganiza!$A$1212:$O$2283,13,FALSE),"0")</f>
        <v>0</v>
      </c>
      <c r="AN410" s="151"/>
      <c r="AO410" s="151"/>
      <c r="AP410" s="152"/>
      <c r="AQ410" s="149"/>
      <c r="AR410" s="153"/>
      <c r="AS410" s="132"/>
      <c r="AT410" s="133"/>
      <c r="AU410" s="134"/>
      <c r="AV410" s="134"/>
      <c r="AW410" s="134"/>
      <c r="AX410" s="134"/>
      <c r="AY410" s="134"/>
      <c r="AZ410" s="134"/>
      <c r="BA410" s="135"/>
    </row>
    <row r="411" spans="1:53" x14ac:dyDescent="0.25">
      <c r="A411" s="128" t="s">
        <v>1806</v>
      </c>
      <c r="B411" s="128" t="s">
        <v>282</v>
      </c>
      <c r="C411" s="128" t="str">
        <f t="shared" si="32"/>
        <v>100.40</v>
      </c>
      <c r="D411" s="128" t="str">
        <f t="shared" si="34"/>
        <v>65</v>
      </c>
      <c r="E411" s="128" t="str">
        <f t="shared" si="33"/>
        <v>5000.01</v>
      </c>
      <c r="F411" s="128">
        <f>VLOOKUP(E411,'Projections Cheat Sheet'!$A$3:$B$536,2,FALSE)</f>
        <v>1</v>
      </c>
      <c r="G411" s="128" t="str">
        <f>VLOOKUP(F411,'Projections Cheat Sheet'!$B$8:$C$196,2,FALSE)</f>
        <v>salary</v>
      </c>
      <c r="H411" s="128" t="s">
        <v>2024</v>
      </c>
      <c r="I411" s="129">
        <v>35085</v>
      </c>
      <c r="J411" s="129">
        <v>35085</v>
      </c>
      <c r="K411" s="130"/>
      <c r="L411" s="129"/>
      <c r="M411" s="129"/>
      <c r="N411" s="129">
        <v>32896.5</v>
      </c>
      <c r="O411" s="129">
        <v>32896.5</v>
      </c>
      <c r="P411" s="131"/>
      <c r="R411" s="172">
        <v>74220</v>
      </c>
      <c r="S411" s="172">
        <v>74220</v>
      </c>
      <c r="T411" s="173"/>
      <c r="U411" s="173"/>
      <c r="V411" s="173"/>
      <c r="W411" s="172">
        <v>63641.82</v>
      </c>
      <c r="X411" s="172">
        <v>63641.82</v>
      </c>
      <c r="Y411" s="174"/>
      <c r="AA411" s="179">
        <v>76125</v>
      </c>
      <c r="AB411" s="179">
        <v>108124</v>
      </c>
      <c r="AC411" s="182"/>
      <c r="AD411" s="182"/>
      <c r="AE411" s="182"/>
      <c r="AF411" s="179">
        <v>51806.55</v>
      </c>
      <c r="AG411" s="179">
        <v>51806.55</v>
      </c>
      <c r="AH411" s="181"/>
      <c r="AJ411" s="185">
        <f>IFERROR(VLOOKUP(A411,[3]rptBudgetaryBudgetCrossOrganiza!$A$2:$M$554,4,FALSE),"0")</f>
        <v>78409</v>
      </c>
      <c r="AK411" s="185">
        <f>IFERROR(VLOOKUP(A411,[3]rptBudgetaryBudgetCrossOrganiza!$A$2:$M$554,6,FALSE),"0")</f>
        <v>78409</v>
      </c>
      <c r="AL411" s="149"/>
      <c r="AM411" s="150">
        <f>IFERROR(VLOOKUP(A411,[4]rptBudgetaryBudgetCrossOrganiza!$A$1212:$O$2283,13,FALSE),"0")</f>
        <v>6933.55</v>
      </c>
      <c r="AN411" s="151"/>
      <c r="AO411" s="151"/>
      <c r="AP411" s="152"/>
      <c r="AQ411" s="149"/>
      <c r="AR411" s="153"/>
      <c r="AS411" s="132"/>
      <c r="AT411" s="133"/>
      <c r="AU411" s="134"/>
      <c r="AV411" s="134"/>
      <c r="AW411" s="134"/>
      <c r="AX411" s="134"/>
      <c r="AY411" s="134"/>
      <c r="AZ411" s="134"/>
      <c r="BA411" s="135"/>
    </row>
    <row r="412" spans="1:53" x14ac:dyDescent="0.25">
      <c r="A412" s="128" t="s">
        <v>1807</v>
      </c>
      <c r="B412" s="128" t="s">
        <v>283</v>
      </c>
      <c r="C412" s="128" t="str">
        <f t="shared" si="32"/>
        <v>100.40</v>
      </c>
      <c r="D412" s="128" t="str">
        <f t="shared" si="34"/>
        <v>65</v>
      </c>
      <c r="E412" s="128" t="str">
        <f t="shared" si="33"/>
        <v>5000.02</v>
      </c>
      <c r="F412" s="128">
        <f>VLOOKUP(E412,'Projections Cheat Sheet'!$A$3:$B$536,2,FALSE)</f>
        <v>1</v>
      </c>
      <c r="G412" s="128" t="str">
        <f>VLOOKUP(F412,'Projections Cheat Sheet'!$B$8:$C$196,2,FALSE)</f>
        <v>salary</v>
      </c>
      <c r="H412" s="128" t="s">
        <v>2024</v>
      </c>
      <c r="I412" s="129">
        <v>0</v>
      </c>
      <c r="J412" s="129">
        <v>0</v>
      </c>
      <c r="K412" s="130"/>
      <c r="L412" s="129"/>
      <c r="M412" s="129"/>
      <c r="N412" s="129">
        <v>0</v>
      </c>
      <c r="O412" s="129">
        <v>0</v>
      </c>
      <c r="P412" s="131"/>
      <c r="R412" s="172">
        <v>0</v>
      </c>
      <c r="S412" s="172">
        <v>0</v>
      </c>
      <c r="T412" s="173"/>
      <c r="U412" s="173"/>
      <c r="V412" s="173"/>
      <c r="W412" s="172">
        <v>0</v>
      </c>
      <c r="X412" s="172">
        <v>0</v>
      </c>
      <c r="Y412" s="174"/>
      <c r="AA412" s="179">
        <v>0</v>
      </c>
      <c r="AB412" s="179">
        <v>0</v>
      </c>
      <c r="AC412" s="182"/>
      <c r="AD412" s="182"/>
      <c r="AE412" s="182"/>
      <c r="AF412" s="179">
        <v>0</v>
      </c>
      <c r="AG412" s="179">
        <v>0</v>
      </c>
      <c r="AH412" s="181"/>
      <c r="AJ412" s="185">
        <f>IFERROR(VLOOKUP(A412,[3]rptBudgetaryBudgetCrossOrganiza!$A$2:$M$554,4,FALSE),"0")</f>
        <v>0</v>
      </c>
      <c r="AK412" s="185">
        <f>IFERROR(VLOOKUP(A412,[3]rptBudgetaryBudgetCrossOrganiza!$A$2:$M$554,6,FALSE),"0")</f>
        <v>0</v>
      </c>
      <c r="AL412" s="149"/>
      <c r="AM412" s="150">
        <f>IFERROR(VLOOKUP(A412,[4]rptBudgetaryBudgetCrossOrganiza!$A$1212:$O$2283,13,FALSE),"0")</f>
        <v>0</v>
      </c>
      <c r="AN412" s="151"/>
      <c r="AO412" s="151"/>
      <c r="AP412" s="152"/>
      <c r="AQ412" s="149"/>
      <c r="AR412" s="153"/>
      <c r="AS412" s="132"/>
      <c r="AT412" s="133"/>
      <c r="AU412" s="134"/>
      <c r="AV412" s="134"/>
      <c r="AW412" s="134"/>
      <c r="AX412" s="134"/>
      <c r="AY412" s="134"/>
      <c r="AZ412" s="134"/>
      <c r="BA412" s="135"/>
    </row>
    <row r="413" spans="1:53" x14ac:dyDescent="0.25">
      <c r="A413" s="128" t="s">
        <v>1808</v>
      </c>
      <c r="B413" s="128" t="s">
        <v>1923</v>
      </c>
      <c r="C413" s="128" t="str">
        <f t="shared" si="32"/>
        <v>100.40</v>
      </c>
      <c r="D413" s="128" t="str">
        <f t="shared" si="34"/>
        <v>65</v>
      </c>
      <c r="E413" s="128" t="str">
        <f t="shared" si="33"/>
        <v>5000.03</v>
      </c>
      <c r="F413" s="128">
        <f>VLOOKUP(E413,'Projections Cheat Sheet'!$A$3:$B$536,2,FALSE)</f>
        <v>1</v>
      </c>
      <c r="G413" s="128" t="str">
        <f>VLOOKUP(F413,'Projections Cheat Sheet'!$B$8:$C$196,2,FALSE)</f>
        <v>salary</v>
      </c>
      <c r="H413" s="128" t="s">
        <v>2024</v>
      </c>
      <c r="I413" s="129">
        <v>1500</v>
      </c>
      <c r="J413" s="129">
        <v>1500</v>
      </c>
      <c r="K413" s="130"/>
      <c r="L413" s="129"/>
      <c r="M413" s="129"/>
      <c r="N413" s="129">
        <v>599.17999999999995</v>
      </c>
      <c r="O413" s="129">
        <v>599.17999999999995</v>
      </c>
      <c r="P413" s="131"/>
      <c r="R413" s="172">
        <v>1500</v>
      </c>
      <c r="S413" s="172">
        <v>1500</v>
      </c>
      <c r="T413" s="173"/>
      <c r="U413" s="173"/>
      <c r="V413" s="173"/>
      <c r="W413" s="172">
        <v>657.04</v>
      </c>
      <c r="X413" s="172">
        <v>657.04</v>
      </c>
      <c r="Y413" s="174"/>
      <c r="AA413" s="179">
        <v>1500</v>
      </c>
      <c r="AB413" s="179">
        <v>1500</v>
      </c>
      <c r="AC413" s="182"/>
      <c r="AD413" s="182"/>
      <c r="AE413" s="182"/>
      <c r="AF413" s="179">
        <v>654.54999999999995</v>
      </c>
      <c r="AG413" s="179">
        <v>654.54999999999995</v>
      </c>
      <c r="AH413" s="181"/>
      <c r="AJ413" s="185">
        <f>IFERROR(VLOOKUP(A413,[3]rptBudgetaryBudgetCrossOrganiza!$A$2:$M$554,4,FALSE),"0")</f>
        <v>1545</v>
      </c>
      <c r="AK413" s="185">
        <f>IFERROR(VLOOKUP(A413,[3]rptBudgetaryBudgetCrossOrganiza!$A$2:$M$554,6,FALSE),"0")</f>
        <v>1545</v>
      </c>
      <c r="AL413" s="149"/>
      <c r="AM413" s="150">
        <f>IFERROR(VLOOKUP(A413,[4]rptBudgetaryBudgetCrossOrganiza!$A$1212:$O$2283,13,FALSE),"0")</f>
        <v>131.09</v>
      </c>
      <c r="AN413" s="151"/>
      <c r="AO413" s="151"/>
      <c r="AP413" s="152"/>
      <c r="AQ413" s="149"/>
      <c r="AR413" s="153"/>
      <c r="AS413" s="132"/>
      <c r="AT413" s="133"/>
      <c r="AU413" s="134"/>
      <c r="AV413" s="134"/>
      <c r="AW413" s="134"/>
      <c r="AX413" s="134"/>
      <c r="AY413" s="134"/>
      <c r="AZ413" s="134"/>
      <c r="BA413" s="135"/>
    </row>
    <row r="414" spans="1:53" x14ac:dyDescent="0.25">
      <c r="A414" s="128" t="s">
        <v>1809</v>
      </c>
      <c r="B414" s="128" t="s">
        <v>1924</v>
      </c>
      <c r="C414" s="128" t="str">
        <f t="shared" si="32"/>
        <v>100.40</v>
      </c>
      <c r="D414" s="128" t="str">
        <f t="shared" si="34"/>
        <v>65</v>
      </c>
      <c r="E414" s="128" t="str">
        <f t="shared" si="33"/>
        <v>5000.04</v>
      </c>
      <c r="F414" s="128">
        <f>VLOOKUP(E414,'Projections Cheat Sheet'!$A$3:$B$536,2,FALSE)</f>
        <v>1</v>
      </c>
      <c r="G414" s="128" t="str">
        <f>VLOOKUP(F414,'Projections Cheat Sheet'!$B$8:$C$196,2,FALSE)</f>
        <v>salary</v>
      </c>
      <c r="H414" s="128" t="s">
        <v>2024</v>
      </c>
      <c r="I414" s="129">
        <v>500</v>
      </c>
      <c r="J414" s="129">
        <v>500</v>
      </c>
      <c r="K414" s="130"/>
      <c r="L414" s="129"/>
      <c r="M414" s="129"/>
      <c r="N414" s="129">
        <v>0</v>
      </c>
      <c r="O414" s="129">
        <v>0</v>
      </c>
      <c r="P414" s="131"/>
      <c r="R414" s="172">
        <v>500</v>
      </c>
      <c r="S414" s="172">
        <v>500</v>
      </c>
      <c r="T414" s="173"/>
      <c r="U414" s="173"/>
      <c r="V414" s="173"/>
      <c r="W414" s="172">
        <v>0</v>
      </c>
      <c r="X414" s="172">
        <v>0</v>
      </c>
      <c r="Y414" s="174"/>
      <c r="AA414" s="179">
        <v>500</v>
      </c>
      <c r="AB414" s="179">
        <v>500</v>
      </c>
      <c r="AC414" s="182"/>
      <c r="AD414" s="182"/>
      <c r="AE414" s="182"/>
      <c r="AF414" s="179">
        <v>0</v>
      </c>
      <c r="AG414" s="179">
        <v>0</v>
      </c>
      <c r="AH414" s="181"/>
      <c r="AJ414" s="185">
        <f>IFERROR(VLOOKUP(A414,[3]rptBudgetaryBudgetCrossOrganiza!$A$2:$M$554,4,FALSE),"0")</f>
        <v>500</v>
      </c>
      <c r="AK414" s="185">
        <f>IFERROR(VLOOKUP(A414,[3]rptBudgetaryBudgetCrossOrganiza!$A$2:$M$554,6,FALSE),"0")</f>
        <v>500</v>
      </c>
      <c r="AL414" s="149"/>
      <c r="AM414" s="150">
        <f>IFERROR(VLOOKUP(A414,[4]rptBudgetaryBudgetCrossOrganiza!$A$1212:$O$2283,13,FALSE),"0")</f>
        <v>0</v>
      </c>
      <c r="AN414" s="151"/>
      <c r="AO414" s="151"/>
      <c r="AP414" s="152"/>
      <c r="AQ414" s="149"/>
      <c r="AR414" s="153"/>
      <c r="AS414" s="132"/>
      <c r="AT414" s="133"/>
      <c r="AU414" s="134"/>
      <c r="AV414" s="134"/>
      <c r="AW414" s="134"/>
      <c r="AX414" s="134"/>
      <c r="AY414" s="134"/>
      <c r="AZ414" s="134"/>
      <c r="BA414" s="135"/>
    </row>
    <row r="415" spans="1:53" x14ac:dyDescent="0.25">
      <c r="A415" s="128" t="s">
        <v>1810</v>
      </c>
      <c r="B415" s="128" t="s">
        <v>1925</v>
      </c>
      <c r="C415" s="128" t="str">
        <f t="shared" si="32"/>
        <v>100.40</v>
      </c>
      <c r="D415" s="128" t="str">
        <f t="shared" si="34"/>
        <v>65</v>
      </c>
      <c r="E415" s="128" t="str">
        <f t="shared" si="33"/>
        <v>5000.06</v>
      </c>
      <c r="F415" s="128">
        <f>VLOOKUP(E415,'Projections Cheat Sheet'!$A$3:$B$536,2,FALSE)</f>
        <v>1</v>
      </c>
      <c r="G415" s="128" t="str">
        <f>VLOOKUP(F415,'Projections Cheat Sheet'!$B$8:$C$196,2,FALSE)</f>
        <v>salary</v>
      </c>
      <c r="H415" s="128" t="s">
        <v>2024</v>
      </c>
      <c r="I415" s="129">
        <v>0</v>
      </c>
      <c r="J415" s="129">
        <v>0</v>
      </c>
      <c r="K415" s="130"/>
      <c r="L415" s="129"/>
      <c r="M415" s="129"/>
      <c r="N415" s="129">
        <v>0</v>
      </c>
      <c r="O415" s="129">
        <v>0</v>
      </c>
      <c r="P415" s="131"/>
      <c r="R415" s="172">
        <v>0</v>
      </c>
      <c r="S415" s="172">
        <v>0</v>
      </c>
      <c r="T415" s="173"/>
      <c r="U415" s="173"/>
      <c r="V415" s="173"/>
      <c r="W415" s="172">
        <v>0</v>
      </c>
      <c r="X415" s="172">
        <v>0</v>
      </c>
      <c r="Y415" s="174"/>
      <c r="AA415" s="179">
        <v>0</v>
      </c>
      <c r="AB415" s="179">
        <v>0</v>
      </c>
      <c r="AC415" s="182"/>
      <c r="AD415" s="182"/>
      <c r="AE415" s="182"/>
      <c r="AF415" s="179">
        <v>0</v>
      </c>
      <c r="AG415" s="179">
        <v>0</v>
      </c>
      <c r="AH415" s="181"/>
      <c r="AJ415" s="185">
        <f>IFERROR(VLOOKUP(A415,[3]rptBudgetaryBudgetCrossOrganiza!$A$2:$M$554,4,FALSE),"0")</f>
        <v>0</v>
      </c>
      <c r="AK415" s="185">
        <f>IFERROR(VLOOKUP(A415,[3]rptBudgetaryBudgetCrossOrganiza!$A$2:$M$554,6,FALSE),"0")</f>
        <v>0</v>
      </c>
      <c r="AL415" s="149"/>
      <c r="AM415" s="150">
        <f>IFERROR(VLOOKUP(A415,[4]rptBudgetaryBudgetCrossOrganiza!$A$1212:$O$2283,13,FALSE),"0")</f>
        <v>0</v>
      </c>
      <c r="AN415" s="151"/>
      <c r="AO415" s="151"/>
      <c r="AP415" s="152"/>
      <c r="AQ415" s="149"/>
      <c r="AR415" s="153"/>
      <c r="AS415" s="132"/>
      <c r="AT415" s="133"/>
      <c r="AU415" s="134"/>
      <c r="AV415" s="134"/>
      <c r="AW415" s="134"/>
      <c r="AX415" s="134"/>
      <c r="AY415" s="134"/>
      <c r="AZ415" s="134"/>
      <c r="BA415" s="135"/>
    </row>
    <row r="416" spans="1:53" x14ac:dyDescent="0.25">
      <c r="A416" s="128" t="s">
        <v>1811</v>
      </c>
      <c r="B416" s="128" t="s">
        <v>1926</v>
      </c>
      <c r="C416" s="128" t="str">
        <f t="shared" si="32"/>
        <v>100.40</v>
      </c>
      <c r="D416" s="128" t="str">
        <f t="shared" si="34"/>
        <v>65</v>
      </c>
      <c r="E416" s="128" t="str">
        <f t="shared" si="33"/>
        <v>5000.07</v>
      </c>
      <c r="F416" s="128">
        <f>VLOOKUP(E416,'Projections Cheat Sheet'!$A$3:$B$536,2,FALSE)</f>
        <v>1</v>
      </c>
      <c r="G416" s="128" t="str">
        <f>VLOOKUP(F416,'Projections Cheat Sheet'!$B$8:$C$196,2,FALSE)</f>
        <v>salary</v>
      </c>
      <c r="H416" s="128" t="s">
        <v>2024</v>
      </c>
      <c r="I416" s="129">
        <v>0</v>
      </c>
      <c r="J416" s="129">
        <v>0</v>
      </c>
      <c r="K416" s="130"/>
      <c r="L416" s="129"/>
      <c r="M416" s="129"/>
      <c r="N416" s="129">
        <v>0</v>
      </c>
      <c r="O416" s="129">
        <v>0</v>
      </c>
      <c r="P416" s="131"/>
      <c r="R416" s="172">
        <v>0</v>
      </c>
      <c r="S416" s="172">
        <v>0</v>
      </c>
      <c r="T416" s="173"/>
      <c r="U416" s="173"/>
      <c r="V416" s="173"/>
      <c r="W416" s="172">
        <v>0</v>
      </c>
      <c r="X416" s="172">
        <v>0</v>
      </c>
      <c r="Y416" s="174"/>
      <c r="AA416" s="179">
        <v>0</v>
      </c>
      <c r="AB416" s="179">
        <v>0</v>
      </c>
      <c r="AC416" s="182"/>
      <c r="AD416" s="182"/>
      <c r="AE416" s="182"/>
      <c r="AF416" s="179">
        <v>0</v>
      </c>
      <c r="AG416" s="179">
        <v>0</v>
      </c>
      <c r="AH416" s="181"/>
      <c r="AJ416" s="185">
        <f>IFERROR(VLOOKUP(A416,[3]rptBudgetaryBudgetCrossOrganiza!$A$2:$M$554,4,FALSE),"0")</f>
        <v>0</v>
      </c>
      <c r="AK416" s="185">
        <f>IFERROR(VLOOKUP(A416,[3]rptBudgetaryBudgetCrossOrganiza!$A$2:$M$554,6,FALSE),"0")</f>
        <v>0</v>
      </c>
      <c r="AL416" s="149"/>
      <c r="AM416" s="150">
        <f>IFERROR(VLOOKUP(A416,[4]rptBudgetaryBudgetCrossOrganiza!$A$1212:$O$2283,13,FALSE),"0")</f>
        <v>0</v>
      </c>
      <c r="AN416" s="151"/>
      <c r="AO416" s="151"/>
      <c r="AP416" s="152"/>
      <c r="AQ416" s="149"/>
      <c r="AR416" s="153"/>
      <c r="AS416" s="132"/>
      <c r="AT416" s="133"/>
      <c r="AU416" s="134"/>
      <c r="AV416" s="134"/>
      <c r="AW416" s="134"/>
      <c r="AX416" s="134"/>
      <c r="AY416" s="134"/>
      <c r="AZ416" s="134"/>
      <c r="BA416" s="135"/>
    </row>
    <row r="417" spans="1:53" x14ac:dyDescent="0.25">
      <c r="A417" s="128" t="s">
        <v>1812</v>
      </c>
      <c r="B417" s="128" t="s">
        <v>1393</v>
      </c>
      <c r="C417" s="128" t="str">
        <f t="shared" si="32"/>
        <v>100.40</v>
      </c>
      <c r="D417" s="128" t="str">
        <f t="shared" si="34"/>
        <v>65</v>
      </c>
      <c r="E417" s="128" t="str">
        <f t="shared" si="33"/>
        <v>5000.08</v>
      </c>
      <c r="F417" s="128">
        <f>VLOOKUP(E417,'Projections Cheat Sheet'!$A$3:$B$536,2,FALSE)</f>
        <v>1</v>
      </c>
      <c r="G417" s="128" t="str">
        <f>VLOOKUP(F417,'Projections Cheat Sheet'!$B$8:$C$196,2,FALSE)</f>
        <v>salary</v>
      </c>
      <c r="H417" s="128" t="s">
        <v>2024</v>
      </c>
      <c r="I417" s="129">
        <v>440</v>
      </c>
      <c r="J417" s="129">
        <v>440</v>
      </c>
      <c r="K417" s="130"/>
      <c r="L417" s="129"/>
      <c r="M417" s="129"/>
      <c r="N417" s="129">
        <v>442.13</v>
      </c>
      <c r="O417" s="129">
        <v>442.13</v>
      </c>
      <c r="P417" s="131"/>
      <c r="R417" s="172">
        <v>460</v>
      </c>
      <c r="S417" s="172">
        <v>460</v>
      </c>
      <c r="T417" s="173"/>
      <c r="U417" s="173"/>
      <c r="V417" s="173"/>
      <c r="W417" s="172">
        <v>436.32</v>
      </c>
      <c r="X417" s="172">
        <v>436.32</v>
      </c>
      <c r="Y417" s="174"/>
      <c r="AA417" s="179">
        <v>460</v>
      </c>
      <c r="AB417" s="179">
        <v>460</v>
      </c>
      <c r="AC417" s="182"/>
      <c r="AD417" s="182"/>
      <c r="AE417" s="182"/>
      <c r="AF417" s="179">
        <v>293.64999999999998</v>
      </c>
      <c r="AG417" s="179">
        <v>293.64999999999998</v>
      </c>
      <c r="AH417" s="181"/>
      <c r="AJ417" s="185">
        <f>IFERROR(VLOOKUP(A417,[3]rptBudgetaryBudgetCrossOrganiza!$A$2:$M$554,4,FALSE),"0")</f>
        <v>474</v>
      </c>
      <c r="AK417" s="185">
        <f>IFERROR(VLOOKUP(A417,[3]rptBudgetaryBudgetCrossOrganiza!$A$2:$M$554,6,FALSE),"0")</f>
        <v>474</v>
      </c>
      <c r="AL417" s="149"/>
      <c r="AM417" s="150">
        <f>IFERROR(VLOOKUP(A417,[4]rptBudgetaryBudgetCrossOrganiza!$A$1212:$O$2283,13,FALSE),"0")</f>
        <v>179.71</v>
      </c>
      <c r="AN417" s="151"/>
      <c r="AO417" s="151"/>
      <c r="AP417" s="152"/>
      <c r="AQ417" s="149"/>
      <c r="AR417" s="153"/>
      <c r="AS417" s="132"/>
      <c r="AT417" s="133"/>
      <c r="AU417" s="134"/>
      <c r="AV417" s="134"/>
      <c r="AW417" s="134"/>
      <c r="AX417" s="134"/>
      <c r="AY417" s="134"/>
      <c r="AZ417" s="134"/>
      <c r="BA417" s="135"/>
    </row>
    <row r="418" spans="1:53" x14ac:dyDescent="0.25">
      <c r="A418" s="128" t="s">
        <v>1813</v>
      </c>
      <c r="B418" s="128" t="s">
        <v>1927</v>
      </c>
      <c r="C418" s="128" t="str">
        <f t="shared" si="32"/>
        <v>100.40</v>
      </c>
      <c r="D418" s="128" t="str">
        <f t="shared" si="34"/>
        <v>65</v>
      </c>
      <c r="E418" s="128" t="str">
        <f t="shared" si="33"/>
        <v>5000.10</v>
      </c>
      <c r="F418" s="128">
        <f>VLOOKUP(E418,'Projections Cheat Sheet'!$A$3:$B$536,2,FALSE)</f>
        <v>1</v>
      </c>
      <c r="G418" s="128" t="str">
        <f>VLOOKUP(F418,'Projections Cheat Sheet'!$B$8:$C$196,2,FALSE)</f>
        <v>salary</v>
      </c>
      <c r="H418" s="128" t="s">
        <v>2024</v>
      </c>
      <c r="I418" s="129">
        <v>0</v>
      </c>
      <c r="J418" s="129">
        <v>0</v>
      </c>
      <c r="K418" s="130"/>
      <c r="L418" s="129"/>
      <c r="M418" s="129"/>
      <c r="N418" s="129">
        <v>0</v>
      </c>
      <c r="O418" s="129">
        <v>0</v>
      </c>
      <c r="P418" s="131"/>
      <c r="R418" s="172">
        <v>0</v>
      </c>
      <c r="S418" s="172">
        <v>0</v>
      </c>
      <c r="T418" s="173"/>
      <c r="U418" s="173"/>
      <c r="V418" s="173"/>
      <c r="W418" s="172">
        <v>0</v>
      </c>
      <c r="X418" s="172">
        <v>0</v>
      </c>
      <c r="Y418" s="174"/>
      <c r="AA418" s="179">
        <v>0</v>
      </c>
      <c r="AB418" s="179">
        <v>0</v>
      </c>
      <c r="AC418" s="182"/>
      <c r="AD418" s="182"/>
      <c r="AE418" s="182"/>
      <c r="AF418" s="179">
        <v>0</v>
      </c>
      <c r="AG418" s="179">
        <v>0</v>
      </c>
      <c r="AH418" s="181"/>
      <c r="AJ418" s="185">
        <f>IFERROR(VLOOKUP(A418,[3]rptBudgetaryBudgetCrossOrganiza!$A$2:$M$554,4,FALSE),"0")</f>
        <v>0</v>
      </c>
      <c r="AK418" s="185">
        <f>IFERROR(VLOOKUP(A418,[3]rptBudgetaryBudgetCrossOrganiza!$A$2:$M$554,6,FALSE),"0")</f>
        <v>0</v>
      </c>
      <c r="AL418" s="149"/>
      <c r="AM418" s="150">
        <f>IFERROR(VLOOKUP(A418,[4]rptBudgetaryBudgetCrossOrganiza!$A$1212:$O$2283,13,FALSE),"0")</f>
        <v>0</v>
      </c>
      <c r="AN418" s="151"/>
      <c r="AO418" s="151"/>
      <c r="AP418" s="152"/>
      <c r="AQ418" s="149"/>
      <c r="AR418" s="153"/>
      <c r="AS418" s="132"/>
      <c r="AT418" s="133"/>
      <c r="AU418" s="134"/>
      <c r="AV418" s="134"/>
      <c r="AW418" s="134"/>
      <c r="AX418" s="134"/>
      <c r="AY418" s="134"/>
      <c r="AZ418" s="134"/>
      <c r="BA418" s="135"/>
    </row>
    <row r="419" spans="1:53" x14ac:dyDescent="0.25">
      <c r="A419" s="128" t="s">
        <v>1814</v>
      </c>
      <c r="B419" s="128" t="s">
        <v>1928</v>
      </c>
      <c r="C419" s="128" t="str">
        <f t="shared" si="32"/>
        <v>100.40</v>
      </c>
      <c r="D419" s="128" t="str">
        <f t="shared" si="34"/>
        <v>65</v>
      </c>
      <c r="E419" s="128" t="str">
        <f t="shared" si="33"/>
        <v>5000.11</v>
      </c>
      <c r="F419" s="128">
        <f>VLOOKUP(E419,'Projections Cheat Sheet'!$A$3:$B$536,2,FALSE)</f>
        <v>1</v>
      </c>
      <c r="G419" s="128" t="str">
        <f>VLOOKUP(F419,'Projections Cheat Sheet'!$B$8:$C$196,2,FALSE)</f>
        <v>salary</v>
      </c>
      <c r="H419" s="128" t="s">
        <v>2024</v>
      </c>
      <c r="I419" s="129">
        <v>0</v>
      </c>
      <c r="J419" s="129">
        <v>0</v>
      </c>
      <c r="K419" s="130"/>
      <c r="L419" s="129"/>
      <c r="M419" s="129"/>
      <c r="N419" s="129">
        <v>0</v>
      </c>
      <c r="O419" s="129">
        <v>0</v>
      </c>
      <c r="P419" s="131"/>
      <c r="R419" s="172">
        <v>0</v>
      </c>
      <c r="S419" s="172">
        <v>0</v>
      </c>
      <c r="T419" s="173"/>
      <c r="U419" s="173"/>
      <c r="V419" s="173"/>
      <c r="W419" s="172">
        <v>131.38</v>
      </c>
      <c r="X419" s="172">
        <v>131.38</v>
      </c>
      <c r="Y419" s="174"/>
      <c r="AA419" s="179">
        <v>0</v>
      </c>
      <c r="AB419" s="179">
        <v>0</v>
      </c>
      <c r="AC419" s="182"/>
      <c r="AD419" s="182"/>
      <c r="AE419" s="182"/>
      <c r="AF419" s="179">
        <v>0</v>
      </c>
      <c r="AG419" s="179">
        <v>0</v>
      </c>
      <c r="AH419" s="181"/>
      <c r="AJ419" s="185">
        <f>IFERROR(VLOOKUP(A419,[3]rptBudgetaryBudgetCrossOrganiza!$A$2:$M$554,4,FALSE),"0")</f>
        <v>0</v>
      </c>
      <c r="AK419" s="185">
        <f>IFERROR(VLOOKUP(A419,[3]rptBudgetaryBudgetCrossOrganiza!$A$2:$M$554,6,FALSE),"0")</f>
        <v>0</v>
      </c>
      <c r="AL419" s="149"/>
      <c r="AM419" s="150">
        <f>IFERROR(VLOOKUP(A419,[4]rptBudgetaryBudgetCrossOrganiza!$A$1212:$O$2283,13,FALSE),"0")</f>
        <v>0</v>
      </c>
      <c r="AN419" s="151"/>
      <c r="AO419" s="151"/>
      <c r="AP419" s="152"/>
      <c r="AQ419" s="149"/>
      <c r="AR419" s="153"/>
      <c r="AS419" s="132"/>
      <c r="AT419" s="133"/>
      <c r="AU419" s="134"/>
      <c r="AV419" s="134"/>
      <c r="AW419" s="134"/>
      <c r="AX419" s="134"/>
      <c r="AY419" s="134"/>
      <c r="AZ419" s="134"/>
      <c r="BA419" s="135"/>
    </row>
    <row r="420" spans="1:53" x14ac:dyDescent="0.25">
      <c r="A420" s="128" t="s">
        <v>1815</v>
      </c>
      <c r="B420" s="128" t="s">
        <v>1930</v>
      </c>
      <c r="C420" s="128" t="str">
        <f t="shared" si="32"/>
        <v>100.40</v>
      </c>
      <c r="D420" s="128" t="str">
        <f t="shared" si="34"/>
        <v>65</v>
      </c>
      <c r="E420" s="128" t="str">
        <f t="shared" si="33"/>
        <v>5000.99</v>
      </c>
      <c r="F420" s="128">
        <f>VLOOKUP(E420,'Projections Cheat Sheet'!$A$3:$B$536,2,FALSE)</f>
        <v>1</v>
      </c>
      <c r="G420" s="128" t="str">
        <f>VLOOKUP(F420,'Projections Cheat Sheet'!$B$8:$C$196,2,FALSE)</f>
        <v>salary</v>
      </c>
      <c r="H420" s="128" t="s">
        <v>2024</v>
      </c>
      <c r="I420" s="129">
        <v>0</v>
      </c>
      <c r="J420" s="129">
        <v>0</v>
      </c>
      <c r="K420" s="130"/>
      <c r="L420" s="129"/>
      <c r="M420" s="129"/>
      <c r="N420" s="129">
        <v>0</v>
      </c>
      <c r="O420" s="129">
        <v>0</v>
      </c>
      <c r="P420" s="131"/>
      <c r="R420" s="172">
        <v>0</v>
      </c>
      <c r="S420" s="172">
        <v>0</v>
      </c>
      <c r="T420" s="173"/>
      <c r="U420" s="173"/>
      <c r="V420" s="173"/>
      <c r="W420" s="172">
        <v>0</v>
      </c>
      <c r="X420" s="172">
        <v>0</v>
      </c>
      <c r="Y420" s="174"/>
      <c r="AA420" s="179">
        <v>46105</v>
      </c>
      <c r="AB420" s="179">
        <v>0</v>
      </c>
      <c r="AC420" s="182"/>
      <c r="AD420" s="182"/>
      <c r="AE420" s="182"/>
      <c r="AF420" s="179">
        <v>0</v>
      </c>
      <c r="AG420" s="179">
        <v>0</v>
      </c>
      <c r="AH420" s="181"/>
      <c r="AJ420" s="185">
        <f>IFERROR(VLOOKUP(A420,[3]rptBudgetaryBudgetCrossOrganiza!$A$2:$M$554,4,FALSE),"0")</f>
        <v>46105</v>
      </c>
      <c r="AK420" s="185">
        <f>IFERROR(VLOOKUP(A420,[3]rptBudgetaryBudgetCrossOrganiza!$A$2:$M$554,6,FALSE),"0")</f>
        <v>46105</v>
      </c>
      <c r="AL420" s="149"/>
      <c r="AM420" s="150">
        <f>IFERROR(VLOOKUP(A420,[4]rptBudgetaryBudgetCrossOrganiza!$A$1212:$O$2283,13,FALSE),"0")</f>
        <v>0</v>
      </c>
      <c r="AN420" s="151"/>
      <c r="AO420" s="151"/>
      <c r="AP420" s="152"/>
      <c r="AQ420" s="149"/>
      <c r="AR420" s="153"/>
      <c r="AS420" s="132"/>
      <c r="AT420" s="133"/>
      <c r="AU420" s="134"/>
      <c r="AV420" s="134"/>
      <c r="AW420" s="134"/>
      <c r="AX420" s="134"/>
      <c r="AY420" s="134"/>
      <c r="AZ420" s="134"/>
      <c r="BA420" s="135"/>
    </row>
    <row r="421" spans="1:53" x14ac:dyDescent="0.25">
      <c r="A421" s="128" t="s">
        <v>1816</v>
      </c>
      <c r="B421" s="128" t="s">
        <v>1931</v>
      </c>
      <c r="C421" s="128" t="str">
        <f t="shared" si="32"/>
        <v>100.40</v>
      </c>
      <c r="D421" s="128" t="str">
        <f t="shared" si="34"/>
        <v>65</v>
      </c>
      <c r="E421" s="128" t="str">
        <f t="shared" si="33"/>
        <v>5100.00</v>
      </c>
      <c r="F421" s="128">
        <f>VLOOKUP(E421,'Projections Cheat Sheet'!$A$3:$B$536,2,FALSE)</f>
        <v>1</v>
      </c>
      <c r="G421" s="128" t="str">
        <f>VLOOKUP(F421,'Projections Cheat Sheet'!$B$8:$C$196,2,FALSE)</f>
        <v>salary</v>
      </c>
      <c r="H421" s="128" t="s">
        <v>2024</v>
      </c>
      <c r="I421" s="129">
        <v>5760</v>
      </c>
      <c r="J421" s="129">
        <v>5760</v>
      </c>
      <c r="K421" s="130"/>
      <c r="L421" s="129"/>
      <c r="M421" s="129"/>
      <c r="N421" s="129">
        <v>5401.28</v>
      </c>
      <c r="O421" s="129">
        <v>5401.28</v>
      </c>
      <c r="P421" s="131"/>
      <c r="R421" s="172">
        <v>13415</v>
      </c>
      <c r="S421" s="172">
        <v>13415</v>
      </c>
      <c r="T421" s="173"/>
      <c r="U421" s="173"/>
      <c r="V421" s="173"/>
      <c r="W421" s="172">
        <v>11767.17</v>
      </c>
      <c r="X421" s="172">
        <v>11767.17</v>
      </c>
      <c r="Y421" s="174"/>
      <c r="AA421" s="179">
        <v>14545</v>
      </c>
      <c r="AB421" s="179">
        <v>20114</v>
      </c>
      <c r="AC421" s="182"/>
      <c r="AD421" s="182"/>
      <c r="AE421" s="182"/>
      <c r="AF421" s="179">
        <v>9348.36</v>
      </c>
      <c r="AG421" s="179">
        <v>9348.36</v>
      </c>
      <c r="AH421" s="181"/>
      <c r="AJ421" s="185">
        <f>IFERROR(VLOOKUP(A421,[3]rptBudgetaryBudgetCrossOrganiza!$A$2:$M$554,4,FALSE),"0")</f>
        <v>14545</v>
      </c>
      <c r="AK421" s="185">
        <f>IFERROR(VLOOKUP(A421,[3]rptBudgetaryBudgetCrossOrganiza!$A$2:$M$554,6,FALSE),"0")</f>
        <v>14545</v>
      </c>
      <c r="AL421" s="149"/>
      <c r="AM421" s="150">
        <f>IFERROR(VLOOKUP(A421,[4]rptBudgetaryBudgetCrossOrganiza!$A$1212:$O$2283,13,FALSE),"0")</f>
        <v>1441.47</v>
      </c>
      <c r="AN421" s="151"/>
      <c r="AO421" s="151"/>
      <c r="AP421" s="152"/>
      <c r="AQ421" s="149"/>
      <c r="AR421" s="153"/>
      <c r="AS421" s="132"/>
      <c r="AT421" s="133"/>
      <c r="AU421" s="134"/>
      <c r="AV421" s="134"/>
      <c r="AW421" s="134"/>
      <c r="AX421" s="134"/>
      <c r="AY421" s="134"/>
      <c r="AZ421" s="134"/>
      <c r="BA421" s="135"/>
    </row>
    <row r="422" spans="1:53" x14ac:dyDescent="0.25">
      <c r="A422" s="128" t="s">
        <v>1817</v>
      </c>
      <c r="B422" s="128" t="s">
        <v>1932</v>
      </c>
      <c r="C422" s="128" t="str">
        <f t="shared" si="32"/>
        <v>100.40</v>
      </c>
      <c r="D422" s="128" t="str">
        <f t="shared" si="34"/>
        <v>65</v>
      </c>
      <c r="E422" s="128" t="str">
        <f t="shared" si="33"/>
        <v>5100.01</v>
      </c>
      <c r="F422" s="128">
        <f>VLOOKUP(E422,'Projections Cheat Sheet'!$A$3:$B$536,2,FALSE)</f>
        <v>1</v>
      </c>
      <c r="G422" s="128" t="str">
        <f>VLOOKUP(F422,'Projections Cheat Sheet'!$B$8:$C$196,2,FALSE)</f>
        <v>salary</v>
      </c>
      <c r="H422" s="128" t="s">
        <v>2024</v>
      </c>
      <c r="I422" s="129">
        <v>4149</v>
      </c>
      <c r="J422" s="129">
        <v>4149</v>
      </c>
      <c r="K422" s="130"/>
      <c r="L422" s="129"/>
      <c r="M422" s="129"/>
      <c r="N422" s="129">
        <v>3909.59</v>
      </c>
      <c r="O422" s="129">
        <v>3909.59</v>
      </c>
      <c r="P422" s="131"/>
      <c r="R422" s="172">
        <v>8665</v>
      </c>
      <c r="S422" s="172">
        <v>8665</v>
      </c>
      <c r="T422" s="173"/>
      <c r="U422" s="173"/>
      <c r="V422" s="173"/>
      <c r="W422" s="172">
        <v>7328.63</v>
      </c>
      <c r="X422" s="172">
        <v>7328.63</v>
      </c>
      <c r="Y422" s="174"/>
      <c r="AA422" s="179">
        <v>8550</v>
      </c>
      <c r="AB422" s="179">
        <v>10552</v>
      </c>
      <c r="AC422" s="182"/>
      <c r="AD422" s="182"/>
      <c r="AE422" s="182"/>
      <c r="AF422" s="179">
        <v>5128.8100000000004</v>
      </c>
      <c r="AG422" s="179">
        <v>5128.8100000000004</v>
      </c>
      <c r="AH422" s="181"/>
      <c r="AJ422" s="185">
        <f>IFERROR(VLOOKUP(A422,[3]rptBudgetaryBudgetCrossOrganiza!$A$2:$M$554,4,FALSE),"0")</f>
        <v>8550</v>
      </c>
      <c r="AK422" s="185">
        <f>IFERROR(VLOOKUP(A422,[3]rptBudgetaryBudgetCrossOrganiza!$A$2:$M$554,6,FALSE),"0")</f>
        <v>8550</v>
      </c>
      <c r="AL422" s="149"/>
      <c r="AM422" s="150">
        <f>IFERROR(VLOOKUP(A422,[4]rptBudgetaryBudgetCrossOrganiza!$A$1212:$O$2283,13,FALSE),"0")</f>
        <v>810.3</v>
      </c>
      <c r="AN422" s="151"/>
      <c r="AO422" s="151"/>
      <c r="AP422" s="152"/>
      <c r="AQ422" s="149"/>
      <c r="AR422" s="153"/>
      <c r="AS422" s="132"/>
      <c r="AT422" s="133"/>
      <c r="AU422" s="134"/>
      <c r="AV422" s="134"/>
      <c r="AW422" s="134"/>
      <c r="AX422" s="134"/>
      <c r="AY422" s="134"/>
      <c r="AZ422" s="134"/>
      <c r="BA422" s="135"/>
    </row>
    <row r="423" spans="1:53" x14ac:dyDescent="0.25">
      <c r="A423" s="128" t="s">
        <v>1818</v>
      </c>
      <c r="B423" s="128" t="s">
        <v>1933</v>
      </c>
      <c r="C423" s="128" t="str">
        <f t="shared" si="32"/>
        <v>100.40</v>
      </c>
      <c r="D423" s="128" t="str">
        <f t="shared" si="34"/>
        <v>65</v>
      </c>
      <c r="E423" s="128" t="str">
        <f t="shared" si="33"/>
        <v>5100.02</v>
      </c>
      <c r="F423" s="128">
        <f>VLOOKUP(E423,'Projections Cheat Sheet'!$A$3:$B$536,2,FALSE)</f>
        <v>1</v>
      </c>
      <c r="G423" s="128" t="str">
        <f>VLOOKUP(F423,'Projections Cheat Sheet'!$B$8:$C$196,2,FALSE)</f>
        <v>salary</v>
      </c>
      <c r="H423" s="128" t="s">
        <v>2024</v>
      </c>
      <c r="I423" s="129">
        <v>1306</v>
      </c>
      <c r="J423" s="129">
        <v>1306</v>
      </c>
      <c r="K423" s="130"/>
      <c r="L423" s="129"/>
      <c r="M423" s="129"/>
      <c r="N423" s="129">
        <v>1305.1199999999999</v>
      </c>
      <c r="O423" s="129">
        <v>1305.1199999999999</v>
      </c>
      <c r="P423" s="131"/>
      <c r="R423" s="172">
        <v>18185</v>
      </c>
      <c r="S423" s="172">
        <v>18185</v>
      </c>
      <c r="T423" s="173"/>
      <c r="U423" s="173"/>
      <c r="V423" s="173"/>
      <c r="W423" s="172">
        <v>14664.59</v>
      </c>
      <c r="X423" s="172">
        <v>14664.59</v>
      </c>
      <c r="Y423" s="174"/>
      <c r="AA423" s="179">
        <v>18185</v>
      </c>
      <c r="AB423" s="179">
        <v>24815</v>
      </c>
      <c r="AC423" s="182"/>
      <c r="AD423" s="182"/>
      <c r="AE423" s="182"/>
      <c r="AF423" s="179">
        <v>7885.16</v>
      </c>
      <c r="AG423" s="179">
        <v>7885.16</v>
      </c>
      <c r="AH423" s="181"/>
      <c r="AJ423" s="185">
        <f>IFERROR(VLOOKUP(A423,[3]rptBudgetaryBudgetCrossOrganiza!$A$2:$M$554,4,FALSE),"0")</f>
        <v>18185</v>
      </c>
      <c r="AK423" s="185">
        <f>IFERROR(VLOOKUP(A423,[3]rptBudgetaryBudgetCrossOrganiza!$A$2:$M$554,6,FALSE),"0")</f>
        <v>18185</v>
      </c>
      <c r="AL423" s="149"/>
      <c r="AM423" s="150">
        <f>IFERROR(VLOOKUP(A423,[4]rptBudgetaryBudgetCrossOrganiza!$A$1212:$O$2283,13,FALSE),"0")</f>
        <v>743.4</v>
      </c>
      <c r="AN423" s="151"/>
      <c r="AO423" s="151"/>
      <c r="AP423" s="152"/>
      <c r="AQ423" s="149"/>
      <c r="AR423" s="153"/>
      <c r="AS423" s="132"/>
      <c r="AT423" s="133"/>
      <c r="AU423" s="134"/>
      <c r="AV423" s="134"/>
      <c r="AW423" s="134"/>
      <c r="AX423" s="134"/>
      <c r="AY423" s="134"/>
      <c r="AZ423" s="134"/>
      <c r="BA423" s="135"/>
    </row>
    <row r="424" spans="1:53" x14ac:dyDescent="0.25">
      <c r="A424" s="128" t="s">
        <v>1819</v>
      </c>
      <c r="B424" s="128" t="s">
        <v>1934</v>
      </c>
      <c r="C424" s="128" t="str">
        <f t="shared" si="32"/>
        <v>100.40</v>
      </c>
      <c r="D424" s="128" t="str">
        <f t="shared" si="34"/>
        <v>65</v>
      </c>
      <c r="E424" s="128" t="str">
        <f t="shared" si="33"/>
        <v>5100.03</v>
      </c>
      <c r="F424" s="128">
        <f>VLOOKUP(E424,'Projections Cheat Sheet'!$A$3:$B$536,2,FALSE)</f>
        <v>1</v>
      </c>
      <c r="G424" s="128" t="str">
        <f>VLOOKUP(F424,'Projections Cheat Sheet'!$B$8:$C$196,2,FALSE)</f>
        <v>salary</v>
      </c>
      <c r="H424" s="128" t="s">
        <v>2024</v>
      </c>
      <c r="I424" s="129">
        <v>630</v>
      </c>
      <c r="J424" s="129">
        <v>630</v>
      </c>
      <c r="K424" s="130"/>
      <c r="L424" s="129"/>
      <c r="M424" s="129"/>
      <c r="N424" s="129">
        <v>560.30999999999995</v>
      </c>
      <c r="O424" s="129">
        <v>560.30999999999995</v>
      </c>
      <c r="P424" s="131"/>
      <c r="R424" s="172">
        <v>1825</v>
      </c>
      <c r="S424" s="172">
        <v>1825</v>
      </c>
      <c r="T424" s="173"/>
      <c r="U424" s="173"/>
      <c r="V424" s="173"/>
      <c r="W424" s="172">
        <v>1259.6300000000001</v>
      </c>
      <c r="X424" s="172">
        <v>1259.6300000000001</v>
      </c>
      <c r="Y424" s="174"/>
      <c r="AA424" s="179">
        <v>1735</v>
      </c>
      <c r="AB424" s="179">
        <v>2218</v>
      </c>
      <c r="AC424" s="182"/>
      <c r="AD424" s="182"/>
      <c r="AE424" s="182"/>
      <c r="AF424" s="179">
        <v>729.97</v>
      </c>
      <c r="AG424" s="179">
        <v>729.97</v>
      </c>
      <c r="AH424" s="181"/>
      <c r="AJ424" s="185">
        <f>IFERROR(VLOOKUP(A424,[3]rptBudgetaryBudgetCrossOrganiza!$A$2:$M$554,4,FALSE),"0")</f>
        <v>1735</v>
      </c>
      <c r="AK424" s="185">
        <f>IFERROR(VLOOKUP(A424,[3]rptBudgetaryBudgetCrossOrganiza!$A$2:$M$554,6,FALSE),"0")</f>
        <v>1735</v>
      </c>
      <c r="AL424" s="149"/>
      <c r="AM424" s="150">
        <f>IFERROR(VLOOKUP(A424,[4]rptBudgetaryBudgetCrossOrganiza!$A$1212:$O$2283,13,FALSE),"0")</f>
        <v>105.16</v>
      </c>
      <c r="AN424" s="151"/>
      <c r="AO424" s="151"/>
      <c r="AP424" s="152"/>
      <c r="AQ424" s="149"/>
      <c r="AR424" s="153"/>
      <c r="AS424" s="132"/>
      <c r="AT424" s="133"/>
      <c r="AU424" s="134"/>
      <c r="AV424" s="134"/>
      <c r="AW424" s="134"/>
      <c r="AX424" s="134"/>
      <c r="AY424" s="134"/>
      <c r="AZ424" s="134"/>
      <c r="BA424" s="135"/>
    </row>
    <row r="425" spans="1:53" x14ac:dyDescent="0.25">
      <c r="A425" s="128" t="s">
        <v>1820</v>
      </c>
      <c r="B425" s="128" t="s">
        <v>1935</v>
      </c>
      <c r="C425" s="128" t="str">
        <f t="shared" si="32"/>
        <v>100.40</v>
      </c>
      <c r="D425" s="128" t="str">
        <f t="shared" si="34"/>
        <v>65</v>
      </c>
      <c r="E425" s="128" t="str">
        <f t="shared" si="33"/>
        <v>5100.04</v>
      </c>
      <c r="F425" s="128">
        <f>VLOOKUP(E425,'Projections Cheat Sheet'!$A$3:$B$536,2,FALSE)</f>
        <v>1</v>
      </c>
      <c r="G425" s="128" t="str">
        <f>VLOOKUP(F425,'Projections Cheat Sheet'!$B$8:$C$196,2,FALSE)</f>
        <v>salary</v>
      </c>
      <c r="H425" s="128" t="s">
        <v>2024</v>
      </c>
      <c r="I425" s="129">
        <v>102</v>
      </c>
      <c r="J425" s="129">
        <v>102</v>
      </c>
      <c r="K425" s="130"/>
      <c r="L425" s="129"/>
      <c r="M425" s="129"/>
      <c r="N425" s="129">
        <v>92.39</v>
      </c>
      <c r="O425" s="129">
        <v>92.39</v>
      </c>
      <c r="P425" s="131"/>
      <c r="R425" s="172">
        <v>285</v>
      </c>
      <c r="S425" s="172">
        <v>285</v>
      </c>
      <c r="T425" s="173"/>
      <c r="U425" s="173"/>
      <c r="V425" s="173"/>
      <c r="W425" s="172">
        <v>242.06</v>
      </c>
      <c r="X425" s="172">
        <v>242.06</v>
      </c>
      <c r="Y425" s="174"/>
      <c r="AA425" s="179">
        <v>285</v>
      </c>
      <c r="AB425" s="179">
        <v>357</v>
      </c>
      <c r="AC425" s="182"/>
      <c r="AD425" s="182"/>
      <c r="AE425" s="182"/>
      <c r="AF425" s="179">
        <v>119.76</v>
      </c>
      <c r="AG425" s="179">
        <v>119.76</v>
      </c>
      <c r="AH425" s="181"/>
      <c r="AJ425" s="185">
        <f>IFERROR(VLOOKUP(A425,[3]rptBudgetaryBudgetCrossOrganiza!$A$2:$M$554,4,FALSE),"0")</f>
        <v>285</v>
      </c>
      <c r="AK425" s="185">
        <f>IFERROR(VLOOKUP(A425,[3]rptBudgetaryBudgetCrossOrganiza!$A$2:$M$554,6,FALSE),"0")</f>
        <v>285</v>
      </c>
      <c r="AL425" s="149"/>
      <c r="AM425" s="150">
        <f>IFERROR(VLOOKUP(A425,[4]rptBudgetaryBudgetCrossOrganiza!$A$1212:$O$2283,13,FALSE),"0")</f>
        <v>18.14</v>
      </c>
      <c r="AN425" s="151"/>
      <c r="AO425" s="151"/>
      <c r="AP425" s="152"/>
      <c r="AQ425" s="149"/>
      <c r="AR425" s="153"/>
      <c r="AS425" s="132"/>
      <c r="AT425" s="133"/>
      <c r="AU425" s="134"/>
      <c r="AV425" s="134"/>
      <c r="AW425" s="134"/>
      <c r="AX425" s="134"/>
      <c r="AY425" s="134"/>
      <c r="AZ425" s="134"/>
      <c r="BA425" s="135"/>
    </row>
    <row r="426" spans="1:53" x14ac:dyDescent="0.25">
      <c r="A426" s="128" t="s">
        <v>1821</v>
      </c>
      <c r="B426" s="128" t="s">
        <v>1936</v>
      </c>
      <c r="C426" s="128" t="str">
        <f t="shared" si="32"/>
        <v>100.40</v>
      </c>
      <c r="D426" s="128" t="str">
        <f t="shared" si="34"/>
        <v>65</v>
      </c>
      <c r="E426" s="128" t="str">
        <f t="shared" si="33"/>
        <v>5100.05</v>
      </c>
      <c r="F426" s="128">
        <f>VLOOKUP(E426,'Projections Cheat Sheet'!$A$3:$B$536,2,FALSE)</f>
        <v>1</v>
      </c>
      <c r="G426" s="128" t="str">
        <f>VLOOKUP(F426,'Projections Cheat Sheet'!$B$8:$C$196,2,FALSE)</f>
        <v>salary</v>
      </c>
      <c r="H426" s="128" t="s">
        <v>2024</v>
      </c>
      <c r="I426" s="129">
        <v>55</v>
      </c>
      <c r="J426" s="129">
        <v>55</v>
      </c>
      <c r="K426" s="130"/>
      <c r="L426" s="129"/>
      <c r="M426" s="129"/>
      <c r="N426" s="129">
        <v>60.55</v>
      </c>
      <c r="O426" s="129">
        <v>60.55</v>
      </c>
      <c r="P426" s="131"/>
      <c r="R426" s="172">
        <v>85</v>
      </c>
      <c r="S426" s="172">
        <v>85</v>
      </c>
      <c r="T426" s="173"/>
      <c r="U426" s="173"/>
      <c r="V426" s="173"/>
      <c r="W426" s="172">
        <v>74.64</v>
      </c>
      <c r="X426" s="172">
        <v>74.64</v>
      </c>
      <c r="Y426" s="174"/>
      <c r="AA426" s="179">
        <v>90</v>
      </c>
      <c r="AB426" s="179">
        <v>167</v>
      </c>
      <c r="AC426" s="182"/>
      <c r="AD426" s="182"/>
      <c r="AE426" s="182"/>
      <c r="AF426" s="179">
        <v>55.78</v>
      </c>
      <c r="AG426" s="179">
        <v>55.78</v>
      </c>
      <c r="AH426" s="181"/>
      <c r="AJ426" s="185">
        <f>IFERROR(VLOOKUP(A426,[3]rptBudgetaryBudgetCrossOrganiza!$A$2:$M$554,4,FALSE),"0")</f>
        <v>90</v>
      </c>
      <c r="AK426" s="185">
        <f>IFERROR(VLOOKUP(A426,[3]rptBudgetaryBudgetCrossOrganiza!$A$2:$M$554,6,FALSE),"0")</f>
        <v>90</v>
      </c>
      <c r="AL426" s="149"/>
      <c r="AM426" s="150">
        <f>IFERROR(VLOOKUP(A426,[4]rptBudgetaryBudgetCrossOrganiza!$A$1212:$O$2283,13,FALSE),"0")</f>
        <v>8.02</v>
      </c>
      <c r="AN426" s="151"/>
      <c r="AO426" s="151"/>
      <c r="AP426" s="152"/>
      <c r="AQ426" s="149"/>
      <c r="AR426" s="153"/>
      <c r="AS426" s="132"/>
      <c r="AT426" s="133"/>
      <c r="AU426" s="134"/>
      <c r="AV426" s="134"/>
      <c r="AW426" s="134"/>
      <c r="AX426" s="134"/>
      <c r="AY426" s="134"/>
      <c r="AZ426" s="134"/>
      <c r="BA426" s="135"/>
    </row>
    <row r="427" spans="1:53" x14ac:dyDescent="0.25">
      <c r="A427" s="128" t="s">
        <v>1822</v>
      </c>
      <c r="B427" s="128" t="s">
        <v>1937</v>
      </c>
      <c r="C427" s="128" t="str">
        <f t="shared" si="32"/>
        <v>100.40</v>
      </c>
      <c r="D427" s="128" t="str">
        <f t="shared" si="34"/>
        <v>65</v>
      </c>
      <c r="E427" s="128" t="str">
        <f t="shared" si="33"/>
        <v>5100.06</v>
      </c>
      <c r="F427" s="128">
        <f>VLOOKUP(E427,'Projections Cheat Sheet'!$A$3:$B$536,2,FALSE)</f>
        <v>1</v>
      </c>
      <c r="G427" s="128" t="str">
        <f>VLOOKUP(F427,'Projections Cheat Sheet'!$B$8:$C$196,2,FALSE)</f>
        <v>salary</v>
      </c>
      <c r="H427" s="128" t="s">
        <v>2024</v>
      </c>
      <c r="I427" s="129">
        <v>1130</v>
      </c>
      <c r="J427" s="129">
        <v>1130</v>
      </c>
      <c r="K427" s="130"/>
      <c r="L427" s="129"/>
      <c r="M427" s="129"/>
      <c r="N427" s="129">
        <v>1130</v>
      </c>
      <c r="O427" s="129">
        <v>1130</v>
      </c>
      <c r="P427" s="131"/>
      <c r="R427" s="172">
        <v>1130</v>
      </c>
      <c r="S427" s="172">
        <v>1130</v>
      </c>
      <c r="T427" s="173"/>
      <c r="U427" s="173"/>
      <c r="V427" s="173"/>
      <c r="W427" s="172">
        <v>1130</v>
      </c>
      <c r="X427" s="172">
        <v>1130</v>
      </c>
      <c r="Y427" s="174"/>
      <c r="AA427" s="179">
        <v>2660</v>
      </c>
      <c r="AB427" s="179">
        <v>2660</v>
      </c>
      <c r="AC427" s="182"/>
      <c r="AD427" s="182"/>
      <c r="AE427" s="182"/>
      <c r="AF427" s="179">
        <v>886.68</v>
      </c>
      <c r="AG427" s="179">
        <v>886.68</v>
      </c>
      <c r="AH427" s="181"/>
      <c r="AJ427" s="185">
        <f>IFERROR(VLOOKUP(A427,[3]rptBudgetaryBudgetCrossOrganiza!$A$2:$M$554,4,FALSE),"0")</f>
        <v>2660</v>
      </c>
      <c r="AK427" s="185">
        <f>IFERROR(VLOOKUP(A427,[3]rptBudgetaryBudgetCrossOrganiza!$A$2:$M$554,6,FALSE),"0")</f>
        <v>2660</v>
      </c>
      <c r="AL427" s="149"/>
      <c r="AM427" s="150">
        <f>IFERROR(VLOOKUP(A427,[4]rptBudgetaryBudgetCrossOrganiza!$A$1212:$O$2283,13,FALSE),"0")</f>
        <v>0</v>
      </c>
      <c r="AN427" s="151"/>
      <c r="AO427" s="151"/>
      <c r="AP427" s="152"/>
      <c r="AQ427" s="149"/>
      <c r="AR427" s="153"/>
      <c r="AS427" s="132"/>
      <c r="AT427" s="133"/>
      <c r="AU427" s="134"/>
      <c r="AV427" s="134"/>
      <c r="AW427" s="134"/>
      <c r="AX427" s="134"/>
      <c r="AY427" s="134"/>
      <c r="AZ427" s="134"/>
      <c r="BA427" s="135"/>
    </row>
    <row r="428" spans="1:53" x14ac:dyDescent="0.25">
      <c r="A428" s="128" t="s">
        <v>1823</v>
      </c>
      <c r="B428" s="128" t="s">
        <v>1938</v>
      </c>
      <c r="C428" s="128" t="str">
        <f t="shared" ref="C428:C491" si="35">LEFT(A428,6)</f>
        <v>100.40</v>
      </c>
      <c r="D428" s="128" t="str">
        <f t="shared" si="34"/>
        <v>65</v>
      </c>
      <c r="E428" s="128" t="str">
        <f t="shared" ref="E428:E491" si="36">RIGHT(A428,7)</f>
        <v>5100.07</v>
      </c>
      <c r="F428" s="128">
        <f>VLOOKUP(E428,'Projections Cheat Sheet'!$A$3:$B$536,2,FALSE)</f>
        <v>1</v>
      </c>
      <c r="G428" s="128" t="str">
        <f>VLOOKUP(F428,'Projections Cheat Sheet'!$B$8:$C$196,2,FALSE)</f>
        <v>salary</v>
      </c>
      <c r="H428" s="128" t="s">
        <v>2024</v>
      </c>
      <c r="I428" s="129">
        <v>265</v>
      </c>
      <c r="J428" s="129">
        <v>265</v>
      </c>
      <c r="K428" s="130"/>
      <c r="L428" s="129"/>
      <c r="M428" s="129"/>
      <c r="N428" s="129">
        <v>194.05</v>
      </c>
      <c r="O428" s="129">
        <v>194.05</v>
      </c>
      <c r="P428" s="131"/>
      <c r="R428" s="172">
        <v>565</v>
      </c>
      <c r="S428" s="172">
        <v>565</v>
      </c>
      <c r="T428" s="173"/>
      <c r="U428" s="173"/>
      <c r="V428" s="173"/>
      <c r="W428" s="172">
        <v>343.35</v>
      </c>
      <c r="X428" s="172">
        <v>343.35</v>
      </c>
      <c r="Y428" s="174"/>
      <c r="AA428" s="179">
        <v>450</v>
      </c>
      <c r="AB428" s="179">
        <v>629</v>
      </c>
      <c r="AC428" s="182"/>
      <c r="AD428" s="182"/>
      <c r="AE428" s="182"/>
      <c r="AF428" s="179">
        <v>233.28</v>
      </c>
      <c r="AG428" s="179">
        <v>233.28</v>
      </c>
      <c r="AH428" s="181"/>
      <c r="AJ428" s="185">
        <f>IFERROR(VLOOKUP(A428,[3]rptBudgetaryBudgetCrossOrganiza!$A$2:$M$554,4,FALSE),"0")</f>
        <v>450</v>
      </c>
      <c r="AK428" s="185">
        <f>IFERROR(VLOOKUP(A428,[3]rptBudgetaryBudgetCrossOrganiza!$A$2:$M$554,6,FALSE),"0")</f>
        <v>450</v>
      </c>
      <c r="AL428" s="149"/>
      <c r="AM428" s="150">
        <f>IFERROR(VLOOKUP(A428,[4]rptBudgetaryBudgetCrossOrganiza!$A$1212:$O$2283,13,FALSE),"0")</f>
        <v>31.75</v>
      </c>
      <c r="AN428" s="151"/>
      <c r="AO428" s="151"/>
      <c r="AP428" s="152"/>
      <c r="AQ428" s="149"/>
      <c r="AR428" s="153"/>
      <c r="AS428" s="132"/>
      <c r="AT428" s="133"/>
      <c r="AU428" s="134"/>
      <c r="AV428" s="134"/>
      <c r="AW428" s="134"/>
      <c r="AX428" s="134"/>
      <c r="AY428" s="134"/>
      <c r="AZ428" s="134"/>
      <c r="BA428" s="135"/>
    </row>
    <row r="429" spans="1:53" x14ac:dyDescent="0.25">
      <c r="A429" s="128" t="s">
        <v>1824</v>
      </c>
      <c r="B429" s="128" t="s">
        <v>1939</v>
      </c>
      <c r="C429" s="128" t="str">
        <f t="shared" si="35"/>
        <v>100.40</v>
      </c>
      <c r="D429" s="128" t="str">
        <f t="shared" si="34"/>
        <v>65</v>
      </c>
      <c r="E429" s="128" t="str">
        <f t="shared" si="36"/>
        <v>5100.08</v>
      </c>
      <c r="F429" s="128">
        <f>VLOOKUP(E429,'Projections Cheat Sheet'!$A$3:$B$536,2,FALSE)</f>
        <v>1</v>
      </c>
      <c r="G429" s="128" t="str">
        <f>VLOOKUP(F429,'Projections Cheat Sheet'!$B$8:$C$196,2,FALSE)</f>
        <v>salary</v>
      </c>
      <c r="H429" s="128" t="s">
        <v>2024</v>
      </c>
      <c r="I429" s="129">
        <v>795</v>
      </c>
      <c r="J429" s="129">
        <v>795</v>
      </c>
      <c r="K429" s="130"/>
      <c r="L429" s="129"/>
      <c r="M429" s="129"/>
      <c r="N429" s="129">
        <v>1477.62</v>
      </c>
      <c r="O429" s="129">
        <v>1477.62</v>
      </c>
      <c r="P429" s="131"/>
      <c r="R429" s="172">
        <v>2480</v>
      </c>
      <c r="S429" s="172">
        <v>2480</v>
      </c>
      <c r="T429" s="173"/>
      <c r="U429" s="173"/>
      <c r="V429" s="173"/>
      <c r="W429" s="172">
        <v>3075.24</v>
      </c>
      <c r="X429" s="172">
        <v>3075.24</v>
      </c>
      <c r="Y429" s="174"/>
      <c r="AA429" s="179">
        <v>3480</v>
      </c>
      <c r="AB429" s="179">
        <v>3805</v>
      </c>
      <c r="AC429" s="182"/>
      <c r="AD429" s="182"/>
      <c r="AE429" s="182"/>
      <c r="AF429" s="179">
        <v>2255.5100000000002</v>
      </c>
      <c r="AG429" s="179">
        <v>2255.5100000000002</v>
      </c>
      <c r="AH429" s="181"/>
      <c r="AJ429" s="185">
        <f>IFERROR(VLOOKUP(A429,[3]rptBudgetaryBudgetCrossOrganiza!$A$2:$M$554,4,FALSE),"0")</f>
        <v>3480</v>
      </c>
      <c r="AK429" s="185">
        <f>IFERROR(VLOOKUP(A429,[3]rptBudgetaryBudgetCrossOrganiza!$A$2:$M$554,6,FALSE),"0")</f>
        <v>3480</v>
      </c>
      <c r="AL429" s="149"/>
      <c r="AM429" s="150">
        <f>IFERROR(VLOOKUP(A429,[4]rptBudgetaryBudgetCrossOrganiza!$A$1212:$O$2283,13,FALSE),"0")</f>
        <v>335.82</v>
      </c>
      <c r="AN429" s="151"/>
      <c r="AO429" s="151"/>
      <c r="AP429" s="152"/>
      <c r="AQ429" s="149"/>
      <c r="AR429" s="153"/>
      <c r="AS429" s="132"/>
      <c r="AT429" s="133"/>
      <c r="AU429" s="134"/>
      <c r="AV429" s="134"/>
      <c r="AW429" s="134"/>
      <c r="AX429" s="134"/>
      <c r="AY429" s="134"/>
      <c r="AZ429" s="134"/>
      <c r="BA429" s="135"/>
    </row>
    <row r="430" spans="1:53" x14ac:dyDescent="0.25">
      <c r="A430" s="128" t="s">
        <v>1825</v>
      </c>
      <c r="B430" s="128" t="s">
        <v>1940</v>
      </c>
      <c r="C430" s="128" t="str">
        <f t="shared" si="35"/>
        <v>100.40</v>
      </c>
      <c r="D430" s="128" t="str">
        <f t="shared" si="34"/>
        <v>65</v>
      </c>
      <c r="E430" s="128" t="str">
        <f t="shared" si="36"/>
        <v>5100.09</v>
      </c>
      <c r="F430" s="128">
        <f>VLOOKUP(E430,'Projections Cheat Sheet'!$A$3:$B$536,2,FALSE)</f>
        <v>1</v>
      </c>
      <c r="G430" s="128" t="str">
        <f>VLOOKUP(F430,'Projections Cheat Sheet'!$B$8:$C$196,2,FALSE)</f>
        <v>salary</v>
      </c>
      <c r="H430" s="128" t="s">
        <v>2024</v>
      </c>
      <c r="I430" s="129">
        <v>0</v>
      </c>
      <c r="J430" s="129">
        <v>0</v>
      </c>
      <c r="K430" s="130"/>
      <c r="L430" s="129"/>
      <c r="M430" s="129"/>
      <c r="N430" s="129">
        <v>1106.55</v>
      </c>
      <c r="O430" s="129">
        <v>1106.55</v>
      </c>
      <c r="P430" s="131"/>
      <c r="R430" s="172">
        <v>0</v>
      </c>
      <c r="S430" s="172">
        <v>0</v>
      </c>
      <c r="T430" s="173"/>
      <c r="U430" s="173"/>
      <c r="V430" s="173"/>
      <c r="W430" s="172">
        <v>-437.55</v>
      </c>
      <c r="X430" s="172">
        <v>-437.55</v>
      </c>
      <c r="Y430" s="174"/>
      <c r="AA430" s="179">
        <v>0</v>
      </c>
      <c r="AB430" s="179">
        <v>0</v>
      </c>
      <c r="AC430" s="182"/>
      <c r="AD430" s="182"/>
      <c r="AE430" s="182"/>
      <c r="AF430" s="179">
        <v>4802.25</v>
      </c>
      <c r="AG430" s="179">
        <v>4802.25</v>
      </c>
      <c r="AH430" s="181"/>
      <c r="AJ430" s="185">
        <f>IFERROR(VLOOKUP(A430,[3]rptBudgetaryBudgetCrossOrganiza!$A$2:$M$554,4,FALSE),"0")</f>
        <v>0</v>
      </c>
      <c r="AK430" s="185">
        <f>IFERROR(VLOOKUP(A430,[3]rptBudgetaryBudgetCrossOrganiza!$A$2:$M$554,6,FALSE),"0")</f>
        <v>0</v>
      </c>
      <c r="AL430" s="149"/>
      <c r="AM430" s="150">
        <f>IFERROR(VLOOKUP(A430,[4]rptBudgetaryBudgetCrossOrganiza!$A$1212:$O$2283,13,FALSE),"0")</f>
        <v>1472.25</v>
      </c>
      <c r="AN430" s="151"/>
      <c r="AO430" s="151"/>
      <c r="AP430" s="152"/>
      <c r="AQ430" s="149"/>
      <c r="AR430" s="153"/>
      <c r="AS430" s="132"/>
      <c r="AT430" s="133"/>
      <c r="AU430" s="134"/>
      <c r="AV430" s="134"/>
      <c r="AW430" s="134"/>
      <c r="AX430" s="134"/>
      <c r="AY430" s="134"/>
      <c r="AZ430" s="134"/>
      <c r="BA430" s="135"/>
    </row>
    <row r="431" spans="1:53" x14ac:dyDescent="0.25">
      <c r="A431" s="128" t="s">
        <v>1826</v>
      </c>
      <c r="B431" s="128" t="s">
        <v>1941</v>
      </c>
      <c r="C431" s="128" t="str">
        <f t="shared" si="35"/>
        <v>100.40</v>
      </c>
      <c r="D431" s="128" t="str">
        <f t="shared" si="34"/>
        <v>65</v>
      </c>
      <c r="E431" s="128" t="str">
        <f t="shared" si="36"/>
        <v>5100.10</v>
      </c>
      <c r="F431" s="128">
        <f>VLOOKUP(E431,'Projections Cheat Sheet'!$A$3:$B$536,2,FALSE)</f>
        <v>1</v>
      </c>
      <c r="G431" s="128" t="str">
        <f>VLOOKUP(F431,'Projections Cheat Sheet'!$B$8:$C$196,2,FALSE)</f>
        <v>salary</v>
      </c>
      <c r="H431" s="128" t="s">
        <v>2024</v>
      </c>
      <c r="I431" s="129">
        <v>0</v>
      </c>
      <c r="J431" s="129">
        <v>0</v>
      </c>
      <c r="K431" s="130"/>
      <c r="L431" s="129"/>
      <c r="M431" s="129"/>
      <c r="N431" s="129">
        <v>0</v>
      </c>
      <c r="O431" s="129">
        <v>0</v>
      </c>
      <c r="P431" s="131"/>
      <c r="R431" s="172">
        <v>115</v>
      </c>
      <c r="S431" s="172">
        <v>115</v>
      </c>
      <c r="T431" s="173"/>
      <c r="U431" s="173"/>
      <c r="V431" s="173"/>
      <c r="W431" s="172">
        <v>0</v>
      </c>
      <c r="X431" s="172">
        <v>0</v>
      </c>
      <c r="Y431" s="174"/>
      <c r="AA431" s="179">
        <v>0</v>
      </c>
      <c r="AB431" s="179">
        <v>0</v>
      </c>
      <c r="AC431" s="182"/>
      <c r="AD431" s="182"/>
      <c r="AE431" s="182"/>
      <c r="AF431" s="179">
        <v>212.5</v>
      </c>
      <c r="AG431" s="179">
        <v>212.5</v>
      </c>
      <c r="AH431" s="181"/>
      <c r="AJ431" s="185">
        <f>IFERROR(VLOOKUP(A431,[3]rptBudgetaryBudgetCrossOrganiza!$A$2:$M$554,4,FALSE),"0")</f>
        <v>0</v>
      </c>
      <c r="AK431" s="185">
        <f>IFERROR(VLOOKUP(A431,[3]rptBudgetaryBudgetCrossOrganiza!$A$2:$M$554,6,FALSE),"0")</f>
        <v>0</v>
      </c>
      <c r="AL431" s="149"/>
      <c r="AM431" s="150">
        <f>IFERROR(VLOOKUP(A431,[4]rptBudgetaryBudgetCrossOrganiza!$A$1212:$O$2283,13,FALSE),"0")</f>
        <v>0</v>
      </c>
      <c r="AN431" s="151"/>
      <c r="AO431" s="151"/>
      <c r="AP431" s="152"/>
      <c r="AQ431" s="149"/>
      <c r="AR431" s="153"/>
      <c r="AS431" s="132"/>
      <c r="AT431" s="133"/>
      <c r="AU431" s="134"/>
      <c r="AV431" s="134"/>
      <c r="AW431" s="134"/>
      <c r="AX431" s="134"/>
      <c r="AY431" s="134"/>
      <c r="AZ431" s="134"/>
      <c r="BA431" s="135"/>
    </row>
    <row r="432" spans="1:53" x14ac:dyDescent="0.25">
      <c r="A432" s="128" t="s">
        <v>1827</v>
      </c>
      <c r="B432" s="128" t="s">
        <v>1942</v>
      </c>
      <c r="C432" s="128" t="str">
        <f t="shared" si="35"/>
        <v>100.40</v>
      </c>
      <c r="D432" s="128" t="str">
        <f t="shared" si="34"/>
        <v>65</v>
      </c>
      <c r="E432" s="128" t="str">
        <f t="shared" si="36"/>
        <v>5100.11</v>
      </c>
      <c r="F432" s="128">
        <f>VLOOKUP(E432,'Projections Cheat Sheet'!$A$3:$B$536,2,FALSE)</f>
        <v>1</v>
      </c>
      <c r="G432" s="128" t="str">
        <f>VLOOKUP(F432,'Projections Cheat Sheet'!$B$8:$C$196,2,FALSE)</f>
        <v>salary</v>
      </c>
      <c r="H432" s="128" t="s">
        <v>2024</v>
      </c>
      <c r="I432" s="129">
        <v>565</v>
      </c>
      <c r="J432" s="129">
        <v>565</v>
      </c>
      <c r="K432" s="130"/>
      <c r="L432" s="129"/>
      <c r="M432" s="129"/>
      <c r="N432" s="129">
        <v>514.52</v>
      </c>
      <c r="O432" s="129">
        <v>514.52</v>
      </c>
      <c r="P432" s="131"/>
      <c r="R432" s="172">
        <v>1165</v>
      </c>
      <c r="S432" s="172">
        <v>1165</v>
      </c>
      <c r="T432" s="173"/>
      <c r="U432" s="173"/>
      <c r="V432" s="173"/>
      <c r="W432" s="172">
        <v>927.54</v>
      </c>
      <c r="X432" s="172">
        <v>927.54</v>
      </c>
      <c r="Y432" s="174"/>
      <c r="AA432" s="179">
        <v>1220</v>
      </c>
      <c r="AB432" s="179">
        <v>1641</v>
      </c>
      <c r="AC432" s="182"/>
      <c r="AD432" s="182"/>
      <c r="AE432" s="182"/>
      <c r="AF432" s="179">
        <v>800.43</v>
      </c>
      <c r="AG432" s="179">
        <v>800.43</v>
      </c>
      <c r="AH432" s="181"/>
      <c r="AJ432" s="185">
        <f>IFERROR(VLOOKUP(A432,[3]rptBudgetaryBudgetCrossOrganiza!$A$2:$M$554,4,FALSE),"0")</f>
        <v>1220</v>
      </c>
      <c r="AK432" s="185">
        <f>IFERROR(VLOOKUP(A432,[3]rptBudgetaryBudgetCrossOrganiza!$A$2:$M$554,6,FALSE),"0")</f>
        <v>1220</v>
      </c>
      <c r="AL432" s="149"/>
      <c r="AM432" s="150">
        <f>IFERROR(VLOOKUP(A432,[4]rptBudgetaryBudgetCrossOrganiza!$A$1212:$O$2283,13,FALSE),"0")</f>
        <v>109.91</v>
      </c>
      <c r="AN432" s="151"/>
      <c r="AO432" s="151"/>
      <c r="AP432" s="152"/>
      <c r="AQ432" s="149"/>
      <c r="AR432" s="153"/>
      <c r="AS432" s="132"/>
      <c r="AT432" s="133"/>
      <c r="AU432" s="134"/>
      <c r="AV432" s="134"/>
      <c r="AW432" s="134"/>
      <c r="AX432" s="134"/>
      <c r="AY432" s="134"/>
      <c r="AZ432" s="134"/>
      <c r="BA432" s="135"/>
    </row>
    <row r="433" spans="1:53" x14ac:dyDescent="0.25">
      <c r="A433" s="128" t="s">
        <v>1828</v>
      </c>
      <c r="B433" s="128" t="s">
        <v>1943</v>
      </c>
      <c r="C433" s="128" t="str">
        <f t="shared" si="35"/>
        <v>100.40</v>
      </c>
      <c r="D433" s="128" t="str">
        <f t="shared" si="34"/>
        <v>65</v>
      </c>
      <c r="E433" s="128" t="str">
        <f t="shared" si="36"/>
        <v>5100.12</v>
      </c>
      <c r="F433" s="128">
        <f>VLOOKUP(E433,'Projections Cheat Sheet'!$A$3:$B$536,2,FALSE)</f>
        <v>1</v>
      </c>
      <c r="G433" s="128" t="str">
        <f>VLOOKUP(F433,'Projections Cheat Sheet'!$B$8:$C$196,2,FALSE)</f>
        <v>salary</v>
      </c>
      <c r="H433" s="128" t="s">
        <v>2024</v>
      </c>
      <c r="I433" s="129">
        <v>0</v>
      </c>
      <c r="J433" s="129">
        <v>0</v>
      </c>
      <c r="K433" s="130"/>
      <c r="L433" s="129"/>
      <c r="M433" s="129"/>
      <c r="N433" s="129">
        <v>0</v>
      </c>
      <c r="O433" s="129">
        <v>0</v>
      </c>
      <c r="P433" s="131"/>
      <c r="R433" s="172">
        <v>0</v>
      </c>
      <c r="S433" s="172">
        <v>0</v>
      </c>
      <c r="T433" s="173"/>
      <c r="U433" s="173"/>
      <c r="V433" s="173"/>
      <c r="W433" s="172">
        <v>0</v>
      </c>
      <c r="X433" s="172">
        <v>0</v>
      </c>
      <c r="Y433" s="174"/>
      <c r="AA433" s="179">
        <v>0</v>
      </c>
      <c r="AB433" s="179">
        <v>0</v>
      </c>
      <c r="AC433" s="182"/>
      <c r="AD433" s="182"/>
      <c r="AE433" s="182"/>
      <c r="AF433" s="179">
        <v>0</v>
      </c>
      <c r="AG433" s="179">
        <v>0</v>
      </c>
      <c r="AH433" s="181"/>
      <c r="AJ433" s="185">
        <f>IFERROR(VLOOKUP(A433,[3]rptBudgetaryBudgetCrossOrganiza!$A$2:$M$554,4,FALSE),"0")</f>
        <v>0</v>
      </c>
      <c r="AK433" s="185">
        <f>IFERROR(VLOOKUP(A433,[3]rptBudgetaryBudgetCrossOrganiza!$A$2:$M$554,6,FALSE),"0")</f>
        <v>0</v>
      </c>
      <c r="AL433" s="149">
        <v>0</v>
      </c>
      <c r="AM433" s="150">
        <f>IFERROR(VLOOKUP(A433,[4]rptBudgetaryBudgetCrossOrganiza!$A$1212:$O$2283,13,FALSE),"0")</f>
        <v>0</v>
      </c>
      <c r="AN433" s="151"/>
      <c r="AO433" s="151"/>
      <c r="AP433" s="152"/>
      <c r="AQ433" s="149"/>
      <c r="AR433" s="153"/>
      <c r="AS433" s="132"/>
      <c r="AT433" s="133"/>
      <c r="AU433" s="134"/>
      <c r="AV433" s="134"/>
      <c r="AW433" s="134"/>
      <c r="AX433" s="134"/>
      <c r="AY433" s="134"/>
      <c r="AZ433" s="134"/>
      <c r="BA433" s="135"/>
    </row>
    <row r="434" spans="1:53" x14ac:dyDescent="0.25">
      <c r="A434" s="128" t="s">
        <v>1829</v>
      </c>
      <c r="B434" s="128" t="s">
        <v>1945</v>
      </c>
      <c r="C434" s="128" t="str">
        <f t="shared" si="35"/>
        <v>100.40</v>
      </c>
      <c r="D434" s="128" t="str">
        <f t="shared" si="34"/>
        <v>65</v>
      </c>
      <c r="E434" s="128" t="str">
        <f t="shared" si="36"/>
        <v>5100.17</v>
      </c>
      <c r="F434" s="128">
        <f>VLOOKUP(E434,'Projections Cheat Sheet'!$A$3:$B$536,2,FALSE)</f>
        <v>1</v>
      </c>
      <c r="G434" s="128" t="str">
        <f>VLOOKUP(F434,'Projections Cheat Sheet'!$B$8:$C$196,2,FALSE)</f>
        <v>salary</v>
      </c>
      <c r="H434" s="128" t="s">
        <v>2024</v>
      </c>
      <c r="I434" s="129">
        <v>8675</v>
      </c>
      <c r="J434" s="129">
        <v>8675</v>
      </c>
      <c r="K434" s="130"/>
      <c r="L434" s="129"/>
      <c r="M434" s="129"/>
      <c r="N434" s="129">
        <v>8667.7199999999993</v>
      </c>
      <c r="O434" s="129">
        <v>8667.7199999999993</v>
      </c>
      <c r="P434" s="131"/>
      <c r="R434" s="172">
        <v>8675</v>
      </c>
      <c r="S434" s="172">
        <v>8675</v>
      </c>
      <c r="T434" s="173"/>
      <c r="U434" s="173"/>
      <c r="V434" s="173"/>
      <c r="W434" s="172">
        <v>8670.1200000000008</v>
      </c>
      <c r="X434" s="172">
        <v>8670.1200000000008</v>
      </c>
      <c r="Y434" s="174"/>
      <c r="AA434" s="179">
        <v>8675</v>
      </c>
      <c r="AB434" s="179">
        <v>8675</v>
      </c>
      <c r="AC434" s="182"/>
      <c r="AD434" s="182"/>
      <c r="AE434" s="182"/>
      <c r="AF434" s="179">
        <v>6171.1</v>
      </c>
      <c r="AG434" s="179">
        <v>6171.1</v>
      </c>
      <c r="AH434" s="181"/>
      <c r="AJ434" s="185">
        <f>IFERROR(VLOOKUP(A434,[3]rptBudgetaryBudgetCrossOrganiza!$A$2:$M$554,4,FALSE),"0")</f>
        <v>8675</v>
      </c>
      <c r="AK434" s="185">
        <f>IFERROR(VLOOKUP(A434,[3]rptBudgetaryBudgetCrossOrganiza!$A$2:$M$554,6,FALSE),"0")</f>
        <v>8675</v>
      </c>
      <c r="AL434" s="149"/>
      <c r="AM434" s="150">
        <f>IFERROR(VLOOKUP(A434,[4]rptBudgetaryBudgetCrossOrganiza!$A$1212:$O$2283,13,FALSE),"0")</f>
        <v>1532.4</v>
      </c>
      <c r="AN434" s="151"/>
      <c r="AO434" s="151"/>
      <c r="AP434" s="152"/>
      <c r="AQ434" s="149"/>
      <c r="AR434" s="153"/>
      <c r="AS434" s="132"/>
      <c r="AT434" s="133"/>
      <c r="AU434" s="134"/>
      <c r="AV434" s="134"/>
      <c r="AW434" s="134"/>
      <c r="AX434" s="134"/>
      <c r="AY434" s="134"/>
      <c r="AZ434" s="134"/>
      <c r="BA434" s="135"/>
    </row>
    <row r="435" spans="1:53" x14ac:dyDescent="0.25">
      <c r="A435" s="128" t="s">
        <v>1830</v>
      </c>
      <c r="B435" s="128" t="s">
        <v>348</v>
      </c>
      <c r="C435" s="128" t="str">
        <f t="shared" si="35"/>
        <v>100.40</v>
      </c>
      <c r="D435" s="128" t="str">
        <f t="shared" si="34"/>
        <v>65</v>
      </c>
      <c r="E435" s="128" t="str">
        <f t="shared" si="36"/>
        <v>6000.01</v>
      </c>
      <c r="F435" s="128">
        <f>VLOOKUP(E435,'Projections Cheat Sheet'!$A$3:$B$536,2,FALSE)</f>
        <v>6</v>
      </c>
      <c r="G435" s="128" t="str">
        <f>VLOOKUP(F435,'Projections Cheat Sheet'!$B$8:$C$196,2,FALSE)</f>
        <v>Zero</v>
      </c>
      <c r="H435" s="128" t="s">
        <v>2025</v>
      </c>
      <c r="I435" s="129">
        <v>10000</v>
      </c>
      <c r="J435" s="129">
        <v>10000</v>
      </c>
      <c r="K435" s="130"/>
      <c r="L435" s="129"/>
      <c r="M435" s="129"/>
      <c r="N435" s="129">
        <v>0</v>
      </c>
      <c r="O435" s="129">
        <v>0</v>
      </c>
      <c r="P435" s="131"/>
      <c r="R435" s="172">
        <v>15000</v>
      </c>
      <c r="S435" s="172">
        <v>15000</v>
      </c>
      <c r="T435" s="173"/>
      <c r="U435" s="173"/>
      <c r="V435" s="173"/>
      <c r="W435" s="172">
        <v>13105.99</v>
      </c>
      <c r="X435" s="172">
        <v>13105.99</v>
      </c>
      <c r="Y435" s="174"/>
      <c r="AA435" s="179">
        <v>5000</v>
      </c>
      <c r="AB435" s="179">
        <v>5000</v>
      </c>
      <c r="AC435" s="182"/>
      <c r="AD435" s="182"/>
      <c r="AE435" s="182"/>
      <c r="AF435" s="179">
        <v>0</v>
      </c>
      <c r="AG435" s="179">
        <v>0</v>
      </c>
      <c r="AH435" s="181"/>
      <c r="AJ435" s="185">
        <f>IFERROR(VLOOKUP(A435,[3]rptBudgetaryBudgetCrossOrganiza!$A$2:$M$554,4,FALSE),"0")</f>
        <v>5000</v>
      </c>
      <c r="AK435" s="185">
        <f>IFERROR(VLOOKUP(A435,[3]rptBudgetaryBudgetCrossOrganiza!$A$2:$M$554,6,FALSE),"0")</f>
        <v>5000</v>
      </c>
      <c r="AL435" s="149">
        <v>5000</v>
      </c>
      <c r="AM435" s="150">
        <f>IFERROR(VLOOKUP(A435,[4]rptBudgetaryBudgetCrossOrganiza!$A$1212:$O$2283,13,FALSE),"0")</f>
        <v>0</v>
      </c>
      <c r="AN435" s="151"/>
      <c r="AO435" s="151"/>
      <c r="AP435" s="152"/>
      <c r="AQ435" s="149"/>
      <c r="AR435" s="153"/>
      <c r="AS435" s="132"/>
      <c r="AT435" s="133"/>
      <c r="AU435" s="134"/>
      <c r="AV435" s="134"/>
      <c r="AW435" s="134"/>
      <c r="AX435" s="134"/>
      <c r="AY435" s="134"/>
      <c r="AZ435" s="134"/>
      <c r="BA435" s="135"/>
    </row>
    <row r="436" spans="1:53" x14ac:dyDescent="0.25">
      <c r="A436" s="128" t="s">
        <v>1831</v>
      </c>
      <c r="B436" s="128" t="s">
        <v>1947</v>
      </c>
      <c r="C436" s="128" t="str">
        <f t="shared" si="35"/>
        <v>100.40</v>
      </c>
      <c r="D436" s="128" t="str">
        <f t="shared" si="34"/>
        <v>65</v>
      </c>
      <c r="E436" s="128" t="str">
        <f t="shared" si="36"/>
        <v>6000.12</v>
      </c>
      <c r="F436" s="128">
        <f>VLOOKUP(E436,'Projections Cheat Sheet'!$A$3:$B$536,2,FALSE)</f>
        <v>6</v>
      </c>
      <c r="G436" s="128" t="str">
        <f>VLOOKUP(F436,'Projections Cheat Sheet'!$B$8:$C$196,2,FALSE)</f>
        <v>Zero</v>
      </c>
      <c r="H436" s="128" t="s">
        <v>2025</v>
      </c>
      <c r="I436" s="129">
        <v>7500</v>
      </c>
      <c r="J436" s="129">
        <v>7500</v>
      </c>
      <c r="K436" s="130"/>
      <c r="L436" s="129"/>
      <c r="M436" s="129"/>
      <c r="N436" s="129">
        <v>0</v>
      </c>
      <c r="O436" s="129">
        <v>0</v>
      </c>
      <c r="P436" s="131"/>
      <c r="R436" s="172">
        <v>0</v>
      </c>
      <c r="S436" s="172">
        <v>5000</v>
      </c>
      <c r="T436" s="173"/>
      <c r="U436" s="173"/>
      <c r="V436" s="173"/>
      <c r="W436" s="172">
        <v>0</v>
      </c>
      <c r="X436" s="172">
        <v>0</v>
      </c>
      <c r="Y436" s="174"/>
      <c r="AA436" s="179">
        <v>5000</v>
      </c>
      <c r="AB436" s="179">
        <v>5000</v>
      </c>
      <c r="AC436" s="182"/>
      <c r="AD436" s="182"/>
      <c r="AE436" s="182"/>
      <c r="AF436" s="179">
        <v>0</v>
      </c>
      <c r="AG436" s="179">
        <v>0</v>
      </c>
      <c r="AH436" s="181"/>
      <c r="AJ436" s="185">
        <f>IFERROR(VLOOKUP(A436,[3]rptBudgetaryBudgetCrossOrganiza!$A$2:$M$554,4,FALSE),"0")</f>
        <v>5000</v>
      </c>
      <c r="AK436" s="185">
        <f>IFERROR(VLOOKUP(A436,[3]rptBudgetaryBudgetCrossOrganiza!$A$2:$M$554,6,FALSE),"0")</f>
        <v>5000</v>
      </c>
      <c r="AL436" s="149">
        <v>5000</v>
      </c>
      <c r="AM436" s="150">
        <f>IFERROR(VLOOKUP(A436,[4]rptBudgetaryBudgetCrossOrganiza!$A$1212:$O$2283,13,FALSE),"0")</f>
        <v>0</v>
      </c>
      <c r="AN436" s="151"/>
      <c r="AO436" s="151"/>
      <c r="AP436" s="152"/>
      <c r="AQ436" s="149"/>
      <c r="AR436" s="153"/>
      <c r="AS436" s="132"/>
      <c r="AT436" s="133"/>
      <c r="AU436" s="134"/>
      <c r="AV436" s="134"/>
      <c r="AW436" s="134"/>
      <c r="AX436" s="134"/>
      <c r="AY436" s="134"/>
      <c r="AZ436" s="134"/>
      <c r="BA436" s="135"/>
    </row>
    <row r="437" spans="1:53" x14ac:dyDescent="0.25">
      <c r="A437" s="128" t="s">
        <v>1832</v>
      </c>
      <c r="B437" s="128" t="s">
        <v>1948</v>
      </c>
      <c r="C437" s="128" t="str">
        <f t="shared" si="35"/>
        <v>100.40</v>
      </c>
      <c r="D437" s="128" t="str">
        <f t="shared" si="34"/>
        <v>65</v>
      </c>
      <c r="E437" s="128" t="str">
        <f t="shared" si="36"/>
        <v>6100.01</v>
      </c>
      <c r="F437" s="128">
        <f>VLOOKUP(E437,'Projections Cheat Sheet'!$A$3:$B$536,2,FALSE)</f>
        <v>6</v>
      </c>
      <c r="G437" s="128" t="str">
        <f>VLOOKUP(F437,'Projections Cheat Sheet'!$B$8:$C$196,2,FALSE)</f>
        <v>Zero</v>
      </c>
      <c r="H437" s="128" t="s">
        <v>2026</v>
      </c>
      <c r="I437" s="129">
        <v>80000</v>
      </c>
      <c r="J437" s="129">
        <v>80000</v>
      </c>
      <c r="K437" s="130"/>
      <c r="L437" s="129"/>
      <c r="M437" s="129"/>
      <c r="N437" s="129">
        <v>64527.4</v>
      </c>
      <c r="O437" s="129">
        <v>64527.4</v>
      </c>
      <c r="P437" s="131"/>
      <c r="R437" s="172">
        <v>84500</v>
      </c>
      <c r="S437" s="172">
        <v>84500</v>
      </c>
      <c r="T437" s="173"/>
      <c r="U437" s="173"/>
      <c r="V437" s="173"/>
      <c r="W437" s="172">
        <v>70049.509999999995</v>
      </c>
      <c r="X437" s="172">
        <v>70049.509999999995</v>
      </c>
      <c r="Y437" s="174"/>
      <c r="AA437" s="179">
        <v>71000</v>
      </c>
      <c r="AB437" s="179">
        <v>71000</v>
      </c>
      <c r="AC437" s="182"/>
      <c r="AD437" s="182"/>
      <c r="AE437" s="182"/>
      <c r="AF437" s="179">
        <v>90308.35</v>
      </c>
      <c r="AG437" s="179">
        <v>90308.35</v>
      </c>
      <c r="AH437" s="181"/>
      <c r="AJ437" s="185">
        <f>IFERROR(VLOOKUP(A437,[3]rptBudgetaryBudgetCrossOrganiza!$A$2:$M$554,4,FALSE),"0")</f>
        <v>71000</v>
      </c>
      <c r="AK437" s="185">
        <f>IFERROR(VLOOKUP(A437,[3]rptBudgetaryBudgetCrossOrganiza!$A$2:$M$554,6,FALSE),"0")</f>
        <v>71000</v>
      </c>
      <c r="AL437" s="149">
        <v>71000</v>
      </c>
      <c r="AM437" s="150">
        <f>IFERROR(VLOOKUP(A437,[4]rptBudgetaryBudgetCrossOrganiza!$A$1212:$O$2283,13,FALSE),"0")</f>
        <v>17388.509999999998</v>
      </c>
      <c r="AN437" s="151"/>
      <c r="AO437" s="151"/>
      <c r="AP437" s="152"/>
      <c r="AQ437" s="149"/>
      <c r="AR437" s="153"/>
      <c r="AS437" s="132"/>
      <c r="AT437" s="133"/>
      <c r="AU437" s="134"/>
      <c r="AV437" s="134"/>
      <c r="AW437" s="134"/>
      <c r="AX437" s="134"/>
      <c r="AY437" s="134"/>
      <c r="AZ437" s="134"/>
      <c r="BA437" s="135"/>
    </row>
    <row r="438" spans="1:53" x14ac:dyDescent="0.25">
      <c r="A438" s="128" t="s">
        <v>1833</v>
      </c>
      <c r="B438" s="128" t="s">
        <v>1955</v>
      </c>
      <c r="C438" s="128" t="str">
        <f t="shared" si="35"/>
        <v>100.40</v>
      </c>
      <c r="D438" s="128" t="str">
        <f t="shared" si="34"/>
        <v>65</v>
      </c>
      <c r="E438" s="128" t="str">
        <f t="shared" si="36"/>
        <v>6200.09</v>
      </c>
      <c r="F438" s="128">
        <f>VLOOKUP(E438,'Projections Cheat Sheet'!$A$3:$B$536,2,FALSE)</f>
        <v>6</v>
      </c>
      <c r="G438" s="128" t="str">
        <f>VLOOKUP(F438,'Projections Cheat Sheet'!$B$8:$C$196,2,FALSE)</f>
        <v>Zero</v>
      </c>
      <c r="H438" s="128" t="s">
        <v>2026</v>
      </c>
      <c r="I438" s="129">
        <v>0</v>
      </c>
      <c r="J438" s="129">
        <v>0</v>
      </c>
      <c r="K438" s="130"/>
      <c r="L438" s="129"/>
      <c r="M438" s="129"/>
      <c r="N438" s="129">
        <v>0</v>
      </c>
      <c r="O438" s="129">
        <v>0</v>
      </c>
      <c r="P438" s="131"/>
      <c r="R438" s="172">
        <v>0</v>
      </c>
      <c r="S438" s="172">
        <v>0</v>
      </c>
      <c r="T438" s="173"/>
      <c r="U438" s="173"/>
      <c r="V438" s="173"/>
      <c r="W438" s="172">
        <v>0</v>
      </c>
      <c r="X438" s="172">
        <v>0</v>
      </c>
      <c r="Y438" s="174"/>
      <c r="AA438" s="179">
        <v>0</v>
      </c>
      <c r="AB438" s="179">
        <v>1320</v>
      </c>
      <c r="AC438" s="182"/>
      <c r="AD438" s="182"/>
      <c r="AE438" s="182"/>
      <c r="AF438" s="179">
        <v>0</v>
      </c>
      <c r="AG438" s="179">
        <v>0</v>
      </c>
      <c r="AH438" s="181"/>
      <c r="AJ438" s="185">
        <f>IFERROR(VLOOKUP(A438,[3]rptBudgetaryBudgetCrossOrganiza!$A$2:$M$554,4,FALSE),"0")</f>
        <v>0</v>
      </c>
      <c r="AK438" s="185">
        <f>IFERROR(VLOOKUP(A438,[3]rptBudgetaryBudgetCrossOrganiza!$A$2:$M$554,6,FALSE),"0")</f>
        <v>0</v>
      </c>
      <c r="AL438" s="149">
        <v>0</v>
      </c>
      <c r="AM438" s="150">
        <f>IFERROR(VLOOKUP(A438,[4]rptBudgetaryBudgetCrossOrganiza!$A$1212:$O$2283,13,FALSE),"0")</f>
        <v>0</v>
      </c>
      <c r="AN438" s="151"/>
      <c r="AO438" s="151"/>
      <c r="AP438" s="152"/>
      <c r="AQ438" s="149"/>
      <c r="AR438" s="153"/>
      <c r="AS438" s="132"/>
      <c r="AT438" s="133"/>
      <c r="AU438" s="134"/>
      <c r="AV438" s="134"/>
      <c r="AW438" s="134"/>
      <c r="AX438" s="134"/>
      <c r="AY438" s="134"/>
      <c r="AZ438" s="134"/>
      <c r="BA438" s="135"/>
    </row>
    <row r="439" spans="1:53" x14ac:dyDescent="0.25">
      <c r="A439" s="128" t="s">
        <v>1834</v>
      </c>
      <c r="B439" s="128" t="s">
        <v>1993</v>
      </c>
      <c r="C439" s="128" t="str">
        <f t="shared" si="35"/>
        <v>100.40</v>
      </c>
      <c r="D439" s="128" t="str">
        <f t="shared" si="34"/>
        <v>65</v>
      </c>
      <c r="E439" s="128" t="str">
        <f t="shared" si="36"/>
        <v>6280.08</v>
      </c>
      <c r="F439" s="128">
        <f>VLOOKUP(E439,'Projections Cheat Sheet'!$A$3:$B$536,2,FALSE)</f>
        <v>6</v>
      </c>
      <c r="G439" s="128" t="str">
        <f>VLOOKUP(F439,'Projections Cheat Sheet'!$B$8:$C$196,2,FALSE)</f>
        <v>Zero</v>
      </c>
      <c r="H439" s="128" t="s">
        <v>2026</v>
      </c>
      <c r="I439" s="129">
        <v>2500</v>
      </c>
      <c r="J439" s="129">
        <v>2500</v>
      </c>
      <c r="K439" s="130"/>
      <c r="L439" s="129"/>
      <c r="M439" s="129"/>
      <c r="N439" s="129">
        <v>0</v>
      </c>
      <c r="O439" s="129">
        <v>0</v>
      </c>
      <c r="P439" s="131"/>
      <c r="R439" s="172">
        <v>12500</v>
      </c>
      <c r="S439" s="172">
        <v>12500</v>
      </c>
      <c r="T439" s="173"/>
      <c r="U439" s="173"/>
      <c r="V439" s="173"/>
      <c r="W439" s="172">
        <v>0</v>
      </c>
      <c r="X439" s="172">
        <v>0</v>
      </c>
      <c r="Y439" s="174"/>
      <c r="AA439" s="179">
        <v>12500</v>
      </c>
      <c r="AB439" s="179">
        <v>12500</v>
      </c>
      <c r="AC439" s="182"/>
      <c r="AD439" s="182"/>
      <c r="AE439" s="182"/>
      <c r="AF439" s="179">
        <v>0</v>
      </c>
      <c r="AG439" s="179">
        <v>0</v>
      </c>
      <c r="AH439" s="181"/>
      <c r="AJ439" s="185">
        <f>IFERROR(VLOOKUP(A439,[3]rptBudgetaryBudgetCrossOrganiza!$A$2:$M$554,4,FALSE),"0")</f>
        <v>12500</v>
      </c>
      <c r="AK439" s="185">
        <f>IFERROR(VLOOKUP(A439,[3]rptBudgetaryBudgetCrossOrganiza!$A$2:$M$554,6,FALSE),"0")</f>
        <v>12500</v>
      </c>
      <c r="AL439" s="149">
        <v>12500</v>
      </c>
      <c r="AM439" s="150">
        <f>IFERROR(VLOOKUP(A439,[4]rptBudgetaryBudgetCrossOrganiza!$A$1212:$O$2283,13,FALSE),"0")</f>
        <v>0</v>
      </c>
      <c r="AN439" s="151"/>
      <c r="AO439" s="151"/>
      <c r="AP439" s="152"/>
      <c r="AQ439" s="149"/>
      <c r="AR439" s="153"/>
      <c r="AS439" s="132"/>
      <c r="AT439" s="133"/>
      <c r="AU439" s="134"/>
      <c r="AV439" s="134"/>
      <c r="AW439" s="134"/>
      <c r="AX439" s="134"/>
      <c r="AY439" s="134"/>
      <c r="AZ439" s="134"/>
      <c r="BA439" s="135"/>
    </row>
    <row r="440" spans="1:53" x14ac:dyDescent="0.25">
      <c r="A440" s="128" t="s">
        <v>1835</v>
      </c>
      <c r="B440" s="128" t="s">
        <v>1994</v>
      </c>
      <c r="C440" s="128" t="str">
        <f t="shared" si="35"/>
        <v>100.40</v>
      </c>
      <c r="D440" s="128" t="str">
        <f t="shared" si="34"/>
        <v>65</v>
      </c>
      <c r="E440" s="128" t="str">
        <f t="shared" si="36"/>
        <v>6280.09</v>
      </c>
      <c r="F440" s="128">
        <f>VLOOKUP(E440,'Projections Cheat Sheet'!$A$3:$B$536,2,FALSE)</f>
        <v>6</v>
      </c>
      <c r="G440" s="128" t="str">
        <f>VLOOKUP(F440,'Projections Cheat Sheet'!$B$8:$C$196,2,FALSE)</f>
        <v>Zero</v>
      </c>
      <c r="H440" s="128" t="s">
        <v>2026</v>
      </c>
      <c r="I440" s="129">
        <v>5000</v>
      </c>
      <c r="J440" s="129">
        <v>1000</v>
      </c>
      <c r="K440" s="130"/>
      <c r="L440" s="129"/>
      <c r="M440" s="129"/>
      <c r="N440" s="129">
        <v>0</v>
      </c>
      <c r="O440" s="129">
        <v>0</v>
      </c>
      <c r="P440" s="131"/>
      <c r="R440" s="172">
        <v>5000</v>
      </c>
      <c r="S440" s="172">
        <v>5000</v>
      </c>
      <c r="T440" s="173"/>
      <c r="U440" s="173"/>
      <c r="V440" s="173"/>
      <c r="W440" s="172">
        <v>798.79</v>
      </c>
      <c r="X440" s="172">
        <v>798.79</v>
      </c>
      <c r="Y440" s="174"/>
      <c r="AA440" s="179">
        <v>5000</v>
      </c>
      <c r="AB440" s="179">
        <v>5000</v>
      </c>
      <c r="AC440" s="182"/>
      <c r="AD440" s="182"/>
      <c r="AE440" s="182"/>
      <c r="AF440" s="179">
        <v>1538.96</v>
      </c>
      <c r="AG440" s="179">
        <v>1538.96</v>
      </c>
      <c r="AH440" s="181"/>
      <c r="AJ440" s="185">
        <f>IFERROR(VLOOKUP(A440,[3]rptBudgetaryBudgetCrossOrganiza!$A$2:$M$554,4,FALSE),"0")</f>
        <v>5000</v>
      </c>
      <c r="AK440" s="185">
        <f>IFERROR(VLOOKUP(A440,[3]rptBudgetaryBudgetCrossOrganiza!$A$2:$M$554,6,FALSE),"0")</f>
        <v>5000</v>
      </c>
      <c r="AL440" s="149">
        <v>5000</v>
      </c>
      <c r="AM440" s="150">
        <f>IFERROR(VLOOKUP(A440,[4]rptBudgetaryBudgetCrossOrganiza!$A$1212:$O$2283,13,FALSE),"0")</f>
        <v>0</v>
      </c>
      <c r="AN440" s="151"/>
      <c r="AO440" s="151"/>
      <c r="AP440" s="152"/>
      <c r="AQ440" s="149"/>
      <c r="AR440" s="153"/>
      <c r="AS440" s="132"/>
      <c r="AT440" s="133"/>
      <c r="AU440" s="134"/>
      <c r="AV440" s="134"/>
      <c r="AW440" s="134"/>
      <c r="AX440" s="134"/>
      <c r="AY440" s="134"/>
      <c r="AZ440" s="134"/>
      <c r="BA440" s="135"/>
    </row>
    <row r="441" spans="1:53" x14ac:dyDescent="0.25">
      <c r="A441" s="128" t="s">
        <v>1836</v>
      </c>
      <c r="B441" s="128" t="s">
        <v>1995</v>
      </c>
      <c r="C441" s="128" t="str">
        <f t="shared" si="35"/>
        <v>100.40</v>
      </c>
      <c r="D441" s="128" t="str">
        <f t="shared" si="34"/>
        <v>65</v>
      </c>
      <c r="E441" s="128" t="str">
        <f t="shared" si="36"/>
        <v>6280.10</v>
      </c>
      <c r="F441" s="128">
        <f>VLOOKUP(E441,'Projections Cheat Sheet'!$A$3:$B$536,2,FALSE)</f>
        <v>6</v>
      </c>
      <c r="G441" s="128" t="str">
        <f>VLOOKUP(F441,'Projections Cheat Sheet'!$B$8:$C$196,2,FALSE)</f>
        <v>Zero</v>
      </c>
      <c r="H441" s="128" t="s">
        <v>2026</v>
      </c>
      <c r="I441" s="129">
        <v>5000</v>
      </c>
      <c r="J441" s="129">
        <v>0</v>
      </c>
      <c r="K441" s="130"/>
      <c r="L441" s="129"/>
      <c r="M441" s="129"/>
      <c r="N441" s="129">
        <v>0</v>
      </c>
      <c r="O441" s="129">
        <v>0</v>
      </c>
      <c r="P441" s="131"/>
      <c r="R441" s="172">
        <v>5000</v>
      </c>
      <c r="S441" s="172">
        <v>5000</v>
      </c>
      <c r="T441" s="173"/>
      <c r="U441" s="173"/>
      <c r="V441" s="173"/>
      <c r="W441" s="172">
        <v>0</v>
      </c>
      <c r="X441" s="172">
        <v>0</v>
      </c>
      <c r="Y441" s="174"/>
      <c r="AA441" s="179">
        <v>5000</v>
      </c>
      <c r="AB441" s="179">
        <v>5000</v>
      </c>
      <c r="AC441" s="182"/>
      <c r="AD441" s="182"/>
      <c r="AE441" s="182"/>
      <c r="AF441" s="179">
        <v>0</v>
      </c>
      <c r="AG441" s="179">
        <v>0</v>
      </c>
      <c r="AH441" s="181"/>
      <c r="AJ441" s="185">
        <f>IFERROR(VLOOKUP(A441,[3]rptBudgetaryBudgetCrossOrganiza!$A$2:$M$554,4,FALSE),"0")</f>
        <v>5000</v>
      </c>
      <c r="AK441" s="185">
        <f>IFERROR(VLOOKUP(A441,[3]rptBudgetaryBudgetCrossOrganiza!$A$2:$M$554,6,FALSE),"0")</f>
        <v>5000</v>
      </c>
      <c r="AL441" s="149">
        <v>5000</v>
      </c>
      <c r="AM441" s="150">
        <f>IFERROR(VLOOKUP(A441,[4]rptBudgetaryBudgetCrossOrganiza!$A$1212:$O$2283,13,FALSE),"0")</f>
        <v>0</v>
      </c>
      <c r="AN441" s="151"/>
      <c r="AO441" s="151"/>
      <c r="AP441" s="152"/>
      <c r="AQ441" s="149"/>
      <c r="AR441" s="153"/>
      <c r="AS441" s="132"/>
      <c r="AT441" s="133"/>
      <c r="AU441" s="134"/>
      <c r="AV441" s="134"/>
      <c r="AW441" s="134"/>
      <c r="AX441" s="134"/>
      <c r="AY441" s="134"/>
      <c r="AZ441" s="134"/>
      <c r="BA441" s="135"/>
    </row>
    <row r="442" spans="1:53" x14ac:dyDescent="0.25">
      <c r="A442" s="128" t="s">
        <v>1837</v>
      </c>
      <c r="B442" s="128" t="s">
        <v>1983</v>
      </c>
      <c r="C442" s="128" t="str">
        <f t="shared" si="35"/>
        <v>100.40</v>
      </c>
      <c r="D442" s="128" t="str">
        <f t="shared" si="34"/>
        <v>65</v>
      </c>
      <c r="E442" s="128" t="str">
        <f t="shared" si="36"/>
        <v>6280.15</v>
      </c>
      <c r="F442" s="128">
        <f>VLOOKUP(E442,'Projections Cheat Sheet'!$A$3:$B$536,2,FALSE)</f>
        <v>6</v>
      </c>
      <c r="G442" s="128" t="str">
        <f>VLOOKUP(F442,'Projections Cheat Sheet'!$B$8:$C$196,2,FALSE)</f>
        <v>Zero</v>
      </c>
      <c r="H442" s="128" t="s">
        <v>2026</v>
      </c>
      <c r="I442" s="129">
        <v>500</v>
      </c>
      <c r="J442" s="129">
        <v>500</v>
      </c>
      <c r="K442" s="130"/>
      <c r="L442" s="129"/>
      <c r="M442" s="129"/>
      <c r="N442" s="129">
        <v>149.15</v>
      </c>
      <c r="O442" s="129">
        <v>149.15</v>
      </c>
      <c r="P442" s="131"/>
      <c r="R442" s="172">
        <v>500</v>
      </c>
      <c r="S442" s="172">
        <v>500</v>
      </c>
      <c r="T442" s="173"/>
      <c r="U442" s="173"/>
      <c r="V442" s="173"/>
      <c r="W442" s="172">
        <v>289.52999999999997</v>
      </c>
      <c r="X442" s="172">
        <v>289.52999999999997</v>
      </c>
      <c r="Y442" s="174"/>
      <c r="AA442" s="179">
        <v>500</v>
      </c>
      <c r="AB442" s="179">
        <v>500</v>
      </c>
      <c r="AC442" s="182"/>
      <c r="AD442" s="182"/>
      <c r="AE442" s="182"/>
      <c r="AF442" s="179">
        <v>235.2</v>
      </c>
      <c r="AG442" s="179">
        <v>235.2</v>
      </c>
      <c r="AH442" s="181"/>
      <c r="AJ442" s="185">
        <f>IFERROR(VLOOKUP(A442,[3]rptBudgetaryBudgetCrossOrganiza!$A$2:$M$554,4,FALSE),"0")</f>
        <v>500</v>
      </c>
      <c r="AK442" s="185">
        <f>IFERROR(VLOOKUP(A442,[3]rptBudgetaryBudgetCrossOrganiza!$A$2:$M$554,6,FALSE),"0")</f>
        <v>500</v>
      </c>
      <c r="AL442" s="149">
        <v>500</v>
      </c>
      <c r="AM442" s="150">
        <f>IFERROR(VLOOKUP(A442,[4]rptBudgetaryBudgetCrossOrganiza!$A$1212:$O$2283,13,FALSE),"0")</f>
        <v>0</v>
      </c>
      <c r="AN442" s="151"/>
      <c r="AO442" s="151"/>
      <c r="AP442" s="152"/>
      <c r="AQ442" s="149"/>
      <c r="AR442" s="153"/>
      <c r="AS442" s="132"/>
      <c r="AT442" s="133"/>
      <c r="AU442" s="134"/>
      <c r="AV442" s="134"/>
      <c r="AW442" s="134"/>
      <c r="AX442" s="134"/>
      <c r="AY442" s="134"/>
      <c r="AZ442" s="134"/>
      <c r="BA442" s="135"/>
    </row>
    <row r="443" spans="1:53" x14ac:dyDescent="0.25">
      <c r="A443" s="128" t="s">
        <v>1838</v>
      </c>
      <c r="B443" s="128" t="s">
        <v>2002</v>
      </c>
      <c r="C443" s="128" t="str">
        <f t="shared" si="35"/>
        <v>100.40</v>
      </c>
      <c r="D443" s="128" t="str">
        <f t="shared" si="34"/>
        <v>65</v>
      </c>
      <c r="E443" s="128" t="str">
        <f t="shared" si="36"/>
        <v>6350.04</v>
      </c>
      <c r="F443" s="128">
        <f>VLOOKUP(E443,'Projections Cheat Sheet'!$A$3:$B$536,2,FALSE)</f>
        <v>6</v>
      </c>
      <c r="G443" s="128" t="str">
        <f>VLOOKUP(F443,'Projections Cheat Sheet'!$B$8:$C$196,2,FALSE)</f>
        <v>Zero</v>
      </c>
      <c r="H443" s="128" t="s">
        <v>2026</v>
      </c>
      <c r="I443" s="129">
        <v>30000</v>
      </c>
      <c r="J443" s="129">
        <v>39000</v>
      </c>
      <c r="K443" s="130"/>
      <c r="L443" s="129"/>
      <c r="M443" s="129"/>
      <c r="N443" s="129">
        <v>34989.9</v>
      </c>
      <c r="O443" s="129">
        <v>34989.9</v>
      </c>
      <c r="P443" s="131"/>
      <c r="R443" s="172">
        <v>35000</v>
      </c>
      <c r="S443" s="172">
        <v>35000</v>
      </c>
      <c r="T443" s="173"/>
      <c r="U443" s="173"/>
      <c r="V443" s="173"/>
      <c r="W443" s="172">
        <v>17090</v>
      </c>
      <c r="X443" s="172">
        <v>17090</v>
      </c>
      <c r="Y443" s="174"/>
      <c r="AA443" s="179">
        <v>40000</v>
      </c>
      <c r="AB443" s="179">
        <v>40000</v>
      </c>
      <c r="AC443" s="182"/>
      <c r="AD443" s="182"/>
      <c r="AE443" s="182"/>
      <c r="AF443" s="179">
        <v>40000</v>
      </c>
      <c r="AG443" s="179">
        <v>40000</v>
      </c>
      <c r="AH443" s="181"/>
      <c r="AJ443" s="185">
        <f>IFERROR(VLOOKUP(A443,[3]rptBudgetaryBudgetCrossOrganiza!$A$2:$M$554,4,FALSE),"0")</f>
        <v>40000</v>
      </c>
      <c r="AK443" s="185">
        <f>IFERROR(VLOOKUP(A443,[3]rptBudgetaryBudgetCrossOrganiza!$A$2:$M$554,6,FALSE),"0")</f>
        <v>40000</v>
      </c>
      <c r="AL443" s="149">
        <v>40000</v>
      </c>
      <c r="AM443" s="150">
        <f>IFERROR(VLOOKUP(A443,[4]rptBudgetaryBudgetCrossOrganiza!$A$1212:$O$2283,13,FALSE),"0")</f>
        <v>0</v>
      </c>
      <c r="AN443" s="151"/>
      <c r="AO443" s="151"/>
      <c r="AP443" s="152"/>
      <c r="AQ443" s="149"/>
      <c r="AR443" s="153"/>
      <c r="AS443" s="132"/>
      <c r="AT443" s="133"/>
      <c r="AU443" s="134"/>
      <c r="AV443" s="134"/>
      <c r="AW443" s="134"/>
      <c r="AX443" s="134"/>
      <c r="AY443" s="134"/>
      <c r="AZ443" s="134"/>
      <c r="BA443" s="135"/>
    </row>
    <row r="444" spans="1:53" x14ac:dyDescent="0.25">
      <c r="A444" s="128" t="s">
        <v>1839</v>
      </c>
      <c r="B444" s="128" t="s">
        <v>1974</v>
      </c>
      <c r="C444" s="128" t="str">
        <f t="shared" si="35"/>
        <v>100.40</v>
      </c>
      <c r="D444" s="128" t="str">
        <f t="shared" si="34"/>
        <v>65</v>
      </c>
      <c r="E444" s="128" t="str">
        <f t="shared" si="36"/>
        <v>6400.01</v>
      </c>
      <c r="F444" s="128">
        <f>VLOOKUP(E444,'Projections Cheat Sheet'!$A$3:$B$536,2,FALSE)</f>
        <v>6</v>
      </c>
      <c r="G444" s="128" t="str">
        <f>VLOOKUP(F444,'Projections Cheat Sheet'!$B$8:$C$196,2,FALSE)</f>
        <v>Zero</v>
      </c>
      <c r="H444" s="128" t="s">
        <v>2027</v>
      </c>
      <c r="I444" s="129">
        <v>5000</v>
      </c>
      <c r="J444" s="129">
        <v>5000</v>
      </c>
      <c r="K444" s="130"/>
      <c r="L444" s="129"/>
      <c r="M444" s="129"/>
      <c r="N444" s="129">
        <v>3115.93</v>
      </c>
      <c r="O444" s="129">
        <v>3115.93</v>
      </c>
      <c r="P444" s="131"/>
      <c r="R444" s="172">
        <v>6000</v>
      </c>
      <c r="S444" s="172">
        <v>6000</v>
      </c>
      <c r="T444" s="173"/>
      <c r="U444" s="173"/>
      <c r="V444" s="173"/>
      <c r="W444" s="172">
        <v>0</v>
      </c>
      <c r="X444" s="172">
        <v>0</v>
      </c>
      <c r="Y444" s="174"/>
      <c r="AA444" s="179">
        <v>6000</v>
      </c>
      <c r="AB444" s="179">
        <v>6000</v>
      </c>
      <c r="AC444" s="182"/>
      <c r="AD444" s="182"/>
      <c r="AE444" s="182"/>
      <c r="AF444" s="179">
        <v>152.37</v>
      </c>
      <c r="AG444" s="179">
        <v>152.37</v>
      </c>
      <c r="AH444" s="181"/>
      <c r="AJ444" s="185">
        <f>IFERROR(VLOOKUP(A444,[3]rptBudgetaryBudgetCrossOrganiza!$A$2:$M$554,4,FALSE),"0")</f>
        <v>6000</v>
      </c>
      <c r="AK444" s="185">
        <f>IFERROR(VLOOKUP(A444,[3]rptBudgetaryBudgetCrossOrganiza!$A$2:$M$554,6,FALSE),"0")</f>
        <v>6000</v>
      </c>
      <c r="AL444" s="149">
        <v>6000</v>
      </c>
      <c r="AM444" s="150">
        <f>IFERROR(VLOOKUP(A444,[4]rptBudgetaryBudgetCrossOrganiza!$A$1212:$O$2283,13,FALSE),"0")</f>
        <v>0</v>
      </c>
      <c r="AN444" s="151"/>
      <c r="AO444" s="151"/>
      <c r="AP444" s="152"/>
      <c r="AQ444" s="149"/>
      <c r="AR444" s="153"/>
      <c r="AS444" s="132"/>
      <c r="AT444" s="133"/>
      <c r="AU444" s="134"/>
      <c r="AV444" s="134"/>
      <c r="AW444" s="134"/>
      <c r="AX444" s="134"/>
      <c r="AY444" s="134"/>
      <c r="AZ444" s="134"/>
      <c r="BA444" s="135"/>
    </row>
    <row r="445" spans="1:53" x14ac:dyDescent="0.25">
      <c r="A445" s="128" t="s">
        <v>1840</v>
      </c>
      <c r="B445" s="128" t="s">
        <v>1960</v>
      </c>
      <c r="C445" s="128" t="str">
        <f t="shared" si="35"/>
        <v>100.40</v>
      </c>
      <c r="D445" s="128" t="str">
        <f t="shared" si="34"/>
        <v>65</v>
      </c>
      <c r="E445" s="128" t="str">
        <f t="shared" si="36"/>
        <v>6400.02</v>
      </c>
      <c r="F445" s="128">
        <f>VLOOKUP(E445,'Projections Cheat Sheet'!$A$3:$B$536,2,FALSE)</f>
        <v>6</v>
      </c>
      <c r="G445" s="128" t="str">
        <f>VLOOKUP(F445,'Projections Cheat Sheet'!$B$8:$C$196,2,FALSE)</f>
        <v>Zero</v>
      </c>
      <c r="H445" s="128" t="s">
        <v>2027</v>
      </c>
      <c r="I445" s="129">
        <v>4000</v>
      </c>
      <c r="J445" s="129">
        <v>4000</v>
      </c>
      <c r="K445" s="130"/>
      <c r="L445" s="129"/>
      <c r="M445" s="129"/>
      <c r="N445" s="129">
        <v>2369.69</v>
      </c>
      <c r="O445" s="129">
        <v>2369.69</v>
      </c>
      <c r="P445" s="131"/>
      <c r="R445" s="172">
        <v>5000</v>
      </c>
      <c r="S445" s="172">
        <v>5000</v>
      </c>
      <c r="T445" s="173"/>
      <c r="U445" s="173"/>
      <c r="V445" s="173"/>
      <c r="W445" s="172">
        <v>1573.98</v>
      </c>
      <c r="X445" s="172">
        <v>1573.98</v>
      </c>
      <c r="Y445" s="174"/>
      <c r="AA445" s="179">
        <v>5000</v>
      </c>
      <c r="AB445" s="179">
        <v>5000</v>
      </c>
      <c r="AC445" s="182"/>
      <c r="AD445" s="182"/>
      <c r="AE445" s="182"/>
      <c r="AF445" s="179">
        <v>101.18</v>
      </c>
      <c r="AG445" s="179">
        <v>101.18</v>
      </c>
      <c r="AH445" s="181"/>
      <c r="AJ445" s="185">
        <f>IFERROR(VLOOKUP(A445,[3]rptBudgetaryBudgetCrossOrganiza!$A$2:$M$554,4,FALSE),"0")</f>
        <v>5000</v>
      </c>
      <c r="AK445" s="185">
        <f>IFERROR(VLOOKUP(A445,[3]rptBudgetaryBudgetCrossOrganiza!$A$2:$M$554,6,FALSE),"0")</f>
        <v>5000</v>
      </c>
      <c r="AL445" s="149">
        <v>5000</v>
      </c>
      <c r="AM445" s="150">
        <f>IFERROR(VLOOKUP(A445,[4]rptBudgetaryBudgetCrossOrganiza!$A$1212:$O$2283,13,FALSE),"0")</f>
        <v>959.37</v>
      </c>
      <c r="AN445" s="151"/>
      <c r="AO445" s="151"/>
      <c r="AP445" s="152"/>
      <c r="AQ445" s="149"/>
      <c r="AR445" s="153"/>
      <c r="AS445" s="132"/>
      <c r="AT445" s="133"/>
      <c r="AU445" s="134"/>
      <c r="AV445" s="134"/>
      <c r="AW445" s="134"/>
      <c r="AX445" s="134"/>
      <c r="AY445" s="134"/>
      <c r="AZ445" s="134"/>
      <c r="BA445" s="135"/>
    </row>
    <row r="446" spans="1:53" x14ac:dyDescent="0.25">
      <c r="A446" s="128" t="s">
        <v>1841</v>
      </c>
      <c r="B446" s="128" t="s">
        <v>1978</v>
      </c>
      <c r="C446" s="128" t="str">
        <f t="shared" si="35"/>
        <v>100.40</v>
      </c>
      <c r="D446" s="128" t="str">
        <f t="shared" si="34"/>
        <v>65</v>
      </c>
      <c r="E446" s="128" t="str">
        <f t="shared" si="36"/>
        <v>6400.04</v>
      </c>
      <c r="F446" s="128">
        <f>VLOOKUP(E446,'Projections Cheat Sheet'!$A$3:$B$536,2,FALSE)</f>
        <v>6</v>
      </c>
      <c r="G446" s="128" t="str">
        <f>VLOOKUP(F446,'Projections Cheat Sheet'!$B$8:$C$196,2,FALSE)</f>
        <v>Zero</v>
      </c>
      <c r="H446" s="128" t="s">
        <v>2027</v>
      </c>
      <c r="I446" s="129">
        <v>2500</v>
      </c>
      <c r="J446" s="129">
        <v>2500</v>
      </c>
      <c r="K446" s="130"/>
      <c r="L446" s="129"/>
      <c r="M446" s="129"/>
      <c r="N446" s="129">
        <v>900</v>
      </c>
      <c r="O446" s="129">
        <v>900</v>
      </c>
      <c r="P446" s="131"/>
      <c r="R446" s="172">
        <v>7500</v>
      </c>
      <c r="S446" s="172">
        <v>7500</v>
      </c>
      <c r="T446" s="173"/>
      <c r="U446" s="173"/>
      <c r="V446" s="173"/>
      <c r="W446" s="172">
        <v>0</v>
      </c>
      <c r="X446" s="172">
        <v>0</v>
      </c>
      <c r="Y446" s="174"/>
      <c r="AA446" s="179">
        <v>10000</v>
      </c>
      <c r="AB446" s="179">
        <v>10000</v>
      </c>
      <c r="AC446" s="182"/>
      <c r="AD446" s="182"/>
      <c r="AE446" s="182"/>
      <c r="AF446" s="179">
        <v>0</v>
      </c>
      <c r="AG446" s="179">
        <v>0</v>
      </c>
      <c r="AH446" s="181"/>
      <c r="AJ446" s="185">
        <f>IFERROR(VLOOKUP(A446,[3]rptBudgetaryBudgetCrossOrganiza!$A$2:$M$554,4,FALSE),"0")</f>
        <v>10000</v>
      </c>
      <c r="AK446" s="185">
        <f>IFERROR(VLOOKUP(A446,[3]rptBudgetaryBudgetCrossOrganiza!$A$2:$M$554,6,FALSE),"0")</f>
        <v>10000</v>
      </c>
      <c r="AL446" s="149">
        <v>10000</v>
      </c>
      <c r="AM446" s="150">
        <f>IFERROR(VLOOKUP(A446,[4]rptBudgetaryBudgetCrossOrganiza!$A$1212:$O$2283,13,FALSE),"0")</f>
        <v>0</v>
      </c>
      <c r="AN446" s="151"/>
      <c r="AO446" s="151"/>
      <c r="AP446" s="152"/>
      <c r="AQ446" s="149"/>
      <c r="AR446" s="153"/>
      <c r="AS446" s="132"/>
      <c r="AT446" s="133"/>
      <c r="AU446" s="134"/>
      <c r="AV446" s="134"/>
      <c r="AW446" s="134"/>
      <c r="AX446" s="134"/>
      <c r="AY446" s="134"/>
      <c r="AZ446" s="134"/>
      <c r="BA446" s="135"/>
    </row>
    <row r="447" spans="1:53" x14ac:dyDescent="0.25">
      <c r="A447" s="128" t="s">
        <v>1842</v>
      </c>
      <c r="B447" s="128" t="s">
        <v>1997</v>
      </c>
      <c r="C447" s="128" t="str">
        <f t="shared" si="35"/>
        <v>100.40</v>
      </c>
      <c r="D447" s="128" t="str">
        <f t="shared" si="34"/>
        <v>65</v>
      </c>
      <c r="E447" s="128" t="str">
        <f t="shared" si="36"/>
        <v>6400.12</v>
      </c>
      <c r="F447" s="128">
        <f>VLOOKUP(E447,'Projections Cheat Sheet'!$A$3:$B$536,2,FALSE)</f>
        <v>6</v>
      </c>
      <c r="G447" s="128" t="str">
        <f>VLOOKUP(F447,'Projections Cheat Sheet'!$B$8:$C$196,2,FALSE)</f>
        <v>Zero</v>
      </c>
      <c r="H447" s="128" t="s">
        <v>2027</v>
      </c>
      <c r="I447" s="129">
        <v>40000</v>
      </c>
      <c r="J447" s="129">
        <v>40000</v>
      </c>
      <c r="K447" s="130"/>
      <c r="L447" s="129"/>
      <c r="M447" s="129"/>
      <c r="N447" s="129">
        <v>23090.959999999999</v>
      </c>
      <c r="O447" s="129">
        <v>23090.959999999999</v>
      </c>
      <c r="P447" s="131"/>
      <c r="R447" s="172">
        <v>50000</v>
      </c>
      <c r="S447" s="172">
        <v>50000</v>
      </c>
      <c r="T447" s="173"/>
      <c r="U447" s="173"/>
      <c r="V447" s="173"/>
      <c r="W447" s="172">
        <v>0</v>
      </c>
      <c r="X447" s="172">
        <v>0</v>
      </c>
      <c r="Y447" s="174"/>
      <c r="AA447" s="179">
        <v>50000</v>
      </c>
      <c r="AB447" s="179">
        <v>43386</v>
      </c>
      <c r="AC447" s="182"/>
      <c r="AD447" s="182"/>
      <c r="AE447" s="182"/>
      <c r="AF447" s="179">
        <v>0</v>
      </c>
      <c r="AG447" s="179">
        <v>0</v>
      </c>
      <c r="AH447" s="181"/>
      <c r="AJ447" s="185">
        <f>IFERROR(VLOOKUP(A447,[3]rptBudgetaryBudgetCrossOrganiza!$A$2:$M$554,4,FALSE),"0")</f>
        <v>50000</v>
      </c>
      <c r="AK447" s="185">
        <f>IFERROR(VLOOKUP(A447,[3]rptBudgetaryBudgetCrossOrganiza!$A$2:$M$554,6,FALSE),"0")</f>
        <v>56614</v>
      </c>
      <c r="AL447" s="149">
        <v>56614</v>
      </c>
      <c r="AM447" s="150">
        <f>IFERROR(VLOOKUP(A447,[4]rptBudgetaryBudgetCrossOrganiza!$A$1212:$O$2283,13,FALSE),"0")</f>
        <v>6613.43</v>
      </c>
      <c r="AN447" s="151"/>
      <c r="AO447" s="151"/>
      <c r="AP447" s="152"/>
      <c r="AQ447" s="149"/>
      <c r="AR447" s="153"/>
      <c r="AS447" s="132"/>
      <c r="AT447" s="133"/>
      <c r="AU447" s="134"/>
      <c r="AV447" s="134"/>
      <c r="AW447" s="134"/>
      <c r="AX447" s="134"/>
      <c r="AY447" s="134"/>
      <c r="AZ447" s="134"/>
      <c r="BA447" s="135"/>
    </row>
    <row r="448" spans="1:53" x14ac:dyDescent="0.25">
      <c r="A448" s="128" t="s">
        <v>1843</v>
      </c>
      <c r="B448" s="128" t="s">
        <v>1998</v>
      </c>
      <c r="C448" s="128" t="str">
        <f t="shared" si="35"/>
        <v>100.40</v>
      </c>
      <c r="D448" s="128" t="str">
        <f t="shared" si="34"/>
        <v>65</v>
      </c>
      <c r="E448" s="128" t="str">
        <f t="shared" si="36"/>
        <v>6400.13</v>
      </c>
      <c r="F448" s="128">
        <f>VLOOKUP(E448,'Projections Cheat Sheet'!$A$3:$B$536,2,FALSE)</f>
        <v>6</v>
      </c>
      <c r="G448" s="128" t="str">
        <f>VLOOKUP(F448,'Projections Cheat Sheet'!$B$8:$C$196,2,FALSE)</f>
        <v>Zero</v>
      </c>
      <c r="H448" s="128" t="s">
        <v>2027</v>
      </c>
      <c r="I448" s="129">
        <v>25000</v>
      </c>
      <c r="J448" s="129">
        <v>25000</v>
      </c>
      <c r="K448" s="130"/>
      <c r="L448" s="129"/>
      <c r="M448" s="129"/>
      <c r="N448" s="129">
        <v>1347.82</v>
      </c>
      <c r="O448" s="129">
        <v>1347.82</v>
      </c>
      <c r="P448" s="131"/>
      <c r="R448" s="172">
        <v>10000</v>
      </c>
      <c r="S448" s="172">
        <v>10000</v>
      </c>
      <c r="T448" s="173"/>
      <c r="U448" s="173"/>
      <c r="V448" s="173"/>
      <c r="W448" s="172">
        <v>0</v>
      </c>
      <c r="X448" s="172">
        <v>0</v>
      </c>
      <c r="Y448" s="174"/>
      <c r="AA448" s="179">
        <v>5000</v>
      </c>
      <c r="AB448" s="179">
        <v>5000</v>
      </c>
      <c r="AC448" s="182"/>
      <c r="AD448" s="182"/>
      <c r="AE448" s="182"/>
      <c r="AF448" s="179">
        <v>0</v>
      </c>
      <c r="AG448" s="179">
        <v>0</v>
      </c>
      <c r="AH448" s="181"/>
      <c r="AJ448" s="185">
        <f>IFERROR(VLOOKUP(A448,[3]rptBudgetaryBudgetCrossOrganiza!$A$2:$M$554,4,FALSE),"0")</f>
        <v>5000</v>
      </c>
      <c r="AK448" s="185">
        <f>IFERROR(VLOOKUP(A448,[3]rptBudgetaryBudgetCrossOrganiza!$A$2:$M$554,6,FALSE),"0")</f>
        <v>5000</v>
      </c>
      <c r="AL448" s="149">
        <v>5000</v>
      </c>
      <c r="AM448" s="150">
        <f>IFERROR(VLOOKUP(A448,[4]rptBudgetaryBudgetCrossOrganiza!$A$1212:$O$2283,13,FALSE),"0")</f>
        <v>0</v>
      </c>
      <c r="AN448" s="151"/>
      <c r="AO448" s="151"/>
      <c r="AP448" s="152"/>
      <c r="AQ448" s="149"/>
      <c r="AR448" s="153"/>
      <c r="AS448" s="132"/>
      <c r="AT448" s="133"/>
      <c r="AU448" s="134"/>
      <c r="AV448" s="134"/>
      <c r="AW448" s="134"/>
      <c r="AX448" s="134"/>
      <c r="AY448" s="134"/>
      <c r="AZ448" s="134"/>
      <c r="BA448" s="135"/>
    </row>
    <row r="449" spans="1:53" x14ac:dyDescent="0.25">
      <c r="A449" s="128" t="s">
        <v>1844</v>
      </c>
      <c r="B449" s="128" t="s">
        <v>1963</v>
      </c>
      <c r="C449" s="128" t="str">
        <f t="shared" si="35"/>
        <v>100.40</v>
      </c>
      <c r="D449" s="128" t="str">
        <f t="shared" si="34"/>
        <v>65</v>
      </c>
      <c r="E449" s="128" t="str">
        <f t="shared" si="36"/>
        <v>6500.04</v>
      </c>
      <c r="F449" s="128">
        <f>VLOOKUP(E449,'Projections Cheat Sheet'!$A$3:$B$536,2,FALSE)</f>
        <v>1</v>
      </c>
      <c r="G449" s="128" t="str">
        <f>VLOOKUP(F449,'Projections Cheat Sheet'!$B$8:$C$196,2,FALSE)</f>
        <v>salary</v>
      </c>
      <c r="H449" s="128" t="s">
        <v>2024</v>
      </c>
      <c r="I449" s="129">
        <v>1820</v>
      </c>
      <c r="J449" s="129">
        <v>1820</v>
      </c>
      <c r="K449" s="130"/>
      <c r="L449" s="129"/>
      <c r="M449" s="129"/>
      <c r="N449" s="129">
        <v>1820</v>
      </c>
      <c r="O449" s="129">
        <v>1820</v>
      </c>
      <c r="P449" s="131"/>
      <c r="R449" s="172">
        <v>2220</v>
      </c>
      <c r="S449" s="172">
        <v>2220</v>
      </c>
      <c r="T449" s="173"/>
      <c r="U449" s="173"/>
      <c r="V449" s="173"/>
      <c r="W449" s="172">
        <v>2220</v>
      </c>
      <c r="X449" s="172">
        <v>2220</v>
      </c>
      <c r="Y449" s="174"/>
      <c r="AA449" s="179">
        <v>5060</v>
      </c>
      <c r="AB449" s="179">
        <v>5060</v>
      </c>
      <c r="AC449" s="182"/>
      <c r="AD449" s="182"/>
      <c r="AE449" s="182"/>
      <c r="AF449" s="179">
        <v>2108.35</v>
      </c>
      <c r="AG449" s="179">
        <v>2108.35</v>
      </c>
      <c r="AH449" s="181"/>
      <c r="AJ449" s="185">
        <f>IFERROR(VLOOKUP(A449,[3]rptBudgetaryBudgetCrossOrganiza!$A$2:$M$554,4,FALSE),"0")</f>
        <v>5060</v>
      </c>
      <c r="AK449" s="185">
        <f>IFERROR(VLOOKUP(A449,[3]rptBudgetaryBudgetCrossOrganiza!$A$2:$M$554,6,FALSE),"0")</f>
        <v>5060</v>
      </c>
      <c r="AL449" s="149">
        <v>5060</v>
      </c>
      <c r="AM449" s="150">
        <f>IFERROR(VLOOKUP(A449,[4]rptBudgetaryBudgetCrossOrganiza!$A$1212:$O$2283,13,FALSE),"0")</f>
        <v>0</v>
      </c>
      <c r="AN449" s="151"/>
      <c r="AO449" s="151"/>
      <c r="AP449" s="152"/>
      <c r="AQ449" s="149"/>
      <c r="AR449" s="153"/>
      <c r="AS449" s="132"/>
      <c r="AT449" s="133"/>
      <c r="AU449" s="134"/>
      <c r="AV449" s="134"/>
      <c r="AW449" s="134"/>
      <c r="AX449" s="134"/>
      <c r="AY449" s="134"/>
      <c r="AZ449" s="134"/>
      <c r="BA449" s="135"/>
    </row>
    <row r="450" spans="1:53" x14ac:dyDescent="0.25">
      <c r="A450" s="128" t="s">
        <v>1845</v>
      </c>
      <c r="B450" s="128" t="s">
        <v>1967</v>
      </c>
      <c r="C450" s="128" t="str">
        <f t="shared" si="35"/>
        <v>100.40</v>
      </c>
      <c r="D450" s="128" t="str">
        <f t="shared" si="34"/>
        <v>65</v>
      </c>
      <c r="E450" s="128" t="str">
        <f t="shared" si="36"/>
        <v>6600.07</v>
      </c>
      <c r="F450" s="128">
        <f>VLOOKUP(E450,'Projections Cheat Sheet'!$A$3:$B$536,2,FALSE)</f>
        <v>6</v>
      </c>
      <c r="G450" s="128" t="str">
        <f>VLOOKUP(F450,'Projections Cheat Sheet'!$B$8:$C$196,2,FALSE)</f>
        <v>Zero</v>
      </c>
      <c r="H450" s="128" t="s">
        <v>2026</v>
      </c>
      <c r="I450" s="129">
        <v>0</v>
      </c>
      <c r="J450" s="129">
        <v>0</v>
      </c>
      <c r="K450" s="130"/>
      <c r="L450" s="129"/>
      <c r="M450" s="129"/>
      <c r="N450" s="129">
        <v>0</v>
      </c>
      <c r="O450" s="129">
        <v>0</v>
      </c>
      <c r="P450" s="131"/>
      <c r="R450" s="172">
        <v>0</v>
      </c>
      <c r="S450" s="172">
        <v>0</v>
      </c>
      <c r="T450" s="173"/>
      <c r="U450" s="173"/>
      <c r="V450" s="173"/>
      <c r="W450" s="172">
        <v>0</v>
      </c>
      <c r="X450" s="172">
        <v>0</v>
      </c>
      <c r="Y450" s="174"/>
      <c r="AA450" s="179">
        <v>0</v>
      </c>
      <c r="AB450" s="179">
        <v>20</v>
      </c>
      <c r="AC450" s="182"/>
      <c r="AD450" s="182"/>
      <c r="AE450" s="182"/>
      <c r="AF450" s="179">
        <v>0</v>
      </c>
      <c r="AG450" s="179">
        <v>0</v>
      </c>
      <c r="AH450" s="181"/>
      <c r="AJ450" s="185">
        <f>IFERROR(VLOOKUP(A450,[3]rptBudgetaryBudgetCrossOrganiza!$A$2:$M$554,4,FALSE),"0")</f>
        <v>0</v>
      </c>
      <c r="AK450" s="185">
        <f>IFERROR(VLOOKUP(A450,[3]rptBudgetaryBudgetCrossOrganiza!$A$2:$M$554,6,FALSE),"0")</f>
        <v>0</v>
      </c>
      <c r="AL450" s="149">
        <v>0</v>
      </c>
      <c r="AM450" s="150">
        <f>IFERROR(VLOOKUP(A450,[4]rptBudgetaryBudgetCrossOrganiza!$A$1212:$O$2283,13,FALSE),"0")</f>
        <v>0</v>
      </c>
      <c r="AN450" s="151"/>
      <c r="AO450" s="151"/>
      <c r="AP450" s="152"/>
      <c r="AQ450" s="149"/>
      <c r="AR450" s="153"/>
      <c r="AS450" s="132"/>
      <c r="AT450" s="133"/>
      <c r="AU450" s="134"/>
      <c r="AV450" s="134"/>
      <c r="AW450" s="134"/>
      <c r="AX450" s="134"/>
      <c r="AY450" s="134"/>
      <c r="AZ450" s="134"/>
      <c r="BA450" s="135"/>
    </row>
    <row r="451" spans="1:53" x14ac:dyDescent="0.25">
      <c r="A451" s="128" t="s">
        <v>1846</v>
      </c>
      <c r="B451" s="128" t="s">
        <v>282</v>
      </c>
      <c r="C451" s="128" t="str">
        <f t="shared" si="35"/>
        <v>100.40</v>
      </c>
      <c r="D451" s="128" t="str">
        <f t="shared" si="34"/>
        <v>65</v>
      </c>
      <c r="E451" s="128" t="str">
        <f t="shared" si="36"/>
        <v>5000.01</v>
      </c>
      <c r="F451" s="128">
        <f>VLOOKUP(E451,'Projections Cheat Sheet'!$A$3:$B$536,2,FALSE)</f>
        <v>1</v>
      </c>
      <c r="G451" s="128" t="str">
        <f>VLOOKUP(F451,'Projections Cheat Sheet'!$B$8:$C$196,2,FALSE)</f>
        <v>salary</v>
      </c>
      <c r="H451" s="128" t="s">
        <v>2024</v>
      </c>
      <c r="I451" s="129">
        <v>18695</v>
      </c>
      <c r="J451" s="129">
        <v>18695</v>
      </c>
      <c r="K451" s="130"/>
      <c r="L451" s="129"/>
      <c r="M451" s="129"/>
      <c r="N451" s="129">
        <v>18816.59</v>
      </c>
      <c r="O451" s="129">
        <v>18816.59</v>
      </c>
      <c r="P451" s="131"/>
      <c r="R451" s="172">
        <v>20565</v>
      </c>
      <c r="S451" s="172">
        <v>20565</v>
      </c>
      <c r="T451" s="173"/>
      <c r="U451" s="173"/>
      <c r="V451" s="173"/>
      <c r="W451" s="172">
        <v>14024.94</v>
      </c>
      <c r="X451" s="172">
        <v>14024.94</v>
      </c>
      <c r="Y451" s="174"/>
      <c r="AA451" s="179">
        <v>19810</v>
      </c>
      <c r="AB451" s="179">
        <v>20379</v>
      </c>
      <c r="AC451" s="182"/>
      <c r="AD451" s="182"/>
      <c r="AE451" s="182"/>
      <c r="AF451" s="179">
        <v>16729.5</v>
      </c>
      <c r="AG451" s="179">
        <v>16729.5</v>
      </c>
      <c r="AH451" s="181"/>
      <c r="AJ451" s="185">
        <f>IFERROR(VLOOKUP(A451,[3]rptBudgetaryBudgetCrossOrganiza!$A$2:$M$554,4,FALSE),"0")</f>
        <v>20404</v>
      </c>
      <c r="AK451" s="185">
        <f>IFERROR(VLOOKUP(A451,[3]rptBudgetaryBudgetCrossOrganiza!$A$2:$M$554,6,FALSE),"0")</f>
        <v>20404</v>
      </c>
      <c r="AL451" s="149"/>
      <c r="AM451" s="150">
        <f>IFERROR(VLOOKUP(A451,[4]rptBudgetaryBudgetCrossOrganiza!$A$1212:$O$2283,13,FALSE),"0")</f>
        <v>2546.4699999999998</v>
      </c>
      <c r="AN451" s="151"/>
      <c r="AO451" s="151"/>
      <c r="AP451" s="152"/>
      <c r="AQ451" s="149"/>
      <c r="AR451" s="153"/>
      <c r="AS451" s="132"/>
      <c r="AT451" s="133"/>
      <c r="AU451" s="134"/>
      <c r="AV451" s="134"/>
      <c r="AW451" s="134"/>
      <c r="AX451" s="134"/>
      <c r="AY451" s="134"/>
      <c r="AZ451" s="134"/>
      <c r="BA451" s="135"/>
    </row>
    <row r="452" spans="1:53" x14ac:dyDescent="0.25">
      <c r="A452" s="128" t="s">
        <v>1847</v>
      </c>
      <c r="B452" s="128" t="s">
        <v>283</v>
      </c>
      <c r="C452" s="128" t="str">
        <f t="shared" si="35"/>
        <v>100.40</v>
      </c>
      <c r="D452" s="128" t="str">
        <f t="shared" si="34"/>
        <v>65</v>
      </c>
      <c r="E452" s="128" t="str">
        <f t="shared" si="36"/>
        <v>5000.02</v>
      </c>
      <c r="F452" s="128">
        <f>VLOOKUP(E452,'Projections Cheat Sheet'!$A$3:$B$536,2,FALSE)</f>
        <v>1</v>
      </c>
      <c r="G452" s="128" t="str">
        <f>VLOOKUP(F452,'Projections Cheat Sheet'!$B$8:$C$196,2,FALSE)</f>
        <v>salary</v>
      </c>
      <c r="H452" s="128" t="s">
        <v>2024</v>
      </c>
      <c r="I452" s="129">
        <v>0</v>
      </c>
      <c r="J452" s="129">
        <v>0</v>
      </c>
      <c r="K452" s="130"/>
      <c r="L452" s="129"/>
      <c r="M452" s="129"/>
      <c r="N452" s="129">
        <v>0</v>
      </c>
      <c r="O452" s="129">
        <v>0</v>
      </c>
      <c r="P452" s="131"/>
      <c r="R452" s="172">
        <v>29000</v>
      </c>
      <c r="S452" s="172">
        <v>29000</v>
      </c>
      <c r="T452" s="173"/>
      <c r="U452" s="173"/>
      <c r="V452" s="173"/>
      <c r="W452" s="172">
        <v>0</v>
      </c>
      <c r="X452" s="172">
        <v>0</v>
      </c>
      <c r="Y452" s="174"/>
      <c r="AA452" s="179">
        <v>29000</v>
      </c>
      <c r="AB452" s="179">
        <v>29000</v>
      </c>
      <c r="AC452" s="182"/>
      <c r="AD452" s="182"/>
      <c r="AE452" s="182"/>
      <c r="AF452" s="179">
        <v>0</v>
      </c>
      <c r="AG452" s="179">
        <v>0</v>
      </c>
      <c r="AH452" s="181"/>
      <c r="AJ452" s="185">
        <f>IFERROR(VLOOKUP(A452,[3]rptBudgetaryBudgetCrossOrganiza!$A$2:$M$554,4,FALSE),"0")</f>
        <v>29000</v>
      </c>
      <c r="AK452" s="185">
        <f>IFERROR(VLOOKUP(A452,[3]rptBudgetaryBudgetCrossOrganiza!$A$2:$M$554,6,FALSE),"0")</f>
        <v>29000</v>
      </c>
      <c r="AL452" s="149"/>
      <c r="AM452" s="150">
        <f>IFERROR(VLOOKUP(A452,[4]rptBudgetaryBudgetCrossOrganiza!$A$1212:$O$2283,13,FALSE),"0")</f>
        <v>0</v>
      </c>
      <c r="AN452" s="151"/>
      <c r="AO452" s="151"/>
      <c r="AP452" s="152"/>
      <c r="AQ452" s="149"/>
      <c r="AR452" s="153"/>
      <c r="AS452" s="132"/>
      <c r="AT452" s="133"/>
      <c r="AU452" s="134"/>
      <c r="AV452" s="134"/>
      <c r="AW452" s="134"/>
      <c r="AX452" s="134"/>
      <c r="AY452" s="134"/>
      <c r="AZ452" s="134"/>
      <c r="BA452" s="135"/>
    </row>
    <row r="453" spans="1:53" x14ac:dyDescent="0.25">
      <c r="A453" s="128" t="s">
        <v>1848</v>
      </c>
      <c r="B453" s="128" t="s">
        <v>1923</v>
      </c>
      <c r="C453" s="128" t="str">
        <f t="shared" si="35"/>
        <v>100.40</v>
      </c>
      <c r="D453" s="128" t="str">
        <f t="shared" ref="D453:D516" si="37">MID(A453,8,2)</f>
        <v>65</v>
      </c>
      <c r="E453" s="128" t="str">
        <f t="shared" si="36"/>
        <v>5000.03</v>
      </c>
      <c r="F453" s="128">
        <f>VLOOKUP(E453,'Projections Cheat Sheet'!$A$3:$B$536,2,FALSE)</f>
        <v>1</v>
      </c>
      <c r="G453" s="128" t="str">
        <f>VLOOKUP(F453,'Projections Cheat Sheet'!$B$8:$C$196,2,FALSE)</f>
        <v>salary</v>
      </c>
      <c r="H453" s="128" t="s">
        <v>2024</v>
      </c>
      <c r="I453" s="129">
        <v>100</v>
      </c>
      <c r="J453" s="129">
        <v>100</v>
      </c>
      <c r="K453" s="130"/>
      <c r="L453" s="129"/>
      <c r="M453" s="129"/>
      <c r="N453" s="129">
        <v>0</v>
      </c>
      <c r="O453" s="129">
        <v>0</v>
      </c>
      <c r="P453" s="131"/>
      <c r="R453" s="172">
        <v>100</v>
      </c>
      <c r="S453" s="172">
        <v>100</v>
      </c>
      <c r="T453" s="173"/>
      <c r="U453" s="173"/>
      <c r="V453" s="173"/>
      <c r="W453" s="172">
        <v>0</v>
      </c>
      <c r="X453" s="172">
        <v>0</v>
      </c>
      <c r="Y453" s="174"/>
      <c r="AA453" s="179">
        <v>100</v>
      </c>
      <c r="AB453" s="179">
        <v>100</v>
      </c>
      <c r="AC453" s="182"/>
      <c r="AD453" s="182"/>
      <c r="AE453" s="182"/>
      <c r="AF453" s="179">
        <v>0</v>
      </c>
      <c r="AG453" s="179">
        <v>0</v>
      </c>
      <c r="AH453" s="181"/>
      <c r="AJ453" s="185">
        <f>IFERROR(VLOOKUP(A453,[3]rptBudgetaryBudgetCrossOrganiza!$A$2:$M$554,4,FALSE),"0")</f>
        <v>103</v>
      </c>
      <c r="AK453" s="185">
        <f>IFERROR(VLOOKUP(A453,[3]rptBudgetaryBudgetCrossOrganiza!$A$2:$M$554,6,FALSE),"0")</f>
        <v>103</v>
      </c>
      <c r="AL453" s="149"/>
      <c r="AM453" s="150">
        <f>IFERROR(VLOOKUP(A453,[4]rptBudgetaryBudgetCrossOrganiza!$A$1212:$O$2283,13,FALSE),"0")</f>
        <v>4.8099999999999996</v>
      </c>
      <c r="AN453" s="151"/>
      <c r="AO453" s="151"/>
      <c r="AP453" s="152"/>
      <c r="AQ453" s="149"/>
      <c r="AR453" s="153"/>
      <c r="AS453" s="132"/>
      <c r="AT453" s="133"/>
      <c r="AU453" s="134"/>
      <c r="AV453" s="134"/>
      <c r="AW453" s="134"/>
      <c r="AX453" s="134"/>
      <c r="AY453" s="134"/>
      <c r="AZ453" s="134"/>
      <c r="BA453" s="135"/>
    </row>
    <row r="454" spans="1:53" x14ac:dyDescent="0.25">
      <c r="A454" s="128" t="s">
        <v>1849</v>
      </c>
      <c r="B454" s="128" t="s">
        <v>1924</v>
      </c>
      <c r="C454" s="128" t="str">
        <f t="shared" si="35"/>
        <v>100.40</v>
      </c>
      <c r="D454" s="128" t="str">
        <f t="shared" si="37"/>
        <v>65</v>
      </c>
      <c r="E454" s="128" t="str">
        <f t="shared" si="36"/>
        <v>5000.04</v>
      </c>
      <c r="F454" s="128">
        <f>VLOOKUP(E454,'Projections Cheat Sheet'!$A$3:$B$536,2,FALSE)</f>
        <v>1</v>
      </c>
      <c r="G454" s="128" t="str">
        <f>VLOOKUP(F454,'Projections Cheat Sheet'!$B$8:$C$196,2,FALSE)</f>
        <v>salary</v>
      </c>
      <c r="H454" s="128" t="s">
        <v>2024</v>
      </c>
      <c r="I454" s="129">
        <v>0</v>
      </c>
      <c r="J454" s="129">
        <v>0</v>
      </c>
      <c r="K454" s="130"/>
      <c r="L454" s="129"/>
      <c r="M454" s="129"/>
      <c r="N454" s="129">
        <v>0</v>
      </c>
      <c r="O454" s="129">
        <v>0</v>
      </c>
      <c r="P454" s="131"/>
      <c r="R454" s="172">
        <v>0</v>
      </c>
      <c r="S454" s="172">
        <v>0</v>
      </c>
      <c r="T454" s="173"/>
      <c r="U454" s="173"/>
      <c r="V454" s="173"/>
      <c r="W454" s="172">
        <v>0</v>
      </c>
      <c r="X454" s="172">
        <v>0</v>
      </c>
      <c r="Y454" s="174"/>
      <c r="AA454" s="179">
        <v>0</v>
      </c>
      <c r="AB454" s="179">
        <v>0</v>
      </c>
      <c r="AC454" s="182"/>
      <c r="AD454" s="182"/>
      <c r="AE454" s="182"/>
      <c r="AF454" s="179">
        <v>0</v>
      </c>
      <c r="AG454" s="179">
        <v>0</v>
      </c>
      <c r="AH454" s="181"/>
      <c r="AJ454" s="185">
        <f>IFERROR(VLOOKUP(A454,[3]rptBudgetaryBudgetCrossOrganiza!$A$2:$M$554,4,FALSE),"0")</f>
        <v>0</v>
      </c>
      <c r="AK454" s="185">
        <f>IFERROR(VLOOKUP(A454,[3]rptBudgetaryBudgetCrossOrganiza!$A$2:$M$554,6,FALSE),"0")</f>
        <v>0</v>
      </c>
      <c r="AL454" s="149"/>
      <c r="AM454" s="150">
        <f>IFERROR(VLOOKUP(A454,[4]rptBudgetaryBudgetCrossOrganiza!$A$1212:$O$2283,13,FALSE),"0")</f>
        <v>0</v>
      </c>
      <c r="AN454" s="151"/>
      <c r="AO454" s="151"/>
      <c r="AP454" s="152"/>
      <c r="AQ454" s="149"/>
      <c r="AR454" s="153"/>
      <c r="AS454" s="132"/>
      <c r="AT454" s="133"/>
      <c r="AU454" s="134"/>
      <c r="AV454" s="134"/>
      <c r="AW454" s="134"/>
      <c r="AX454" s="134"/>
      <c r="AY454" s="134"/>
      <c r="AZ454" s="134"/>
      <c r="BA454" s="135"/>
    </row>
    <row r="455" spans="1:53" x14ac:dyDescent="0.25">
      <c r="A455" s="128" t="s">
        <v>1850</v>
      </c>
      <c r="B455" s="128" t="s">
        <v>1925</v>
      </c>
      <c r="C455" s="128" t="str">
        <f t="shared" si="35"/>
        <v>100.40</v>
      </c>
      <c r="D455" s="128" t="str">
        <f t="shared" si="37"/>
        <v>65</v>
      </c>
      <c r="E455" s="128" t="str">
        <f t="shared" si="36"/>
        <v>5000.06</v>
      </c>
      <c r="F455" s="128">
        <f>VLOOKUP(E455,'Projections Cheat Sheet'!$A$3:$B$536,2,FALSE)</f>
        <v>1</v>
      </c>
      <c r="G455" s="128" t="str">
        <f>VLOOKUP(F455,'Projections Cheat Sheet'!$B$8:$C$196,2,FALSE)</f>
        <v>salary</v>
      </c>
      <c r="H455" s="128" t="s">
        <v>2024</v>
      </c>
      <c r="I455" s="129">
        <v>0</v>
      </c>
      <c r="J455" s="129">
        <v>0</v>
      </c>
      <c r="K455" s="130"/>
      <c r="L455" s="129"/>
      <c r="M455" s="129"/>
      <c r="N455" s="129">
        <v>0</v>
      </c>
      <c r="O455" s="129">
        <v>0</v>
      </c>
      <c r="P455" s="131"/>
      <c r="R455" s="172">
        <v>0</v>
      </c>
      <c r="S455" s="172">
        <v>0</v>
      </c>
      <c r="T455" s="173"/>
      <c r="U455" s="173"/>
      <c r="V455" s="173"/>
      <c r="W455" s="172">
        <v>0</v>
      </c>
      <c r="X455" s="172">
        <v>0</v>
      </c>
      <c r="Y455" s="174"/>
      <c r="AA455" s="179">
        <v>0</v>
      </c>
      <c r="AB455" s="179">
        <v>0</v>
      </c>
      <c r="AC455" s="182"/>
      <c r="AD455" s="182"/>
      <c r="AE455" s="182"/>
      <c r="AF455" s="179">
        <v>0</v>
      </c>
      <c r="AG455" s="179">
        <v>0</v>
      </c>
      <c r="AH455" s="181"/>
      <c r="AJ455" s="185">
        <f>IFERROR(VLOOKUP(A455,[3]rptBudgetaryBudgetCrossOrganiza!$A$2:$M$554,4,FALSE),"0")</f>
        <v>0</v>
      </c>
      <c r="AK455" s="185">
        <f>IFERROR(VLOOKUP(A455,[3]rptBudgetaryBudgetCrossOrganiza!$A$2:$M$554,6,FALSE),"0")</f>
        <v>0</v>
      </c>
      <c r="AL455" s="149"/>
      <c r="AM455" s="150">
        <f>IFERROR(VLOOKUP(A455,[4]rptBudgetaryBudgetCrossOrganiza!$A$1212:$O$2283,13,FALSE),"0")</f>
        <v>0</v>
      </c>
      <c r="AN455" s="151"/>
      <c r="AO455" s="151"/>
      <c r="AP455" s="152"/>
      <c r="AQ455" s="149"/>
      <c r="AR455" s="153"/>
      <c r="AS455" s="132"/>
      <c r="AT455" s="133"/>
      <c r="AU455" s="134"/>
      <c r="AV455" s="134"/>
      <c r="AW455" s="134"/>
      <c r="AX455" s="134"/>
      <c r="AY455" s="134"/>
      <c r="AZ455" s="134"/>
      <c r="BA455" s="135"/>
    </row>
    <row r="456" spans="1:53" x14ac:dyDescent="0.25">
      <c r="A456" s="128" t="s">
        <v>1851</v>
      </c>
      <c r="B456" s="128" t="s">
        <v>1926</v>
      </c>
      <c r="C456" s="128" t="str">
        <f t="shared" si="35"/>
        <v>100.40</v>
      </c>
      <c r="D456" s="128" t="str">
        <f t="shared" si="37"/>
        <v>65</v>
      </c>
      <c r="E456" s="128" t="str">
        <f t="shared" si="36"/>
        <v>5000.07</v>
      </c>
      <c r="F456" s="128">
        <f>VLOOKUP(E456,'Projections Cheat Sheet'!$A$3:$B$536,2,FALSE)</f>
        <v>1</v>
      </c>
      <c r="G456" s="128" t="str">
        <f>VLOOKUP(F456,'Projections Cheat Sheet'!$B$8:$C$196,2,FALSE)</f>
        <v>salary</v>
      </c>
      <c r="H456" s="128" t="s">
        <v>2024</v>
      </c>
      <c r="I456" s="129">
        <v>130</v>
      </c>
      <c r="J456" s="129">
        <v>130</v>
      </c>
      <c r="K456" s="130"/>
      <c r="L456" s="129"/>
      <c r="M456" s="129"/>
      <c r="N456" s="129">
        <v>0</v>
      </c>
      <c r="O456" s="129">
        <v>0</v>
      </c>
      <c r="P456" s="131"/>
      <c r="R456" s="172">
        <v>185</v>
      </c>
      <c r="S456" s="172">
        <v>185</v>
      </c>
      <c r="T456" s="173"/>
      <c r="U456" s="173"/>
      <c r="V456" s="173"/>
      <c r="W456" s="172">
        <v>65.040000000000006</v>
      </c>
      <c r="X456" s="172">
        <v>65.040000000000006</v>
      </c>
      <c r="Y456" s="174"/>
      <c r="AA456" s="179">
        <v>170</v>
      </c>
      <c r="AB456" s="179">
        <v>170</v>
      </c>
      <c r="AC456" s="182"/>
      <c r="AD456" s="182"/>
      <c r="AE456" s="182"/>
      <c r="AF456" s="179">
        <v>260.14</v>
      </c>
      <c r="AG456" s="179">
        <v>260.14</v>
      </c>
      <c r="AH456" s="181"/>
      <c r="AJ456" s="185">
        <f>IFERROR(VLOOKUP(A456,[3]rptBudgetaryBudgetCrossOrganiza!$A$2:$M$554,4,FALSE),"0")</f>
        <v>176</v>
      </c>
      <c r="AK456" s="185">
        <f>IFERROR(VLOOKUP(A456,[3]rptBudgetaryBudgetCrossOrganiza!$A$2:$M$554,6,FALSE),"0")</f>
        <v>176</v>
      </c>
      <c r="AL456" s="149"/>
      <c r="AM456" s="150">
        <f>IFERROR(VLOOKUP(A456,[4]rptBudgetaryBudgetCrossOrganiza!$A$1212:$O$2283,13,FALSE),"0")</f>
        <v>0</v>
      </c>
      <c r="AN456" s="151"/>
      <c r="AO456" s="151"/>
      <c r="AP456" s="152"/>
      <c r="AQ456" s="149"/>
      <c r="AR456" s="153"/>
      <c r="AS456" s="132"/>
      <c r="AT456" s="133"/>
      <c r="AU456" s="134"/>
      <c r="AV456" s="134"/>
      <c r="AW456" s="134"/>
      <c r="AX456" s="134"/>
      <c r="AY456" s="134"/>
      <c r="AZ456" s="134"/>
      <c r="BA456" s="135"/>
    </row>
    <row r="457" spans="1:53" x14ac:dyDescent="0.25">
      <c r="A457" s="128" t="s">
        <v>1852</v>
      </c>
      <c r="B457" s="128" t="s">
        <v>1393</v>
      </c>
      <c r="C457" s="128" t="str">
        <f t="shared" si="35"/>
        <v>100.40</v>
      </c>
      <c r="D457" s="128" t="str">
        <f t="shared" si="37"/>
        <v>65</v>
      </c>
      <c r="E457" s="128" t="str">
        <f t="shared" si="36"/>
        <v>5000.08</v>
      </c>
      <c r="F457" s="128">
        <f>VLOOKUP(E457,'Projections Cheat Sheet'!$A$3:$B$536,2,FALSE)</f>
        <v>1</v>
      </c>
      <c r="G457" s="128" t="str">
        <f>VLOOKUP(F457,'Projections Cheat Sheet'!$B$8:$C$196,2,FALSE)</f>
        <v>salary</v>
      </c>
      <c r="H457" s="128" t="s">
        <v>2024</v>
      </c>
      <c r="I457" s="129">
        <v>154</v>
      </c>
      <c r="J457" s="129">
        <v>154</v>
      </c>
      <c r="K457" s="130"/>
      <c r="L457" s="129"/>
      <c r="M457" s="129"/>
      <c r="N457" s="129">
        <v>152.26</v>
      </c>
      <c r="O457" s="129">
        <v>152.26</v>
      </c>
      <c r="P457" s="131"/>
      <c r="R457" s="172">
        <v>160</v>
      </c>
      <c r="S457" s="172">
        <v>160</v>
      </c>
      <c r="T457" s="173"/>
      <c r="U457" s="173"/>
      <c r="V457" s="173"/>
      <c r="W457" s="172">
        <v>158.4</v>
      </c>
      <c r="X457" s="172">
        <v>158.4</v>
      </c>
      <c r="Y457" s="174"/>
      <c r="AA457" s="179">
        <v>120</v>
      </c>
      <c r="AB457" s="179">
        <v>120</v>
      </c>
      <c r="AC457" s="182"/>
      <c r="AD457" s="182"/>
      <c r="AE457" s="182"/>
      <c r="AF457" s="179">
        <v>0</v>
      </c>
      <c r="AG457" s="179">
        <v>0</v>
      </c>
      <c r="AH457" s="181"/>
      <c r="AJ457" s="185">
        <f>IFERROR(VLOOKUP(A457,[3]rptBudgetaryBudgetCrossOrganiza!$A$2:$M$554,4,FALSE),"0")</f>
        <v>124</v>
      </c>
      <c r="AK457" s="185">
        <f>IFERROR(VLOOKUP(A457,[3]rptBudgetaryBudgetCrossOrganiza!$A$2:$M$554,6,FALSE),"0")</f>
        <v>124</v>
      </c>
      <c r="AL457" s="149"/>
      <c r="AM457" s="150">
        <f>IFERROR(VLOOKUP(A457,[4]rptBudgetaryBudgetCrossOrganiza!$A$1212:$O$2283,13,FALSE),"0")</f>
        <v>0</v>
      </c>
      <c r="AN457" s="151"/>
      <c r="AO457" s="151"/>
      <c r="AP457" s="152"/>
      <c r="AQ457" s="149"/>
      <c r="AR457" s="153"/>
      <c r="AS457" s="132"/>
      <c r="AT457" s="133"/>
      <c r="AU457" s="134"/>
      <c r="AV457" s="134"/>
      <c r="AW457" s="134"/>
      <c r="AX457" s="134"/>
      <c r="AY457" s="134"/>
      <c r="AZ457" s="134"/>
      <c r="BA457" s="135"/>
    </row>
    <row r="458" spans="1:53" x14ac:dyDescent="0.25">
      <c r="A458" s="128" t="s">
        <v>1853</v>
      </c>
      <c r="B458" s="128" t="s">
        <v>1927</v>
      </c>
      <c r="C458" s="128" t="str">
        <f t="shared" si="35"/>
        <v>100.40</v>
      </c>
      <c r="D458" s="128" t="str">
        <f t="shared" si="37"/>
        <v>65</v>
      </c>
      <c r="E458" s="128" t="str">
        <f t="shared" si="36"/>
        <v>5000.10</v>
      </c>
      <c r="F458" s="128">
        <f>VLOOKUP(E458,'Projections Cheat Sheet'!$A$3:$B$536,2,FALSE)</f>
        <v>1</v>
      </c>
      <c r="G458" s="128" t="str">
        <f>VLOOKUP(F458,'Projections Cheat Sheet'!$B$8:$C$196,2,FALSE)</f>
        <v>salary</v>
      </c>
      <c r="H458" s="128" t="s">
        <v>2024</v>
      </c>
      <c r="I458" s="129">
        <v>0</v>
      </c>
      <c r="J458" s="129">
        <v>0</v>
      </c>
      <c r="K458" s="130"/>
      <c r="L458" s="129"/>
      <c r="M458" s="129"/>
      <c r="N458" s="129">
        <v>0</v>
      </c>
      <c r="O458" s="129">
        <v>0</v>
      </c>
      <c r="P458" s="131"/>
      <c r="R458" s="172">
        <v>0</v>
      </c>
      <c r="S458" s="172">
        <v>0</v>
      </c>
      <c r="T458" s="173"/>
      <c r="U458" s="173"/>
      <c r="V458" s="173"/>
      <c r="W458" s="172">
        <v>0</v>
      </c>
      <c r="X458" s="172">
        <v>0</v>
      </c>
      <c r="Y458" s="174"/>
      <c r="AA458" s="179">
        <v>0</v>
      </c>
      <c r="AB458" s="179">
        <v>0</v>
      </c>
      <c r="AC458" s="182"/>
      <c r="AD458" s="182"/>
      <c r="AE458" s="182"/>
      <c r="AF458" s="179">
        <v>0</v>
      </c>
      <c r="AG458" s="179">
        <v>0</v>
      </c>
      <c r="AH458" s="181"/>
      <c r="AJ458" s="185">
        <f>IFERROR(VLOOKUP(A458,[3]rptBudgetaryBudgetCrossOrganiza!$A$2:$M$554,4,FALSE),"0")</f>
        <v>0</v>
      </c>
      <c r="AK458" s="185">
        <f>IFERROR(VLOOKUP(A458,[3]rptBudgetaryBudgetCrossOrganiza!$A$2:$M$554,6,FALSE),"0")</f>
        <v>0</v>
      </c>
      <c r="AL458" s="149"/>
      <c r="AM458" s="150">
        <f>IFERROR(VLOOKUP(A458,[4]rptBudgetaryBudgetCrossOrganiza!$A$1212:$O$2283,13,FALSE),"0")</f>
        <v>0</v>
      </c>
      <c r="AN458" s="151"/>
      <c r="AO458" s="151"/>
      <c r="AP458" s="152"/>
      <c r="AQ458" s="149"/>
      <c r="AR458" s="153"/>
      <c r="AS458" s="132"/>
      <c r="AT458" s="133"/>
      <c r="AU458" s="134"/>
      <c r="AV458" s="134"/>
      <c r="AW458" s="134"/>
      <c r="AX458" s="134"/>
      <c r="AY458" s="134"/>
      <c r="AZ458" s="134"/>
      <c r="BA458" s="135"/>
    </row>
    <row r="459" spans="1:53" x14ac:dyDescent="0.25">
      <c r="A459" s="128" t="s">
        <v>1854</v>
      </c>
      <c r="B459" s="128" t="s">
        <v>1928</v>
      </c>
      <c r="C459" s="128" t="str">
        <f t="shared" si="35"/>
        <v>100.40</v>
      </c>
      <c r="D459" s="128" t="str">
        <f t="shared" si="37"/>
        <v>65</v>
      </c>
      <c r="E459" s="128" t="str">
        <f t="shared" si="36"/>
        <v>5000.11</v>
      </c>
      <c r="F459" s="128">
        <f>VLOOKUP(E459,'Projections Cheat Sheet'!$A$3:$B$536,2,FALSE)</f>
        <v>1</v>
      </c>
      <c r="G459" s="128" t="str">
        <f>VLOOKUP(F459,'Projections Cheat Sheet'!$B$8:$C$196,2,FALSE)</f>
        <v>salary</v>
      </c>
      <c r="H459" s="128" t="s">
        <v>2024</v>
      </c>
      <c r="I459" s="129">
        <v>0</v>
      </c>
      <c r="J459" s="129">
        <v>0</v>
      </c>
      <c r="K459" s="130"/>
      <c r="L459" s="129"/>
      <c r="M459" s="129"/>
      <c r="N459" s="129">
        <v>0</v>
      </c>
      <c r="O459" s="129">
        <v>0</v>
      </c>
      <c r="P459" s="131"/>
      <c r="R459" s="172">
        <v>0</v>
      </c>
      <c r="S459" s="172">
        <v>0</v>
      </c>
      <c r="T459" s="173"/>
      <c r="U459" s="173"/>
      <c r="V459" s="173"/>
      <c r="W459" s="172">
        <v>0</v>
      </c>
      <c r="X459" s="172">
        <v>0</v>
      </c>
      <c r="Y459" s="174"/>
      <c r="AA459" s="179">
        <v>0</v>
      </c>
      <c r="AB459" s="179">
        <v>0</v>
      </c>
      <c r="AC459" s="182"/>
      <c r="AD459" s="182"/>
      <c r="AE459" s="182"/>
      <c r="AF459" s="179">
        <v>0</v>
      </c>
      <c r="AG459" s="179">
        <v>0</v>
      </c>
      <c r="AH459" s="181"/>
      <c r="AJ459" s="185">
        <f>IFERROR(VLOOKUP(A459,[3]rptBudgetaryBudgetCrossOrganiza!$A$2:$M$554,4,FALSE),"0")</f>
        <v>0</v>
      </c>
      <c r="AK459" s="185">
        <f>IFERROR(VLOOKUP(A459,[3]rptBudgetaryBudgetCrossOrganiza!$A$2:$M$554,6,FALSE),"0")</f>
        <v>0</v>
      </c>
      <c r="AL459" s="149"/>
      <c r="AM459" s="150">
        <f>IFERROR(VLOOKUP(A459,[4]rptBudgetaryBudgetCrossOrganiza!$A$1212:$O$2283,13,FALSE),"0")</f>
        <v>0</v>
      </c>
      <c r="AN459" s="151"/>
      <c r="AO459" s="151"/>
      <c r="AP459" s="152"/>
      <c r="AQ459" s="149"/>
      <c r="AR459" s="153"/>
      <c r="AS459" s="132"/>
      <c r="AT459" s="133"/>
      <c r="AU459" s="134"/>
      <c r="AV459" s="134"/>
      <c r="AW459" s="134"/>
      <c r="AX459" s="134"/>
      <c r="AY459" s="134"/>
      <c r="AZ459" s="134"/>
      <c r="BA459" s="135"/>
    </row>
    <row r="460" spans="1:53" x14ac:dyDescent="0.25">
      <c r="A460" s="128" t="s">
        <v>1855</v>
      </c>
      <c r="B460" s="128" t="s">
        <v>1930</v>
      </c>
      <c r="C460" s="128" t="str">
        <f t="shared" si="35"/>
        <v>100.40</v>
      </c>
      <c r="D460" s="128" t="str">
        <f t="shared" si="37"/>
        <v>65</v>
      </c>
      <c r="E460" s="128" t="str">
        <f t="shared" si="36"/>
        <v>5000.99</v>
      </c>
      <c r="F460" s="128">
        <f>VLOOKUP(E460,'Projections Cheat Sheet'!$A$3:$B$536,2,FALSE)</f>
        <v>1</v>
      </c>
      <c r="G460" s="128" t="str">
        <f>VLOOKUP(F460,'Projections Cheat Sheet'!$B$8:$C$196,2,FALSE)</f>
        <v>salary</v>
      </c>
      <c r="H460" s="128" t="s">
        <v>2024</v>
      </c>
      <c r="I460" s="129">
        <v>0</v>
      </c>
      <c r="J460" s="129">
        <v>0</v>
      </c>
      <c r="K460" s="130"/>
      <c r="L460" s="129"/>
      <c r="M460" s="129"/>
      <c r="N460" s="129">
        <v>0</v>
      </c>
      <c r="O460" s="129">
        <v>0</v>
      </c>
      <c r="P460" s="131"/>
      <c r="R460" s="172">
        <v>0</v>
      </c>
      <c r="S460" s="172">
        <v>0</v>
      </c>
      <c r="T460" s="173"/>
      <c r="U460" s="173"/>
      <c r="V460" s="173"/>
      <c r="W460" s="172">
        <v>0</v>
      </c>
      <c r="X460" s="172">
        <v>0</v>
      </c>
      <c r="Y460" s="174"/>
      <c r="AA460" s="179">
        <v>0</v>
      </c>
      <c r="AB460" s="179">
        <v>0</v>
      </c>
      <c r="AC460" s="182"/>
      <c r="AD460" s="182"/>
      <c r="AE460" s="182"/>
      <c r="AF460" s="179">
        <v>0</v>
      </c>
      <c r="AG460" s="179">
        <v>0</v>
      </c>
      <c r="AH460" s="181"/>
      <c r="AJ460" s="185">
        <f>IFERROR(VLOOKUP(A460,[3]rptBudgetaryBudgetCrossOrganiza!$A$2:$M$554,4,FALSE),"0")</f>
        <v>0</v>
      </c>
      <c r="AK460" s="185">
        <f>IFERROR(VLOOKUP(A460,[3]rptBudgetaryBudgetCrossOrganiza!$A$2:$M$554,6,FALSE),"0")</f>
        <v>0</v>
      </c>
      <c r="AL460" s="149"/>
      <c r="AM460" s="150">
        <f>IFERROR(VLOOKUP(A460,[4]rptBudgetaryBudgetCrossOrganiza!$A$1212:$O$2283,13,FALSE),"0")</f>
        <v>0</v>
      </c>
      <c r="AN460" s="151"/>
      <c r="AO460" s="151"/>
      <c r="AP460" s="152"/>
      <c r="AQ460" s="149"/>
      <c r="AR460" s="153"/>
      <c r="AS460" s="132"/>
      <c r="AT460" s="133"/>
      <c r="AU460" s="134"/>
      <c r="AV460" s="134"/>
      <c r="AW460" s="134"/>
      <c r="AX460" s="134"/>
      <c r="AY460" s="134"/>
      <c r="AZ460" s="134"/>
      <c r="BA460" s="135"/>
    </row>
    <row r="461" spans="1:53" x14ac:dyDescent="0.25">
      <c r="A461" s="128" t="s">
        <v>1856</v>
      </c>
      <c r="B461" s="128" t="s">
        <v>1931</v>
      </c>
      <c r="C461" s="128" t="str">
        <f t="shared" si="35"/>
        <v>100.40</v>
      </c>
      <c r="D461" s="128" t="str">
        <f t="shared" si="37"/>
        <v>65</v>
      </c>
      <c r="E461" s="128" t="str">
        <f t="shared" si="36"/>
        <v>5100.00</v>
      </c>
      <c r="F461" s="128">
        <f>VLOOKUP(E461,'Projections Cheat Sheet'!$A$3:$B$536,2,FALSE)</f>
        <v>1</v>
      </c>
      <c r="G461" s="128" t="str">
        <f>VLOOKUP(F461,'Projections Cheat Sheet'!$B$8:$C$196,2,FALSE)</f>
        <v>salary</v>
      </c>
      <c r="H461" s="128" t="s">
        <v>2024</v>
      </c>
      <c r="I461" s="129">
        <v>3099</v>
      </c>
      <c r="J461" s="129">
        <v>3099</v>
      </c>
      <c r="K461" s="130"/>
      <c r="L461" s="129"/>
      <c r="M461" s="129"/>
      <c r="N461" s="129">
        <v>3155.93</v>
      </c>
      <c r="O461" s="129">
        <v>3155.93</v>
      </c>
      <c r="P461" s="131"/>
      <c r="R461" s="172">
        <v>3690</v>
      </c>
      <c r="S461" s="172">
        <v>3690</v>
      </c>
      <c r="T461" s="173"/>
      <c r="U461" s="173"/>
      <c r="V461" s="173"/>
      <c r="W461" s="172">
        <v>2611.98</v>
      </c>
      <c r="X461" s="172">
        <v>2611.98</v>
      </c>
      <c r="Y461" s="174"/>
      <c r="AA461" s="179">
        <v>3875</v>
      </c>
      <c r="AB461" s="179">
        <v>3875</v>
      </c>
      <c r="AC461" s="182"/>
      <c r="AD461" s="182"/>
      <c r="AE461" s="182"/>
      <c r="AF461" s="179">
        <v>2092.1999999999998</v>
      </c>
      <c r="AG461" s="179">
        <v>2092.1999999999998</v>
      </c>
      <c r="AH461" s="181"/>
      <c r="AJ461" s="185">
        <f>IFERROR(VLOOKUP(A461,[3]rptBudgetaryBudgetCrossOrganiza!$A$2:$M$554,4,FALSE),"0")</f>
        <v>3875</v>
      </c>
      <c r="AK461" s="185">
        <f>IFERROR(VLOOKUP(A461,[3]rptBudgetaryBudgetCrossOrganiza!$A$2:$M$554,6,FALSE),"0")</f>
        <v>3875</v>
      </c>
      <c r="AL461" s="149"/>
      <c r="AM461" s="150">
        <f>IFERROR(VLOOKUP(A461,[4]rptBudgetaryBudgetCrossOrganiza!$A$1212:$O$2283,13,FALSE),"0")</f>
        <v>191.92</v>
      </c>
      <c r="AN461" s="151"/>
      <c r="AO461" s="151"/>
      <c r="AP461" s="152"/>
      <c r="AQ461" s="149"/>
      <c r="AR461" s="153"/>
      <c r="AS461" s="132"/>
      <c r="AT461" s="133"/>
      <c r="AU461" s="134"/>
      <c r="AV461" s="134"/>
      <c r="AW461" s="134"/>
      <c r="AX461" s="134"/>
      <c r="AY461" s="134"/>
      <c r="AZ461" s="134"/>
      <c r="BA461" s="135"/>
    </row>
    <row r="462" spans="1:53" x14ac:dyDescent="0.25">
      <c r="A462" s="128" t="s">
        <v>1857</v>
      </c>
      <c r="B462" s="128" t="s">
        <v>1932</v>
      </c>
      <c r="C462" s="128" t="str">
        <f t="shared" si="35"/>
        <v>100.40</v>
      </c>
      <c r="D462" s="128" t="str">
        <f t="shared" si="37"/>
        <v>65</v>
      </c>
      <c r="E462" s="128" t="str">
        <f t="shared" si="36"/>
        <v>5100.01</v>
      </c>
      <c r="F462" s="128">
        <f>VLOOKUP(E462,'Projections Cheat Sheet'!$A$3:$B$536,2,FALSE)</f>
        <v>1</v>
      </c>
      <c r="G462" s="128" t="str">
        <f>VLOOKUP(F462,'Projections Cheat Sheet'!$B$8:$C$196,2,FALSE)</f>
        <v>salary</v>
      </c>
      <c r="H462" s="128" t="s">
        <v>2024</v>
      </c>
      <c r="I462" s="129">
        <v>1395</v>
      </c>
      <c r="J462" s="129">
        <v>1395</v>
      </c>
      <c r="K462" s="130"/>
      <c r="L462" s="129"/>
      <c r="M462" s="129"/>
      <c r="N462" s="129">
        <v>1430.95</v>
      </c>
      <c r="O462" s="129">
        <v>1430.95</v>
      </c>
      <c r="P462" s="131"/>
      <c r="R462" s="172">
        <v>1570</v>
      </c>
      <c r="S462" s="172">
        <v>1570</v>
      </c>
      <c r="T462" s="173"/>
      <c r="U462" s="173"/>
      <c r="V462" s="173"/>
      <c r="W462" s="172">
        <v>1273.1199999999999</v>
      </c>
      <c r="X462" s="172">
        <v>1273.1199999999999</v>
      </c>
      <c r="Y462" s="174"/>
      <c r="AA462" s="179">
        <v>1625</v>
      </c>
      <c r="AB462" s="179">
        <v>1625</v>
      </c>
      <c r="AC462" s="182"/>
      <c r="AD462" s="182"/>
      <c r="AE462" s="182"/>
      <c r="AF462" s="179">
        <v>1147.71</v>
      </c>
      <c r="AG462" s="179">
        <v>1147.71</v>
      </c>
      <c r="AH462" s="181"/>
      <c r="AJ462" s="185">
        <f>IFERROR(VLOOKUP(A462,[3]rptBudgetaryBudgetCrossOrganiza!$A$2:$M$554,4,FALSE),"0")</f>
        <v>1625</v>
      </c>
      <c r="AK462" s="185">
        <f>IFERROR(VLOOKUP(A462,[3]rptBudgetaryBudgetCrossOrganiza!$A$2:$M$554,6,FALSE),"0")</f>
        <v>1625</v>
      </c>
      <c r="AL462" s="149"/>
      <c r="AM462" s="150">
        <f>IFERROR(VLOOKUP(A462,[4]rptBudgetaryBudgetCrossOrganiza!$A$1212:$O$2283,13,FALSE),"0")</f>
        <v>107.89</v>
      </c>
      <c r="AN462" s="151"/>
      <c r="AO462" s="151"/>
      <c r="AP462" s="152"/>
      <c r="AQ462" s="149"/>
      <c r="AR462" s="153"/>
      <c r="AS462" s="132"/>
      <c r="AT462" s="133"/>
      <c r="AU462" s="134"/>
      <c r="AV462" s="134"/>
      <c r="AW462" s="134"/>
      <c r="AX462" s="134"/>
      <c r="AY462" s="134"/>
      <c r="AZ462" s="134"/>
      <c r="BA462" s="135"/>
    </row>
    <row r="463" spans="1:53" x14ac:dyDescent="0.25">
      <c r="A463" s="128" t="s">
        <v>1858</v>
      </c>
      <c r="B463" s="128" t="s">
        <v>1933</v>
      </c>
      <c r="C463" s="128" t="str">
        <f t="shared" si="35"/>
        <v>100.40</v>
      </c>
      <c r="D463" s="128" t="str">
        <f t="shared" si="37"/>
        <v>65</v>
      </c>
      <c r="E463" s="128" t="str">
        <f t="shared" si="36"/>
        <v>5100.02</v>
      </c>
      <c r="F463" s="128">
        <f>VLOOKUP(E463,'Projections Cheat Sheet'!$A$3:$B$536,2,FALSE)</f>
        <v>1</v>
      </c>
      <c r="G463" s="128" t="str">
        <f>VLOOKUP(F463,'Projections Cheat Sheet'!$B$8:$C$196,2,FALSE)</f>
        <v>salary</v>
      </c>
      <c r="H463" s="128" t="s">
        <v>2024</v>
      </c>
      <c r="I463" s="129">
        <v>3241</v>
      </c>
      <c r="J463" s="129">
        <v>3241</v>
      </c>
      <c r="K463" s="130"/>
      <c r="L463" s="129"/>
      <c r="M463" s="129"/>
      <c r="N463" s="129">
        <v>2295.06</v>
      </c>
      <c r="O463" s="129">
        <v>2295.06</v>
      </c>
      <c r="P463" s="131"/>
      <c r="R463" s="172">
        <v>3245</v>
      </c>
      <c r="S463" s="172">
        <v>3245</v>
      </c>
      <c r="T463" s="173"/>
      <c r="U463" s="173"/>
      <c r="V463" s="173"/>
      <c r="W463" s="172">
        <v>706.94</v>
      </c>
      <c r="X463" s="172">
        <v>706.94</v>
      </c>
      <c r="Y463" s="174"/>
      <c r="AA463" s="179">
        <v>3440</v>
      </c>
      <c r="AB463" s="179">
        <v>3440</v>
      </c>
      <c r="AC463" s="182"/>
      <c r="AD463" s="182"/>
      <c r="AE463" s="182"/>
      <c r="AF463" s="179">
        <v>1329.56</v>
      </c>
      <c r="AG463" s="179">
        <v>1329.56</v>
      </c>
      <c r="AH463" s="181"/>
      <c r="AJ463" s="185">
        <f>IFERROR(VLOOKUP(A463,[3]rptBudgetaryBudgetCrossOrganiza!$A$2:$M$554,4,FALSE),"0")</f>
        <v>3440</v>
      </c>
      <c r="AK463" s="185">
        <f>IFERROR(VLOOKUP(A463,[3]rptBudgetaryBudgetCrossOrganiza!$A$2:$M$554,6,FALSE),"0")</f>
        <v>3440</v>
      </c>
      <c r="AL463" s="149"/>
      <c r="AM463" s="150">
        <f>IFERROR(VLOOKUP(A463,[4]rptBudgetaryBudgetCrossOrganiza!$A$1212:$O$2283,13,FALSE),"0")</f>
        <v>168.76</v>
      </c>
      <c r="AN463" s="151"/>
      <c r="AO463" s="151"/>
      <c r="AP463" s="152"/>
      <c r="AQ463" s="149"/>
      <c r="AR463" s="153"/>
      <c r="AS463" s="132"/>
      <c r="AT463" s="133"/>
      <c r="AU463" s="134"/>
      <c r="AV463" s="134"/>
      <c r="AW463" s="134"/>
      <c r="AX463" s="134"/>
      <c r="AY463" s="134"/>
      <c r="AZ463" s="134"/>
      <c r="BA463" s="135"/>
    </row>
    <row r="464" spans="1:53" x14ac:dyDescent="0.25">
      <c r="A464" s="128" t="s">
        <v>1859</v>
      </c>
      <c r="B464" s="128" t="s">
        <v>1934</v>
      </c>
      <c r="C464" s="128" t="str">
        <f t="shared" si="35"/>
        <v>100.40</v>
      </c>
      <c r="D464" s="128" t="str">
        <f t="shared" si="37"/>
        <v>65</v>
      </c>
      <c r="E464" s="128" t="str">
        <f t="shared" si="36"/>
        <v>5100.03</v>
      </c>
      <c r="F464" s="128">
        <f>VLOOKUP(E464,'Projections Cheat Sheet'!$A$3:$B$536,2,FALSE)</f>
        <v>1</v>
      </c>
      <c r="G464" s="128" t="str">
        <f>VLOOKUP(F464,'Projections Cheat Sheet'!$B$8:$C$196,2,FALSE)</f>
        <v>salary</v>
      </c>
      <c r="H464" s="128" t="s">
        <v>2024</v>
      </c>
      <c r="I464" s="129">
        <v>415</v>
      </c>
      <c r="J464" s="129">
        <v>415</v>
      </c>
      <c r="K464" s="130"/>
      <c r="L464" s="129"/>
      <c r="M464" s="129"/>
      <c r="N464" s="129">
        <v>403.2</v>
      </c>
      <c r="O464" s="129">
        <v>403.2</v>
      </c>
      <c r="P464" s="131"/>
      <c r="R464" s="172">
        <v>405</v>
      </c>
      <c r="S464" s="172">
        <v>405</v>
      </c>
      <c r="T464" s="173"/>
      <c r="U464" s="173"/>
      <c r="V464" s="173"/>
      <c r="W464" s="172">
        <v>285.66000000000003</v>
      </c>
      <c r="X464" s="172">
        <v>285.66000000000003</v>
      </c>
      <c r="Y464" s="174"/>
      <c r="AA464" s="179">
        <v>395</v>
      </c>
      <c r="AB464" s="179">
        <v>395</v>
      </c>
      <c r="AC464" s="182"/>
      <c r="AD464" s="182"/>
      <c r="AE464" s="182"/>
      <c r="AF464" s="179">
        <v>228.24</v>
      </c>
      <c r="AG464" s="179">
        <v>228.24</v>
      </c>
      <c r="AH464" s="181"/>
      <c r="AJ464" s="185">
        <f>IFERROR(VLOOKUP(A464,[3]rptBudgetaryBudgetCrossOrganiza!$A$2:$M$554,4,FALSE),"0")</f>
        <v>395</v>
      </c>
      <c r="AK464" s="185">
        <f>IFERROR(VLOOKUP(A464,[3]rptBudgetaryBudgetCrossOrganiza!$A$2:$M$554,6,FALSE),"0")</f>
        <v>395</v>
      </c>
      <c r="AL464" s="149"/>
      <c r="AM464" s="150">
        <f>IFERROR(VLOOKUP(A464,[4]rptBudgetaryBudgetCrossOrganiza!$A$1212:$O$2283,13,FALSE),"0")</f>
        <v>-9.14</v>
      </c>
      <c r="AN464" s="151"/>
      <c r="AO464" s="151"/>
      <c r="AP464" s="152"/>
      <c r="AQ464" s="149"/>
      <c r="AR464" s="153"/>
      <c r="AS464" s="132"/>
      <c r="AT464" s="133"/>
      <c r="AU464" s="134"/>
      <c r="AV464" s="134"/>
      <c r="AW464" s="134"/>
      <c r="AX464" s="134"/>
      <c r="AY464" s="134"/>
      <c r="AZ464" s="134"/>
      <c r="BA464" s="135"/>
    </row>
    <row r="465" spans="1:53" x14ac:dyDescent="0.25">
      <c r="A465" s="128" t="s">
        <v>1860</v>
      </c>
      <c r="B465" s="128" t="s">
        <v>1935</v>
      </c>
      <c r="C465" s="128" t="str">
        <f t="shared" si="35"/>
        <v>100.40</v>
      </c>
      <c r="D465" s="128" t="str">
        <f t="shared" si="37"/>
        <v>65</v>
      </c>
      <c r="E465" s="128" t="str">
        <f t="shared" si="36"/>
        <v>5100.04</v>
      </c>
      <c r="F465" s="128">
        <f>VLOOKUP(E465,'Projections Cheat Sheet'!$A$3:$B$536,2,FALSE)</f>
        <v>1</v>
      </c>
      <c r="G465" s="128" t="str">
        <f>VLOOKUP(F465,'Projections Cheat Sheet'!$B$8:$C$196,2,FALSE)</f>
        <v>salary</v>
      </c>
      <c r="H465" s="128" t="s">
        <v>2024</v>
      </c>
      <c r="I465" s="129">
        <v>60</v>
      </c>
      <c r="J465" s="129">
        <v>60</v>
      </c>
      <c r="K465" s="130"/>
      <c r="L465" s="129"/>
      <c r="M465" s="129"/>
      <c r="N465" s="129">
        <v>59.52</v>
      </c>
      <c r="O465" s="129">
        <v>59.52</v>
      </c>
      <c r="P465" s="131"/>
      <c r="R465" s="172">
        <v>60</v>
      </c>
      <c r="S465" s="172">
        <v>60</v>
      </c>
      <c r="T465" s="173"/>
      <c r="U465" s="173"/>
      <c r="V465" s="173"/>
      <c r="W465" s="172">
        <v>42.68</v>
      </c>
      <c r="X465" s="172">
        <v>42.68</v>
      </c>
      <c r="Y465" s="174"/>
      <c r="AA465" s="179">
        <v>60</v>
      </c>
      <c r="AB465" s="179">
        <v>60</v>
      </c>
      <c r="AC465" s="182"/>
      <c r="AD465" s="182"/>
      <c r="AE465" s="182"/>
      <c r="AF465" s="179">
        <v>35.76</v>
      </c>
      <c r="AG465" s="179">
        <v>35.76</v>
      </c>
      <c r="AH465" s="181"/>
      <c r="AJ465" s="185">
        <f>IFERROR(VLOOKUP(A465,[3]rptBudgetaryBudgetCrossOrganiza!$A$2:$M$554,4,FALSE),"0")</f>
        <v>60</v>
      </c>
      <c r="AK465" s="185">
        <f>IFERROR(VLOOKUP(A465,[3]rptBudgetaryBudgetCrossOrganiza!$A$2:$M$554,6,FALSE),"0")</f>
        <v>60</v>
      </c>
      <c r="AL465" s="149"/>
      <c r="AM465" s="150">
        <f>IFERROR(VLOOKUP(A465,[4]rptBudgetaryBudgetCrossOrganiza!$A$1212:$O$2283,13,FALSE),"0")</f>
        <v>-1.49</v>
      </c>
      <c r="AN465" s="151"/>
      <c r="AO465" s="151"/>
      <c r="AP465" s="152"/>
      <c r="AQ465" s="149"/>
      <c r="AR465" s="153"/>
      <c r="AS465" s="132"/>
      <c r="AT465" s="133"/>
      <c r="AU465" s="134"/>
      <c r="AV465" s="134"/>
      <c r="AW465" s="134"/>
      <c r="AX465" s="134"/>
      <c r="AY465" s="134"/>
      <c r="AZ465" s="134"/>
      <c r="BA465" s="135"/>
    </row>
    <row r="466" spans="1:53" x14ac:dyDescent="0.25">
      <c r="A466" s="128" t="s">
        <v>1861</v>
      </c>
      <c r="B466" s="128" t="s">
        <v>1936</v>
      </c>
      <c r="C466" s="128" t="str">
        <f t="shared" si="35"/>
        <v>100.40</v>
      </c>
      <c r="D466" s="128" t="str">
        <f t="shared" si="37"/>
        <v>65</v>
      </c>
      <c r="E466" s="128" t="str">
        <f t="shared" si="36"/>
        <v>5100.05</v>
      </c>
      <c r="F466" s="128">
        <f>VLOOKUP(E466,'Projections Cheat Sheet'!$A$3:$B$536,2,FALSE)</f>
        <v>1</v>
      </c>
      <c r="G466" s="128" t="str">
        <f>VLOOKUP(F466,'Projections Cheat Sheet'!$B$8:$C$196,2,FALSE)</f>
        <v>salary</v>
      </c>
      <c r="H466" s="128" t="s">
        <v>2024</v>
      </c>
      <c r="I466" s="129">
        <v>30</v>
      </c>
      <c r="J466" s="129">
        <v>30</v>
      </c>
      <c r="K466" s="130"/>
      <c r="L466" s="129"/>
      <c r="M466" s="129"/>
      <c r="N466" s="129">
        <v>25.92</v>
      </c>
      <c r="O466" s="129">
        <v>25.92</v>
      </c>
      <c r="P466" s="131"/>
      <c r="R466" s="172">
        <v>30</v>
      </c>
      <c r="S466" s="172">
        <v>30</v>
      </c>
      <c r="T466" s="173"/>
      <c r="U466" s="173"/>
      <c r="V466" s="173"/>
      <c r="W466" s="172">
        <v>12.97</v>
      </c>
      <c r="X466" s="172">
        <v>12.97</v>
      </c>
      <c r="Y466" s="174"/>
      <c r="AA466" s="179">
        <v>40</v>
      </c>
      <c r="AB466" s="179">
        <v>40</v>
      </c>
      <c r="AC466" s="182"/>
      <c r="AD466" s="182"/>
      <c r="AE466" s="182"/>
      <c r="AF466" s="179">
        <v>3.12</v>
      </c>
      <c r="AG466" s="179">
        <v>3.12</v>
      </c>
      <c r="AH466" s="181"/>
      <c r="AJ466" s="185">
        <f>IFERROR(VLOOKUP(A466,[3]rptBudgetaryBudgetCrossOrganiza!$A$2:$M$554,4,FALSE),"0")</f>
        <v>40</v>
      </c>
      <c r="AK466" s="185">
        <f>IFERROR(VLOOKUP(A466,[3]rptBudgetaryBudgetCrossOrganiza!$A$2:$M$554,6,FALSE),"0")</f>
        <v>40</v>
      </c>
      <c r="AL466" s="149"/>
      <c r="AM466" s="150">
        <f>IFERROR(VLOOKUP(A466,[4]rptBudgetaryBudgetCrossOrganiza!$A$1212:$O$2283,13,FALSE),"0")</f>
        <v>0.26</v>
      </c>
      <c r="AN466" s="151"/>
      <c r="AO466" s="151"/>
      <c r="AP466" s="152"/>
      <c r="AQ466" s="149"/>
      <c r="AR466" s="153"/>
      <c r="AS466" s="132"/>
      <c r="AT466" s="133"/>
      <c r="AU466" s="134"/>
      <c r="AV466" s="134"/>
      <c r="AW466" s="134"/>
      <c r="AX466" s="134"/>
      <c r="AY466" s="134"/>
      <c r="AZ466" s="134"/>
      <c r="BA466" s="135"/>
    </row>
    <row r="467" spans="1:53" x14ac:dyDescent="0.25">
      <c r="A467" s="128" t="s">
        <v>1862</v>
      </c>
      <c r="B467" s="128" t="s">
        <v>1937</v>
      </c>
      <c r="C467" s="128" t="str">
        <f t="shared" si="35"/>
        <v>100.40</v>
      </c>
      <c r="D467" s="128" t="str">
        <f t="shared" si="37"/>
        <v>65</v>
      </c>
      <c r="E467" s="128" t="str">
        <f t="shared" si="36"/>
        <v>5100.06</v>
      </c>
      <c r="F467" s="128">
        <f>VLOOKUP(E467,'Projections Cheat Sheet'!$A$3:$B$536,2,FALSE)</f>
        <v>1</v>
      </c>
      <c r="G467" s="128" t="str">
        <f>VLOOKUP(F467,'Projections Cheat Sheet'!$B$8:$C$196,2,FALSE)</f>
        <v>salary</v>
      </c>
      <c r="H467" s="128" t="s">
        <v>2024</v>
      </c>
      <c r="I467" s="129">
        <v>520</v>
      </c>
      <c r="J467" s="129">
        <v>520</v>
      </c>
      <c r="K467" s="130"/>
      <c r="L467" s="129"/>
      <c r="M467" s="129"/>
      <c r="N467" s="129">
        <v>520</v>
      </c>
      <c r="O467" s="129">
        <v>520</v>
      </c>
      <c r="P467" s="131"/>
      <c r="R467" s="172">
        <v>530</v>
      </c>
      <c r="S467" s="172">
        <v>530</v>
      </c>
      <c r="T467" s="173"/>
      <c r="U467" s="173"/>
      <c r="V467" s="173"/>
      <c r="W467" s="172">
        <v>530</v>
      </c>
      <c r="X467" s="172">
        <v>530</v>
      </c>
      <c r="Y467" s="174"/>
      <c r="AA467" s="179">
        <v>1210</v>
      </c>
      <c r="AB467" s="179">
        <v>1210</v>
      </c>
      <c r="AC467" s="182"/>
      <c r="AD467" s="182"/>
      <c r="AE467" s="182"/>
      <c r="AF467" s="179">
        <v>403.32</v>
      </c>
      <c r="AG467" s="179">
        <v>403.32</v>
      </c>
      <c r="AH467" s="181"/>
      <c r="AJ467" s="185">
        <f>IFERROR(VLOOKUP(A467,[3]rptBudgetaryBudgetCrossOrganiza!$A$2:$M$554,4,FALSE),"0")</f>
        <v>1210</v>
      </c>
      <c r="AK467" s="185">
        <f>IFERROR(VLOOKUP(A467,[3]rptBudgetaryBudgetCrossOrganiza!$A$2:$M$554,6,FALSE),"0")</f>
        <v>1210</v>
      </c>
      <c r="AL467" s="149"/>
      <c r="AM467" s="150">
        <f>IFERROR(VLOOKUP(A467,[4]rptBudgetaryBudgetCrossOrganiza!$A$1212:$O$2283,13,FALSE),"0")</f>
        <v>0</v>
      </c>
      <c r="AN467" s="151"/>
      <c r="AO467" s="151"/>
      <c r="AP467" s="152"/>
      <c r="AQ467" s="149"/>
      <c r="AR467" s="153"/>
      <c r="AS467" s="132"/>
      <c r="AT467" s="133"/>
      <c r="AU467" s="134"/>
      <c r="AV467" s="134"/>
      <c r="AW467" s="134"/>
      <c r="AX467" s="134"/>
      <c r="AY467" s="134"/>
      <c r="AZ467" s="134"/>
      <c r="BA467" s="135"/>
    </row>
    <row r="468" spans="1:53" x14ac:dyDescent="0.25">
      <c r="A468" s="128" t="s">
        <v>1863</v>
      </c>
      <c r="B468" s="128" t="s">
        <v>1938</v>
      </c>
      <c r="C468" s="128" t="str">
        <f t="shared" si="35"/>
        <v>100.40</v>
      </c>
      <c r="D468" s="128" t="str">
        <f t="shared" si="37"/>
        <v>65</v>
      </c>
      <c r="E468" s="128" t="str">
        <f t="shared" si="36"/>
        <v>5100.07</v>
      </c>
      <c r="F468" s="128">
        <f>VLOOKUP(E468,'Projections Cheat Sheet'!$A$3:$B$536,2,FALSE)</f>
        <v>1</v>
      </c>
      <c r="G468" s="128" t="str">
        <f>VLOOKUP(F468,'Projections Cheat Sheet'!$B$8:$C$196,2,FALSE)</f>
        <v>salary</v>
      </c>
      <c r="H468" s="128" t="s">
        <v>2024</v>
      </c>
      <c r="I468" s="129">
        <v>150</v>
      </c>
      <c r="J468" s="129">
        <v>150</v>
      </c>
      <c r="K468" s="130"/>
      <c r="L468" s="129"/>
      <c r="M468" s="129"/>
      <c r="N468" s="129">
        <v>112.32</v>
      </c>
      <c r="O468" s="129">
        <v>112.32</v>
      </c>
      <c r="P468" s="131"/>
      <c r="R468" s="172">
        <v>140</v>
      </c>
      <c r="S468" s="172">
        <v>140</v>
      </c>
      <c r="T468" s="173"/>
      <c r="U468" s="173"/>
      <c r="V468" s="173"/>
      <c r="W468" s="172">
        <v>69.44</v>
      </c>
      <c r="X468" s="172">
        <v>69.44</v>
      </c>
      <c r="Y468" s="174"/>
      <c r="AA468" s="179">
        <v>120</v>
      </c>
      <c r="AB468" s="179">
        <v>120</v>
      </c>
      <c r="AC468" s="182"/>
      <c r="AD468" s="182"/>
      <c r="AE468" s="182"/>
      <c r="AF468" s="179">
        <v>36.659999999999997</v>
      </c>
      <c r="AG468" s="179">
        <v>36.659999999999997</v>
      </c>
      <c r="AH468" s="181"/>
      <c r="AJ468" s="185">
        <f>IFERROR(VLOOKUP(A468,[3]rptBudgetaryBudgetCrossOrganiza!$A$2:$M$554,4,FALSE),"0")</f>
        <v>120</v>
      </c>
      <c r="AK468" s="185">
        <f>IFERROR(VLOOKUP(A468,[3]rptBudgetaryBudgetCrossOrganiza!$A$2:$M$554,6,FALSE),"0")</f>
        <v>120</v>
      </c>
      <c r="AL468" s="149"/>
      <c r="AM468" s="150">
        <f>IFERROR(VLOOKUP(A468,[4]rptBudgetaryBudgetCrossOrganiza!$A$1212:$O$2283,13,FALSE),"0")</f>
        <v>2.56</v>
      </c>
      <c r="AN468" s="151"/>
      <c r="AO468" s="151"/>
      <c r="AP468" s="152"/>
      <c r="AQ468" s="149"/>
      <c r="AR468" s="153"/>
      <c r="AS468" s="132"/>
      <c r="AT468" s="133"/>
      <c r="AU468" s="134"/>
      <c r="AV468" s="134"/>
      <c r="AW468" s="134"/>
      <c r="AX468" s="134"/>
      <c r="AY468" s="134"/>
      <c r="AZ468" s="134"/>
      <c r="BA468" s="135"/>
    </row>
    <row r="469" spans="1:53" x14ac:dyDescent="0.25">
      <c r="A469" s="128" t="s">
        <v>1864</v>
      </c>
      <c r="B469" s="128" t="s">
        <v>1939</v>
      </c>
      <c r="C469" s="128" t="str">
        <f t="shared" si="35"/>
        <v>100.40</v>
      </c>
      <c r="D469" s="128" t="str">
        <f t="shared" si="37"/>
        <v>65</v>
      </c>
      <c r="E469" s="128" t="str">
        <f t="shared" si="36"/>
        <v>5100.08</v>
      </c>
      <c r="F469" s="128">
        <f>VLOOKUP(E469,'Projections Cheat Sheet'!$A$3:$B$536,2,FALSE)</f>
        <v>1</v>
      </c>
      <c r="G469" s="128" t="str">
        <f>VLOOKUP(F469,'Projections Cheat Sheet'!$B$8:$C$196,2,FALSE)</f>
        <v>salary</v>
      </c>
      <c r="H469" s="128" t="s">
        <v>2024</v>
      </c>
      <c r="I469" s="129">
        <v>0</v>
      </c>
      <c r="J469" s="129">
        <v>0</v>
      </c>
      <c r="K469" s="130"/>
      <c r="L469" s="129"/>
      <c r="M469" s="129"/>
      <c r="N469" s="129">
        <v>231</v>
      </c>
      <c r="O469" s="129">
        <v>231</v>
      </c>
      <c r="P469" s="131"/>
      <c r="R469" s="172">
        <v>0</v>
      </c>
      <c r="S469" s="172">
        <v>0</v>
      </c>
      <c r="T469" s="173"/>
      <c r="U469" s="173"/>
      <c r="V469" s="173"/>
      <c r="W469" s="172">
        <v>363</v>
      </c>
      <c r="X469" s="172">
        <v>363</v>
      </c>
      <c r="Y469" s="174"/>
      <c r="AA469" s="179">
        <v>0</v>
      </c>
      <c r="AB469" s="179">
        <v>0</v>
      </c>
      <c r="AC469" s="182"/>
      <c r="AD469" s="182"/>
      <c r="AE469" s="182"/>
      <c r="AF469" s="179">
        <v>0</v>
      </c>
      <c r="AG469" s="179">
        <v>0</v>
      </c>
      <c r="AH469" s="181"/>
      <c r="AJ469" s="185">
        <f>IFERROR(VLOOKUP(A469,[3]rptBudgetaryBudgetCrossOrganiza!$A$2:$M$554,4,FALSE),"0")</f>
        <v>0</v>
      </c>
      <c r="AK469" s="185">
        <f>IFERROR(VLOOKUP(A469,[3]rptBudgetaryBudgetCrossOrganiza!$A$2:$M$554,6,FALSE),"0")</f>
        <v>0</v>
      </c>
      <c r="AL469" s="149"/>
      <c r="AM469" s="150">
        <f>IFERROR(VLOOKUP(A469,[4]rptBudgetaryBudgetCrossOrganiza!$A$1212:$O$2283,13,FALSE),"0")</f>
        <v>18.440000000000001</v>
      </c>
      <c r="AN469" s="151"/>
      <c r="AO469" s="151"/>
      <c r="AP469" s="152"/>
      <c r="AQ469" s="149"/>
      <c r="AR469" s="153"/>
      <c r="AS469" s="132"/>
      <c r="AT469" s="133"/>
      <c r="AU469" s="134"/>
      <c r="AV469" s="134"/>
      <c r="AW469" s="134"/>
      <c r="AX469" s="134"/>
      <c r="AY469" s="134"/>
      <c r="AZ469" s="134"/>
      <c r="BA469" s="135"/>
    </row>
    <row r="470" spans="1:53" x14ac:dyDescent="0.25">
      <c r="A470" s="128" t="s">
        <v>1865</v>
      </c>
      <c r="B470" s="128" t="s">
        <v>1940</v>
      </c>
      <c r="C470" s="128" t="str">
        <f t="shared" si="35"/>
        <v>100.40</v>
      </c>
      <c r="D470" s="128" t="str">
        <f t="shared" si="37"/>
        <v>65</v>
      </c>
      <c r="E470" s="128" t="str">
        <f t="shared" si="36"/>
        <v>5100.09</v>
      </c>
      <c r="F470" s="128">
        <f>VLOOKUP(E470,'Projections Cheat Sheet'!$A$3:$B$536,2,FALSE)</f>
        <v>1</v>
      </c>
      <c r="G470" s="128" t="str">
        <f>VLOOKUP(F470,'Projections Cheat Sheet'!$B$8:$C$196,2,FALSE)</f>
        <v>salary</v>
      </c>
      <c r="H470" s="128" t="s">
        <v>2024</v>
      </c>
      <c r="I470" s="129">
        <v>0</v>
      </c>
      <c r="J470" s="129">
        <v>0</v>
      </c>
      <c r="K470" s="130"/>
      <c r="L470" s="129"/>
      <c r="M470" s="129"/>
      <c r="N470" s="129">
        <v>0</v>
      </c>
      <c r="O470" s="129">
        <v>0</v>
      </c>
      <c r="P470" s="131"/>
      <c r="R470" s="172">
        <v>0</v>
      </c>
      <c r="S470" s="172">
        <v>0</v>
      </c>
      <c r="T470" s="173"/>
      <c r="U470" s="173"/>
      <c r="V470" s="173"/>
      <c r="W470" s="172">
        <v>0</v>
      </c>
      <c r="X470" s="172">
        <v>0</v>
      </c>
      <c r="Y470" s="174"/>
      <c r="AA470" s="179">
        <v>0</v>
      </c>
      <c r="AB470" s="179">
        <v>0</v>
      </c>
      <c r="AC470" s="182"/>
      <c r="AD470" s="182"/>
      <c r="AE470" s="182"/>
      <c r="AF470" s="179">
        <v>0</v>
      </c>
      <c r="AG470" s="179">
        <v>0</v>
      </c>
      <c r="AH470" s="181"/>
      <c r="AJ470" s="185">
        <f>IFERROR(VLOOKUP(A470,[3]rptBudgetaryBudgetCrossOrganiza!$A$2:$M$554,4,FALSE),"0")</f>
        <v>0</v>
      </c>
      <c r="AK470" s="185">
        <f>IFERROR(VLOOKUP(A470,[3]rptBudgetaryBudgetCrossOrganiza!$A$2:$M$554,6,FALSE),"0")</f>
        <v>0</v>
      </c>
      <c r="AL470" s="149"/>
      <c r="AM470" s="150">
        <f>IFERROR(VLOOKUP(A470,[4]rptBudgetaryBudgetCrossOrganiza!$A$1212:$O$2283,13,FALSE),"0")</f>
        <v>0</v>
      </c>
      <c r="AN470" s="151"/>
      <c r="AO470" s="151"/>
      <c r="AP470" s="152"/>
      <c r="AQ470" s="149"/>
      <c r="AR470" s="153"/>
      <c r="AS470" s="132"/>
      <c r="AT470" s="133"/>
      <c r="AU470" s="134"/>
      <c r="AV470" s="134"/>
      <c r="AW470" s="134"/>
      <c r="AX470" s="134"/>
      <c r="AY470" s="134"/>
      <c r="AZ470" s="134"/>
      <c r="BA470" s="135"/>
    </row>
    <row r="471" spans="1:53" x14ac:dyDescent="0.25">
      <c r="A471" s="128" t="s">
        <v>1866</v>
      </c>
      <c r="B471" s="128" t="s">
        <v>1941</v>
      </c>
      <c r="C471" s="128" t="str">
        <f t="shared" si="35"/>
        <v>100.40</v>
      </c>
      <c r="D471" s="128" t="str">
        <f t="shared" si="37"/>
        <v>65</v>
      </c>
      <c r="E471" s="128" t="str">
        <f t="shared" si="36"/>
        <v>5100.10</v>
      </c>
      <c r="F471" s="128">
        <f>VLOOKUP(E471,'Projections Cheat Sheet'!$A$3:$B$536,2,FALSE)</f>
        <v>1</v>
      </c>
      <c r="G471" s="128" t="str">
        <f>VLOOKUP(F471,'Projections Cheat Sheet'!$B$8:$C$196,2,FALSE)</f>
        <v>salary</v>
      </c>
      <c r="H471" s="128" t="s">
        <v>2024</v>
      </c>
      <c r="I471" s="129">
        <v>0</v>
      </c>
      <c r="J471" s="129">
        <v>0</v>
      </c>
      <c r="K471" s="130"/>
      <c r="L471" s="129"/>
      <c r="M471" s="129"/>
      <c r="N471" s="129">
        <v>0</v>
      </c>
      <c r="O471" s="129">
        <v>0</v>
      </c>
      <c r="P471" s="131"/>
      <c r="R471" s="172">
        <v>0</v>
      </c>
      <c r="S471" s="172">
        <v>0</v>
      </c>
      <c r="T471" s="173"/>
      <c r="U471" s="173"/>
      <c r="V471" s="173"/>
      <c r="W471" s="172">
        <v>0</v>
      </c>
      <c r="X471" s="172">
        <v>0</v>
      </c>
      <c r="Y471" s="174"/>
      <c r="AA471" s="179">
        <v>0</v>
      </c>
      <c r="AB471" s="179">
        <v>0</v>
      </c>
      <c r="AC471" s="182"/>
      <c r="AD471" s="182"/>
      <c r="AE471" s="182"/>
      <c r="AF471" s="179">
        <v>0</v>
      </c>
      <c r="AG471" s="179">
        <v>0</v>
      </c>
      <c r="AH471" s="181"/>
      <c r="AJ471" s="185">
        <f>IFERROR(VLOOKUP(A471,[3]rptBudgetaryBudgetCrossOrganiza!$A$2:$M$554,4,FALSE),"0")</f>
        <v>0</v>
      </c>
      <c r="AK471" s="185">
        <f>IFERROR(VLOOKUP(A471,[3]rptBudgetaryBudgetCrossOrganiza!$A$2:$M$554,6,FALSE),"0")</f>
        <v>0</v>
      </c>
      <c r="AL471" s="149"/>
      <c r="AM471" s="150">
        <f>IFERROR(VLOOKUP(A471,[4]rptBudgetaryBudgetCrossOrganiza!$A$1212:$O$2283,13,FALSE),"0")</f>
        <v>0</v>
      </c>
      <c r="AN471" s="151"/>
      <c r="AO471" s="151"/>
      <c r="AP471" s="152"/>
      <c r="AQ471" s="149"/>
      <c r="AR471" s="153"/>
      <c r="AS471" s="132"/>
      <c r="AT471" s="133"/>
      <c r="AU471" s="134"/>
      <c r="AV471" s="134"/>
      <c r="AW471" s="134"/>
      <c r="AX471" s="134"/>
      <c r="AY471" s="134"/>
      <c r="AZ471" s="134"/>
      <c r="BA471" s="135"/>
    </row>
    <row r="472" spans="1:53" x14ac:dyDescent="0.25">
      <c r="A472" s="128" t="s">
        <v>1867</v>
      </c>
      <c r="B472" s="128" t="s">
        <v>1942</v>
      </c>
      <c r="C472" s="128" t="str">
        <f t="shared" si="35"/>
        <v>100.40</v>
      </c>
      <c r="D472" s="128" t="str">
        <f t="shared" si="37"/>
        <v>65</v>
      </c>
      <c r="E472" s="128" t="str">
        <f t="shared" si="36"/>
        <v>5100.11</v>
      </c>
      <c r="F472" s="128">
        <f>VLOOKUP(E472,'Projections Cheat Sheet'!$A$3:$B$536,2,FALSE)</f>
        <v>1</v>
      </c>
      <c r="G472" s="128" t="str">
        <f>VLOOKUP(F472,'Projections Cheat Sheet'!$B$8:$C$196,2,FALSE)</f>
        <v>salary</v>
      </c>
      <c r="H472" s="128" t="s">
        <v>2024</v>
      </c>
      <c r="I472" s="129">
        <v>285</v>
      </c>
      <c r="J472" s="129">
        <v>285</v>
      </c>
      <c r="K472" s="130"/>
      <c r="L472" s="129"/>
      <c r="M472" s="129"/>
      <c r="N472" s="129">
        <v>279.52999999999997</v>
      </c>
      <c r="O472" s="129">
        <v>279.52999999999997</v>
      </c>
      <c r="P472" s="131"/>
      <c r="R472" s="172">
        <v>750</v>
      </c>
      <c r="S472" s="172">
        <v>750</v>
      </c>
      <c r="T472" s="173"/>
      <c r="U472" s="173"/>
      <c r="V472" s="173"/>
      <c r="W472" s="172">
        <v>212.55</v>
      </c>
      <c r="X472" s="172">
        <v>212.55</v>
      </c>
      <c r="Y472" s="174"/>
      <c r="AA472" s="179">
        <v>740</v>
      </c>
      <c r="AB472" s="179">
        <v>740</v>
      </c>
      <c r="AC472" s="182"/>
      <c r="AD472" s="182"/>
      <c r="AE472" s="182"/>
      <c r="AF472" s="179">
        <v>247.03</v>
      </c>
      <c r="AG472" s="179">
        <v>247.03</v>
      </c>
      <c r="AH472" s="181"/>
      <c r="AJ472" s="185">
        <f>IFERROR(VLOOKUP(A472,[3]rptBudgetaryBudgetCrossOrganiza!$A$2:$M$554,4,FALSE),"0")</f>
        <v>740</v>
      </c>
      <c r="AK472" s="185">
        <f>IFERROR(VLOOKUP(A472,[3]rptBudgetaryBudgetCrossOrganiza!$A$2:$M$554,6,FALSE),"0")</f>
        <v>740</v>
      </c>
      <c r="AL472" s="149"/>
      <c r="AM472" s="150">
        <f>IFERROR(VLOOKUP(A472,[4]rptBudgetaryBudgetCrossOrganiza!$A$1212:$O$2283,13,FALSE),"0")</f>
        <v>37.049999999999997</v>
      </c>
      <c r="AN472" s="151"/>
      <c r="AO472" s="151"/>
      <c r="AP472" s="152"/>
      <c r="AQ472" s="149"/>
      <c r="AR472" s="153"/>
      <c r="AS472" s="132"/>
      <c r="AT472" s="133"/>
      <c r="AU472" s="134"/>
      <c r="AV472" s="134"/>
      <c r="AW472" s="134"/>
      <c r="AX472" s="134"/>
      <c r="AY472" s="134"/>
      <c r="AZ472" s="134"/>
      <c r="BA472" s="135"/>
    </row>
    <row r="473" spans="1:53" x14ac:dyDescent="0.25">
      <c r="A473" s="128" t="s">
        <v>1868</v>
      </c>
      <c r="B473" s="128" t="s">
        <v>1943</v>
      </c>
      <c r="C473" s="128" t="str">
        <f t="shared" si="35"/>
        <v>100.40</v>
      </c>
      <c r="D473" s="128" t="str">
        <f t="shared" si="37"/>
        <v>65</v>
      </c>
      <c r="E473" s="128" t="str">
        <f t="shared" si="36"/>
        <v>5100.12</v>
      </c>
      <c r="F473" s="128">
        <f>VLOOKUP(E473,'Projections Cheat Sheet'!$A$3:$B$536,2,FALSE)</f>
        <v>1</v>
      </c>
      <c r="G473" s="128" t="str">
        <f>VLOOKUP(F473,'Projections Cheat Sheet'!$B$8:$C$196,2,FALSE)</f>
        <v>salary</v>
      </c>
      <c r="H473" s="128" t="s">
        <v>2024</v>
      </c>
      <c r="I473" s="129">
        <v>0</v>
      </c>
      <c r="J473" s="129">
        <v>0</v>
      </c>
      <c r="K473" s="130"/>
      <c r="L473" s="129"/>
      <c r="M473" s="129"/>
      <c r="N473" s="129">
        <v>0</v>
      </c>
      <c r="O473" s="129">
        <v>0</v>
      </c>
      <c r="P473" s="131"/>
      <c r="R473" s="172">
        <v>0</v>
      </c>
      <c r="S473" s="172">
        <v>0</v>
      </c>
      <c r="T473" s="173"/>
      <c r="U473" s="173"/>
      <c r="V473" s="173"/>
      <c r="W473" s="172">
        <v>0</v>
      </c>
      <c r="X473" s="172">
        <v>0</v>
      </c>
      <c r="Y473" s="174"/>
      <c r="AA473" s="179">
        <v>0</v>
      </c>
      <c r="AB473" s="179">
        <v>0</v>
      </c>
      <c r="AC473" s="182"/>
      <c r="AD473" s="182"/>
      <c r="AE473" s="182"/>
      <c r="AF473" s="179">
        <v>0</v>
      </c>
      <c r="AG473" s="179">
        <v>0</v>
      </c>
      <c r="AH473" s="181"/>
      <c r="AJ473" s="185">
        <f>IFERROR(VLOOKUP(A473,[3]rptBudgetaryBudgetCrossOrganiza!$A$2:$M$554,4,FALSE),"0")</f>
        <v>0</v>
      </c>
      <c r="AK473" s="185">
        <f>IFERROR(VLOOKUP(A473,[3]rptBudgetaryBudgetCrossOrganiza!$A$2:$M$554,6,FALSE),"0")</f>
        <v>0</v>
      </c>
      <c r="AL473" s="149"/>
      <c r="AM473" s="150">
        <f>IFERROR(VLOOKUP(A473,[4]rptBudgetaryBudgetCrossOrganiza!$A$1212:$O$2283,13,FALSE),"0")</f>
        <v>0</v>
      </c>
      <c r="AN473" s="151"/>
      <c r="AO473" s="151"/>
      <c r="AP473" s="152"/>
      <c r="AQ473" s="149"/>
      <c r="AR473" s="153"/>
      <c r="AS473" s="132"/>
      <c r="AT473" s="133"/>
      <c r="AU473" s="134"/>
      <c r="AV473" s="134"/>
      <c r="AW473" s="134"/>
      <c r="AX473" s="134"/>
      <c r="AY473" s="134"/>
      <c r="AZ473" s="134"/>
      <c r="BA473" s="135"/>
    </row>
    <row r="474" spans="1:53" x14ac:dyDescent="0.25">
      <c r="A474" s="128" t="s">
        <v>1869</v>
      </c>
      <c r="B474" s="128" t="s">
        <v>1944</v>
      </c>
      <c r="C474" s="128" t="str">
        <f t="shared" si="35"/>
        <v>100.40</v>
      </c>
      <c r="D474" s="128" t="str">
        <f t="shared" si="37"/>
        <v>65</v>
      </c>
      <c r="E474" s="128" t="str">
        <f t="shared" si="36"/>
        <v>5100.15</v>
      </c>
      <c r="F474" s="128">
        <f>VLOOKUP(E474,'Projections Cheat Sheet'!$A$3:$B$536,2,FALSE)</f>
        <v>1</v>
      </c>
      <c r="G474" s="128" t="str">
        <f>VLOOKUP(F474,'Projections Cheat Sheet'!$B$8:$C$196,2,FALSE)</f>
        <v>salary</v>
      </c>
      <c r="H474" s="128" t="s">
        <v>2024</v>
      </c>
      <c r="I474" s="129">
        <v>50</v>
      </c>
      <c r="J474" s="129">
        <v>50</v>
      </c>
      <c r="K474" s="130"/>
      <c r="L474" s="129"/>
      <c r="M474" s="129"/>
      <c r="N474" s="129">
        <v>45.12</v>
      </c>
      <c r="O474" s="129">
        <v>45.12</v>
      </c>
      <c r="P474" s="131"/>
      <c r="R474" s="172">
        <v>200</v>
      </c>
      <c r="S474" s="172">
        <v>200</v>
      </c>
      <c r="T474" s="173"/>
      <c r="U474" s="173"/>
      <c r="V474" s="173"/>
      <c r="W474" s="172">
        <v>45.12</v>
      </c>
      <c r="X474" s="172">
        <v>45.12</v>
      </c>
      <c r="Y474" s="174"/>
      <c r="AA474" s="179">
        <v>50</v>
      </c>
      <c r="AB474" s="179">
        <v>50</v>
      </c>
      <c r="AC474" s="182"/>
      <c r="AD474" s="182"/>
      <c r="AE474" s="182"/>
      <c r="AF474" s="179">
        <v>45.12</v>
      </c>
      <c r="AG474" s="179">
        <v>45.12</v>
      </c>
      <c r="AH474" s="181"/>
      <c r="AJ474" s="185">
        <f>IFERROR(VLOOKUP(A474,[3]rptBudgetaryBudgetCrossOrganiza!$A$2:$M$554,4,FALSE),"0")</f>
        <v>50</v>
      </c>
      <c r="AK474" s="185">
        <f>IFERROR(VLOOKUP(A474,[3]rptBudgetaryBudgetCrossOrganiza!$A$2:$M$554,6,FALSE),"0")</f>
        <v>50</v>
      </c>
      <c r="AL474" s="149">
        <v>50</v>
      </c>
      <c r="AM474" s="150">
        <f>IFERROR(VLOOKUP(A474,[4]rptBudgetaryBudgetCrossOrganiza!$A$1212:$O$2283,13,FALSE),"0")</f>
        <v>3.76</v>
      </c>
      <c r="AN474" s="151"/>
      <c r="AO474" s="151"/>
      <c r="AP474" s="152"/>
      <c r="AQ474" s="149"/>
      <c r="AR474" s="153"/>
      <c r="AS474" s="132"/>
      <c r="AT474" s="133"/>
      <c r="AU474" s="134"/>
      <c r="AV474" s="134"/>
      <c r="AW474" s="134"/>
      <c r="AX474" s="134"/>
      <c r="AY474" s="134"/>
      <c r="AZ474" s="134"/>
      <c r="BA474" s="135"/>
    </row>
    <row r="475" spans="1:53" x14ac:dyDescent="0.25">
      <c r="A475" s="128" t="s">
        <v>1870</v>
      </c>
      <c r="B475" s="128" t="s">
        <v>1945</v>
      </c>
      <c r="C475" s="128" t="str">
        <f t="shared" si="35"/>
        <v>100.40</v>
      </c>
      <c r="D475" s="128" t="str">
        <f t="shared" si="37"/>
        <v>65</v>
      </c>
      <c r="E475" s="128" t="str">
        <f t="shared" si="36"/>
        <v>5100.17</v>
      </c>
      <c r="F475" s="128">
        <f>VLOOKUP(E475,'Projections Cheat Sheet'!$A$3:$B$536,2,FALSE)</f>
        <v>1</v>
      </c>
      <c r="G475" s="128" t="str">
        <f>VLOOKUP(F475,'Projections Cheat Sheet'!$B$8:$C$196,2,FALSE)</f>
        <v>salary</v>
      </c>
      <c r="H475" s="128" t="s">
        <v>2024</v>
      </c>
      <c r="I475" s="129">
        <v>0</v>
      </c>
      <c r="J475" s="129">
        <v>0</v>
      </c>
      <c r="K475" s="130"/>
      <c r="L475" s="129"/>
      <c r="M475" s="129"/>
      <c r="N475" s="129">
        <v>0</v>
      </c>
      <c r="O475" s="129">
        <v>0</v>
      </c>
      <c r="P475" s="131"/>
      <c r="R475" s="172">
        <v>0</v>
      </c>
      <c r="S475" s="172">
        <v>0</v>
      </c>
      <c r="T475" s="173"/>
      <c r="U475" s="173"/>
      <c r="V475" s="173"/>
      <c r="W475" s="172">
        <v>0</v>
      </c>
      <c r="X475" s="172">
        <v>0</v>
      </c>
      <c r="Y475" s="174"/>
      <c r="AA475" s="179">
        <v>0</v>
      </c>
      <c r="AB475" s="179">
        <v>0</v>
      </c>
      <c r="AC475" s="182"/>
      <c r="AD475" s="182"/>
      <c r="AE475" s="182"/>
      <c r="AF475" s="179">
        <v>0</v>
      </c>
      <c r="AG475" s="179">
        <v>0</v>
      </c>
      <c r="AH475" s="181"/>
      <c r="AJ475" s="185">
        <f>IFERROR(VLOOKUP(A475,[3]rptBudgetaryBudgetCrossOrganiza!$A$2:$M$554,4,FALSE),"0")</f>
        <v>0</v>
      </c>
      <c r="AK475" s="185">
        <f>IFERROR(VLOOKUP(A475,[3]rptBudgetaryBudgetCrossOrganiza!$A$2:$M$554,6,FALSE),"0")</f>
        <v>0</v>
      </c>
      <c r="AL475" s="149"/>
      <c r="AM475" s="150">
        <f>IFERROR(VLOOKUP(A475,[4]rptBudgetaryBudgetCrossOrganiza!$A$1212:$O$2283,13,FALSE),"0")</f>
        <v>0</v>
      </c>
      <c r="AN475" s="151"/>
      <c r="AO475" s="151"/>
      <c r="AP475" s="152"/>
      <c r="AQ475" s="149"/>
      <c r="AR475" s="153"/>
      <c r="AS475" s="132"/>
      <c r="AT475" s="133"/>
      <c r="AU475" s="134"/>
      <c r="AV475" s="134"/>
      <c r="AW475" s="134"/>
      <c r="AX475" s="134"/>
      <c r="AY475" s="134"/>
      <c r="AZ475" s="134"/>
      <c r="BA475" s="135"/>
    </row>
    <row r="476" spans="1:53" x14ac:dyDescent="0.25">
      <c r="A476" s="128" t="s">
        <v>1871</v>
      </c>
      <c r="B476" s="128" t="s">
        <v>348</v>
      </c>
      <c r="C476" s="128" t="str">
        <f t="shared" si="35"/>
        <v>100.40</v>
      </c>
      <c r="D476" s="128" t="str">
        <f t="shared" si="37"/>
        <v>65</v>
      </c>
      <c r="E476" s="128" t="str">
        <f t="shared" si="36"/>
        <v>6000.01</v>
      </c>
      <c r="F476" s="128">
        <f>VLOOKUP(E476,'Projections Cheat Sheet'!$A$3:$B$536,2,FALSE)</f>
        <v>6</v>
      </c>
      <c r="G476" s="128" t="str">
        <f>VLOOKUP(F476,'Projections Cheat Sheet'!$B$8:$C$196,2,FALSE)</f>
        <v>Zero</v>
      </c>
      <c r="H476" s="128" t="s">
        <v>2025</v>
      </c>
      <c r="I476" s="129">
        <v>17500</v>
      </c>
      <c r="J476" s="129">
        <v>17500</v>
      </c>
      <c r="K476" s="130"/>
      <c r="L476" s="129"/>
      <c r="M476" s="129"/>
      <c r="N476" s="129">
        <v>0</v>
      </c>
      <c r="O476" s="129">
        <v>0</v>
      </c>
      <c r="P476" s="131"/>
      <c r="R476" s="172">
        <v>5000</v>
      </c>
      <c r="S476" s="172">
        <v>5000</v>
      </c>
      <c r="T476" s="173"/>
      <c r="U476" s="173"/>
      <c r="V476" s="173"/>
      <c r="W476" s="172">
        <v>0</v>
      </c>
      <c r="X476" s="172">
        <v>0</v>
      </c>
      <c r="Y476" s="174"/>
      <c r="AA476" s="179">
        <v>5000</v>
      </c>
      <c r="AB476" s="179">
        <v>5000</v>
      </c>
      <c r="AC476" s="182"/>
      <c r="AD476" s="182"/>
      <c r="AE476" s="182"/>
      <c r="AF476" s="179">
        <v>0</v>
      </c>
      <c r="AG476" s="179">
        <v>0</v>
      </c>
      <c r="AH476" s="181"/>
      <c r="AJ476" s="185">
        <f>IFERROR(VLOOKUP(A476,[3]rptBudgetaryBudgetCrossOrganiza!$A$2:$M$554,4,FALSE),"0")</f>
        <v>5000</v>
      </c>
      <c r="AK476" s="185">
        <f>IFERROR(VLOOKUP(A476,[3]rptBudgetaryBudgetCrossOrganiza!$A$2:$M$554,6,FALSE),"0")</f>
        <v>5000</v>
      </c>
      <c r="AL476" s="149">
        <v>5000</v>
      </c>
      <c r="AM476" s="150">
        <f>IFERROR(VLOOKUP(A476,[4]rptBudgetaryBudgetCrossOrganiza!$A$1212:$O$2283,13,FALSE),"0")</f>
        <v>0</v>
      </c>
      <c r="AN476" s="151"/>
      <c r="AO476" s="151"/>
      <c r="AP476" s="152"/>
      <c r="AQ476" s="149"/>
      <c r="AR476" s="153"/>
      <c r="AS476" s="132"/>
      <c r="AT476" s="133"/>
      <c r="AU476" s="134"/>
      <c r="AV476" s="134"/>
      <c r="AW476" s="134"/>
      <c r="AX476" s="134"/>
      <c r="AY476" s="134"/>
      <c r="AZ476" s="134"/>
      <c r="BA476" s="135"/>
    </row>
    <row r="477" spans="1:53" x14ac:dyDescent="0.25">
      <c r="A477" s="128" t="s">
        <v>1872</v>
      </c>
      <c r="B477" s="128" t="s">
        <v>2003</v>
      </c>
      <c r="C477" s="128" t="str">
        <f t="shared" si="35"/>
        <v>100.40</v>
      </c>
      <c r="D477" s="128" t="str">
        <f t="shared" si="37"/>
        <v>65</v>
      </c>
      <c r="E477" s="128" t="str">
        <f t="shared" si="36"/>
        <v>6000.13</v>
      </c>
      <c r="F477" s="128">
        <f>VLOOKUP(E477,'Projections Cheat Sheet'!$A$3:$B$536,2,FALSE)</f>
        <v>6</v>
      </c>
      <c r="G477" s="128" t="str">
        <f>VLOOKUP(F477,'Projections Cheat Sheet'!$B$8:$C$196,2,FALSE)</f>
        <v>Zero</v>
      </c>
      <c r="H477" s="128" t="s">
        <v>2025</v>
      </c>
      <c r="I477" s="129">
        <v>25000</v>
      </c>
      <c r="J477" s="129">
        <v>43130</v>
      </c>
      <c r="K477" s="130"/>
      <c r="L477" s="129"/>
      <c r="M477" s="129"/>
      <c r="N477" s="129">
        <v>27708.07</v>
      </c>
      <c r="O477" s="129">
        <v>27708.07</v>
      </c>
      <c r="P477" s="131"/>
      <c r="R477" s="172">
        <v>43130</v>
      </c>
      <c r="S477" s="172">
        <v>54605</v>
      </c>
      <c r="T477" s="173"/>
      <c r="U477" s="173"/>
      <c r="V477" s="173"/>
      <c r="W477" s="172">
        <v>23813.5</v>
      </c>
      <c r="X477" s="172">
        <v>23813.5</v>
      </c>
      <c r="Y477" s="174"/>
      <c r="AA477" s="179">
        <v>40000</v>
      </c>
      <c r="AB477" s="179">
        <v>40000</v>
      </c>
      <c r="AC477" s="182"/>
      <c r="AD477" s="182"/>
      <c r="AE477" s="182"/>
      <c r="AF477" s="179">
        <v>12245.25</v>
      </c>
      <c r="AG477" s="179">
        <v>12245.25</v>
      </c>
      <c r="AH477" s="181"/>
      <c r="AJ477" s="185">
        <f>IFERROR(VLOOKUP(A477,[3]rptBudgetaryBudgetCrossOrganiza!$A$2:$M$554,4,FALSE),"0")</f>
        <v>67476</v>
      </c>
      <c r="AK477" s="185">
        <f>IFERROR(VLOOKUP(A477,[3]rptBudgetaryBudgetCrossOrganiza!$A$2:$M$554,6,FALSE),"0")</f>
        <v>67476</v>
      </c>
      <c r="AL477" s="149">
        <v>67476</v>
      </c>
      <c r="AM477" s="150">
        <f>IFERROR(VLOOKUP(A477,[4]rptBudgetaryBudgetCrossOrganiza!$A$1212:$O$2283,13,FALSE),"0")</f>
        <v>0</v>
      </c>
      <c r="AN477" s="151"/>
      <c r="AO477" s="151"/>
      <c r="AP477" s="152"/>
      <c r="AQ477" s="149"/>
      <c r="AR477" s="153"/>
      <c r="AS477" s="132"/>
      <c r="AT477" s="133"/>
      <c r="AU477" s="134"/>
      <c r="AV477" s="134"/>
      <c r="AW477" s="134"/>
      <c r="AX477" s="134"/>
      <c r="AY477" s="134"/>
      <c r="AZ477" s="134"/>
      <c r="BA477" s="135"/>
    </row>
    <row r="478" spans="1:53" x14ac:dyDescent="0.25">
      <c r="A478" s="128" t="s">
        <v>1873</v>
      </c>
      <c r="B478" s="128" t="s">
        <v>1952</v>
      </c>
      <c r="C478" s="128" t="str">
        <f t="shared" si="35"/>
        <v>100.40</v>
      </c>
      <c r="D478" s="128" t="str">
        <f t="shared" si="37"/>
        <v>65</v>
      </c>
      <c r="E478" s="128" t="str">
        <f t="shared" si="36"/>
        <v>6200.02</v>
      </c>
      <c r="F478" s="128">
        <f>VLOOKUP(E478,'Projections Cheat Sheet'!$A$3:$B$536,2,FALSE)</f>
        <v>6</v>
      </c>
      <c r="G478" s="128" t="str">
        <f>VLOOKUP(F478,'Projections Cheat Sheet'!$B$8:$C$196,2,FALSE)</f>
        <v>Zero</v>
      </c>
      <c r="H478" s="128" t="s">
        <v>2026</v>
      </c>
      <c r="I478" s="129">
        <v>500</v>
      </c>
      <c r="J478" s="129">
        <v>500</v>
      </c>
      <c r="K478" s="130"/>
      <c r="L478" s="129"/>
      <c r="M478" s="129"/>
      <c r="N478" s="129">
        <v>0</v>
      </c>
      <c r="O478" s="129">
        <v>0</v>
      </c>
      <c r="P478" s="131"/>
      <c r="R478" s="172">
        <v>500</v>
      </c>
      <c r="S478" s="172">
        <v>500</v>
      </c>
      <c r="T478" s="173"/>
      <c r="U478" s="173"/>
      <c r="V478" s="173"/>
      <c r="W478" s="172">
        <v>61.29</v>
      </c>
      <c r="X478" s="172">
        <v>61.29</v>
      </c>
      <c r="Y478" s="174"/>
      <c r="AA478" s="179">
        <v>500</v>
      </c>
      <c r="AB478" s="179">
        <v>36800</v>
      </c>
      <c r="AC478" s="182"/>
      <c r="AD478" s="182"/>
      <c r="AE478" s="182"/>
      <c r="AF478" s="179">
        <v>144.56</v>
      </c>
      <c r="AG478" s="179">
        <v>144.56</v>
      </c>
      <c r="AH478" s="181"/>
      <c r="AJ478" s="185">
        <f>IFERROR(VLOOKUP(A478,[3]rptBudgetaryBudgetCrossOrganiza!$A$2:$M$554,4,FALSE),"0")</f>
        <v>38500</v>
      </c>
      <c r="AK478" s="185">
        <f>IFERROR(VLOOKUP(A478,[3]rptBudgetaryBudgetCrossOrganiza!$A$2:$M$554,6,FALSE),"0")</f>
        <v>38500</v>
      </c>
      <c r="AL478" s="149">
        <v>38500</v>
      </c>
      <c r="AM478" s="150">
        <f>IFERROR(VLOOKUP(A478,[4]rptBudgetaryBudgetCrossOrganiza!$A$1212:$O$2283,13,FALSE),"0")</f>
        <v>0</v>
      </c>
      <c r="AN478" s="151"/>
      <c r="AO478" s="151"/>
      <c r="AP478" s="152"/>
      <c r="AQ478" s="149"/>
      <c r="AR478" s="153"/>
      <c r="AS478" s="132"/>
      <c r="AT478" s="133"/>
      <c r="AU478" s="134"/>
      <c r="AV478" s="134"/>
      <c r="AW478" s="134"/>
      <c r="AX478" s="134"/>
      <c r="AY478" s="134"/>
      <c r="AZ478" s="134"/>
      <c r="BA478" s="135"/>
    </row>
    <row r="479" spans="1:53" x14ac:dyDescent="0.25">
      <c r="A479" s="128" t="s">
        <v>1874</v>
      </c>
      <c r="B479" s="128" t="s">
        <v>2004</v>
      </c>
      <c r="C479" s="128" t="str">
        <f t="shared" si="35"/>
        <v>100.40</v>
      </c>
      <c r="D479" s="128" t="str">
        <f t="shared" si="37"/>
        <v>65</v>
      </c>
      <c r="E479" s="128" t="str">
        <f t="shared" si="36"/>
        <v>6280.39</v>
      </c>
      <c r="F479" s="128">
        <f>VLOOKUP(E479,'Projections Cheat Sheet'!$A$3:$B$536,2,FALSE)</f>
        <v>6</v>
      </c>
      <c r="G479" s="128" t="str">
        <f>VLOOKUP(F479,'Projections Cheat Sheet'!$B$8:$C$196,2,FALSE)</f>
        <v>Zero</v>
      </c>
      <c r="H479" s="128" t="s">
        <v>2026</v>
      </c>
      <c r="I479" s="129">
        <v>0</v>
      </c>
      <c r="J479" s="129">
        <v>0</v>
      </c>
      <c r="K479" s="130"/>
      <c r="L479" s="129"/>
      <c r="M479" s="129"/>
      <c r="N479" s="129">
        <v>0</v>
      </c>
      <c r="O479" s="129">
        <v>0</v>
      </c>
      <c r="P479" s="131"/>
      <c r="R479" s="172">
        <v>0</v>
      </c>
      <c r="S479" s="172">
        <v>0</v>
      </c>
      <c r="T479" s="173"/>
      <c r="U479" s="173"/>
      <c r="V479" s="173"/>
      <c r="W479" s="172">
        <v>0</v>
      </c>
      <c r="X479" s="172">
        <v>0</v>
      </c>
      <c r="Y479" s="174"/>
      <c r="AA479" s="179">
        <v>0</v>
      </c>
      <c r="AB479" s="179">
        <v>0</v>
      </c>
      <c r="AC479" s="182"/>
      <c r="AD479" s="182"/>
      <c r="AE479" s="182"/>
      <c r="AF479" s="179">
        <v>0</v>
      </c>
      <c r="AG479" s="179">
        <v>0</v>
      </c>
      <c r="AH479" s="181"/>
      <c r="AJ479" s="185">
        <f>IFERROR(VLOOKUP(A479,[3]rptBudgetaryBudgetCrossOrganiza!$A$2:$M$554,4,FALSE),"0")</f>
        <v>0</v>
      </c>
      <c r="AK479" s="185">
        <f>IFERROR(VLOOKUP(A479,[3]rptBudgetaryBudgetCrossOrganiza!$A$2:$M$554,6,FALSE),"0")</f>
        <v>0</v>
      </c>
      <c r="AL479" s="149"/>
      <c r="AM479" s="150">
        <f>IFERROR(VLOOKUP(A479,[4]rptBudgetaryBudgetCrossOrganiza!$A$1212:$O$2283,13,FALSE),"0")</f>
        <v>0</v>
      </c>
      <c r="AN479" s="151"/>
      <c r="AO479" s="151"/>
      <c r="AP479" s="152"/>
      <c r="AQ479" s="149"/>
      <c r="AR479" s="153"/>
      <c r="AS479" s="132"/>
      <c r="AT479" s="133"/>
      <c r="AU479" s="134"/>
      <c r="AV479" s="134"/>
      <c r="AW479" s="134"/>
      <c r="AX479" s="134"/>
      <c r="AY479" s="134"/>
      <c r="AZ479" s="134"/>
      <c r="BA479" s="135"/>
    </row>
    <row r="480" spans="1:53" x14ac:dyDescent="0.25">
      <c r="A480" s="128" t="s">
        <v>1875</v>
      </c>
      <c r="B480" s="128" t="s">
        <v>1996</v>
      </c>
      <c r="C480" s="128" t="str">
        <f t="shared" si="35"/>
        <v>100.40</v>
      </c>
      <c r="D480" s="128" t="str">
        <f t="shared" si="37"/>
        <v>65</v>
      </c>
      <c r="E480" s="128" t="str">
        <f t="shared" si="36"/>
        <v>6375.01</v>
      </c>
      <c r="F480" s="128">
        <f>VLOOKUP(E480,'Projections Cheat Sheet'!$A$3:$B$536,2,FALSE)</f>
        <v>6</v>
      </c>
      <c r="G480" s="128" t="str">
        <f>VLOOKUP(F480,'Projections Cheat Sheet'!$B$8:$C$196,2,FALSE)</f>
        <v>Zero</v>
      </c>
      <c r="H480" s="128" t="s">
        <v>2026</v>
      </c>
      <c r="I480" s="129">
        <v>25000</v>
      </c>
      <c r="J480" s="129">
        <v>25000</v>
      </c>
      <c r="K480" s="130"/>
      <c r="L480" s="129"/>
      <c r="M480" s="129"/>
      <c r="N480" s="129">
        <v>21344</v>
      </c>
      <c r="O480" s="129">
        <v>21344</v>
      </c>
      <c r="P480" s="131"/>
      <c r="R480" s="172">
        <v>25000</v>
      </c>
      <c r="S480" s="172">
        <v>25000</v>
      </c>
      <c r="T480" s="173"/>
      <c r="U480" s="173"/>
      <c r="V480" s="173"/>
      <c r="W480" s="172">
        <v>28461</v>
      </c>
      <c r="X480" s="172">
        <v>28461</v>
      </c>
      <c r="Y480" s="174"/>
      <c r="AA480" s="179">
        <v>45000</v>
      </c>
      <c r="AB480" s="179">
        <v>45000</v>
      </c>
      <c r="AC480" s="182"/>
      <c r="AD480" s="182"/>
      <c r="AE480" s="182"/>
      <c r="AF480" s="179">
        <v>28461</v>
      </c>
      <c r="AG480" s="179">
        <v>28461</v>
      </c>
      <c r="AH480" s="181"/>
      <c r="AJ480" s="185">
        <f>IFERROR(VLOOKUP(A480,[3]rptBudgetaryBudgetCrossOrganiza!$A$2:$M$554,4,FALSE),"0")</f>
        <v>45000</v>
      </c>
      <c r="AK480" s="185">
        <f>IFERROR(VLOOKUP(A480,[3]rptBudgetaryBudgetCrossOrganiza!$A$2:$M$554,6,FALSE),"0")</f>
        <v>45000</v>
      </c>
      <c r="AL480" s="149">
        <v>45000</v>
      </c>
      <c r="AM480" s="150">
        <f>IFERROR(VLOOKUP(A480,[4]rptBudgetaryBudgetCrossOrganiza!$A$1212:$O$2283,13,FALSE),"0")</f>
        <v>0</v>
      </c>
      <c r="AN480" s="151"/>
      <c r="AO480" s="151"/>
      <c r="AP480" s="152"/>
      <c r="AQ480" s="149"/>
      <c r="AR480" s="153"/>
      <c r="AS480" s="132"/>
      <c r="AT480" s="133"/>
      <c r="AU480" s="134"/>
      <c r="AV480" s="134"/>
      <c r="AW480" s="134"/>
      <c r="AX480" s="134"/>
      <c r="AY480" s="134"/>
      <c r="AZ480" s="134"/>
      <c r="BA480" s="135"/>
    </row>
    <row r="481" spans="1:53" x14ac:dyDescent="0.25">
      <c r="A481" s="128" t="s">
        <v>1876</v>
      </c>
      <c r="B481" s="128" t="s">
        <v>2005</v>
      </c>
      <c r="C481" s="128" t="str">
        <f t="shared" si="35"/>
        <v>100.40</v>
      </c>
      <c r="D481" s="128" t="str">
        <f t="shared" si="37"/>
        <v>65</v>
      </c>
      <c r="E481" s="128" t="str">
        <f t="shared" si="36"/>
        <v>6375.02</v>
      </c>
      <c r="F481" s="128">
        <f>VLOOKUP(E481,'Projections Cheat Sheet'!$A$3:$B$536,2,FALSE)</f>
        <v>6</v>
      </c>
      <c r="G481" s="128" t="str">
        <f>VLOOKUP(F481,'Projections Cheat Sheet'!$B$8:$C$196,2,FALSE)</f>
        <v>Zero</v>
      </c>
      <c r="H481" s="128" t="s">
        <v>2026</v>
      </c>
      <c r="I481" s="129">
        <v>25000</v>
      </c>
      <c r="J481" s="129">
        <v>25000</v>
      </c>
      <c r="K481" s="130"/>
      <c r="L481" s="129"/>
      <c r="M481" s="129"/>
      <c r="N481" s="129">
        <v>20000</v>
      </c>
      <c r="O481" s="129">
        <v>20000</v>
      </c>
      <c r="P481" s="131"/>
      <c r="R481" s="172">
        <v>25000</v>
      </c>
      <c r="S481" s="172">
        <v>25000</v>
      </c>
      <c r="T481" s="173"/>
      <c r="U481" s="173"/>
      <c r="V481" s="173"/>
      <c r="W481" s="172">
        <v>20000</v>
      </c>
      <c r="X481" s="172">
        <v>20000</v>
      </c>
      <c r="Y481" s="174"/>
      <c r="AA481" s="179">
        <v>25000</v>
      </c>
      <c r="AB481" s="179">
        <v>25000</v>
      </c>
      <c r="AC481" s="182"/>
      <c r="AD481" s="182"/>
      <c r="AE481" s="182"/>
      <c r="AF481" s="179">
        <v>20622.47</v>
      </c>
      <c r="AG481" s="179">
        <v>20622.47</v>
      </c>
      <c r="AH481" s="181"/>
      <c r="AJ481" s="185">
        <f>IFERROR(VLOOKUP(A481,[3]rptBudgetaryBudgetCrossOrganiza!$A$2:$M$554,4,FALSE),"0")</f>
        <v>25000</v>
      </c>
      <c r="AK481" s="185">
        <f>IFERROR(VLOOKUP(A481,[3]rptBudgetaryBudgetCrossOrganiza!$A$2:$M$554,6,FALSE),"0")</f>
        <v>25000</v>
      </c>
      <c r="AL481" s="149">
        <v>25000</v>
      </c>
      <c r="AM481" s="150">
        <f>IFERROR(VLOOKUP(A481,[4]rptBudgetaryBudgetCrossOrganiza!$A$1212:$O$2283,13,FALSE),"0")</f>
        <v>0</v>
      </c>
      <c r="AN481" s="151"/>
      <c r="AO481" s="151"/>
      <c r="AP481" s="152"/>
      <c r="AQ481" s="149"/>
      <c r="AR481" s="153"/>
      <c r="AS481" s="132"/>
      <c r="AT481" s="133"/>
      <c r="AU481" s="134"/>
      <c r="AV481" s="134"/>
      <c r="AW481" s="134"/>
      <c r="AX481" s="134"/>
      <c r="AY481" s="134"/>
      <c r="AZ481" s="134"/>
      <c r="BA481" s="135"/>
    </row>
    <row r="482" spans="1:53" x14ac:dyDescent="0.25">
      <c r="A482" s="128" t="s">
        <v>1877</v>
      </c>
      <c r="B482" s="128" t="s">
        <v>1966</v>
      </c>
      <c r="C482" s="128" t="str">
        <f t="shared" si="35"/>
        <v>100.40</v>
      </c>
      <c r="D482" s="128" t="str">
        <f t="shared" si="37"/>
        <v>65</v>
      </c>
      <c r="E482" s="128" t="str">
        <f t="shared" si="36"/>
        <v>6600.04</v>
      </c>
      <c r="F482" s="128">
        <f>VLOOKUP(E482,'Projections Cheat Sheet'!$A$3:$B$536,2,FALSE)</f>
        <v>6</v>
      </c>
      <c r="G482" s="128" t="str">
        <f>VLOOKUP(F482,'Projections Cheat Sheet'!$B$8:$C$196,2,FALSE)</f>
        <v>Zero</v>
      </c>
      <c r="H482" s="128" t="s">
        <v>2026</v>
      </c>
      <c r="I482" s="129">
        <v>2500</v>
      </c>
      <c r="J482" s="129">
        <v>2500</v>
      </c>
      <c r="K482" s="130"/>
      <c r="L482" s="129"/>
      <c r="M482" s="129"/>
      <c r="N482" s="129">
        <v>235</v>
      </c>
      <c r="O482" s="129">
        <v>235</v>
      </c>
      <c r="P482" s="131"/>
      <c r="R482" s="172">
        <v>8500</v>
      </c>
      <c r="S482" s="172">
        <v>8500</v>
      </c>
      <c r="T482" s="173"/>
      <c r="U482" s="173"/>
      <c r="V482" s="173"/>
      <c r="W482" s="172">
        <v>537.27</v>
      </c>
      <c r="X482" s="172">
        <v>537.27</v>
      </c>
      <c r="Y482" s="174"/>
      <c r="AA482" s="179">
        <v>6000</v>
      </c>
      <c r="AB482" s="179">
        <v>6000</v>
      </c>
      <c r="AC482" s="182"/>
      <c r="AD482" s="182"/>
      <c r="AE482" s="182"/>
      <c r="AF482" s="179">
        <v>3652.59</v>
      </c>
      <c r="AG482" s="179">
        <v>3652.59</v>
      </c>
      <c r="AH482" s="181"/>
      <c r="AJ482" s="185">
        <f>IFERROR(VLOOKUP(A482,[3]rptBudgetaryBudgetCrossOrganiza!$A$2:$M$554,4,FALSE),"0")</f>
        <v>6000</v>
      </c>
      <c r="AK482" s="185">
        <f>IFERROR(VLOOKUP(A482,[3]rptBudgetaryBudgetCrossOrganiza!$A$2:$M$554,6,FALSE),"0")</f>
        <v>6000</v>
      </c>
      <c r="AL482" s="149">
        <v>6000</v>
      </c>
      <c r="AM482" s="150">
        <f>IFERROR(VLOOKUP(A482,[4]rptBudgetaryBudgetCrossOrganiza!$A$1212:$O$2283,13,FALSE),"0")</f>
        <v>0</v>
      </c>
      <c r="AN482" s="151"/>
      <c r="AO482" s="151"/>
      <c r="AP482" s="152"/>
      <c r="AQ482" s="149"/>
      <c r="AR482" s="153"/>
      <c r="AS482" s="132"/>
      <c r="AT482" s="133"/>
      <c r="AU482" s="134"/>
      <c r="AV482" s="134"/>
      <c r="AW482" s="134"/>
      <c r="AX482" s="134"/>
      <c r="AY482" s="134"/>
      <c r="AZ482" s="134"/>
      <c r="BA482" s="135"/>
    </row>
    <row r="483" spans="1:53" x14ac:dyDescent="0.25">
      <c r="A483" s="128" t="s">
        <v>1878</v>
      </c>
      <c r="B483" s="128" t="s">
        <v>1999</v>
      </c>
      <c r="C483" s="128" t="str">
        <f t="shared" si="35"/>
        <v>100.40</v>
      </c>
      <c r="D483" s="128" t="str">
        <f t="shared" si="37"/>
        <v>65</v>
      </c>
      <c r="E483" s="128" t="str">
        <f t="shared" si="36"/>
        <v>6600.05</v>
      </c>
      <c r="F483" s="128">
        <f>VLOOKUP(E483,'Projections Cheat Sheet'!$A$3:$B$536,2,FALSE)</f>
        <v>6</v>
      </c>
      <c r="G483" s="128" t="str">
        <f>VLOOKUP(F483,'Projections Cheat Sheet'!$B$8:$C$196,2,FALSE)</f>
        <v>Zero</v>
      </c>
      <c r="H483" s="128" t="s">
        <v>2026</v>
      </c>
      <c r="I483" s="129">
        <v>500</v>
      </c>
      <c r="J483" s="129">
        <v>500</v>
      </c>
      <c r="K483" s="130"/>
      <c r="L483" s="129"/>
      <c r="M483" s="129"/>
      <c r="N483" s="129">
        <v>0</v>
      </c>
      <c r="O483" s="129">
        <v>0</v>
      </c>
      <c r="P483" s="131"/>
      <c r="R483" s="172">
        <v>500</v>
      </c>
      <c r="S483" s="172">
        <v>3500</v>
      </c>
      <c r="T483" s="173"/>
      <c r="U483" s="173"/>
      <c r="V483" s="173"/>
      <c r="W483" s="172">
        <v>0</v>
      </c>
      <c r="X483" s="172">
        <v>0</v>
      </c>
      <c r="Y483" s="174"/>
      <c r="AA483" s="179">
        <v>500</v>
      </c>
      <c r="AB483" s="179">
        <v>500</v>
      </c>
      <c r="AC483" s="182"/>
      <c r="AD483" s="182"/>
      <c r="AE483" s="182"/>
      <c r="AF483" s="179">
        <v>0</v>
      </c>
      <c r="AG483" s="179">
        <v>0</v>
      </c>
      <c r="AH483" s="181"/>
      <c r="AJ483" s="185">
        <f>IFERROR(VLOOKUP(A483,[3]rptBudgetaryBudgetCrossOrganiza!$A$2:$M$554,4,FALSE),"0")</f>
        <v>500</v>
      </c>
      <c r="AK483" s="185">
        <f>IFERROR(VLOOKUP(A483,[3]rptBudgetaryBudgetCrossOrganiza!$A$2:$M$554,6,FALSE),"0")</f>
        <v>500</v>
      </c>
      <c r="AL483" s="149">
        <v>500</v>
      </c>
      <c r="AM483" s="150">
        <f>IFERROR(VLOOKUP(A483,[4]rptBudgetaryBudgetCrossOrganiza!$A$1212:$O$2283,13,FALSE),"0")</f>
        <v>0</v>
      </c>
      <c r="AN483" s="151"/>
      <c r="AO483" s="151"/>
      <c r="AP483" s="152"/>
      <c r="AQ483" s="149"/>
      <c r="AR483" s="153"/>
      <c r="AS483" s="132"/>
      <c r="AT483" s="133"/>
      <c r="AU483" s="134"/>
      <c r="AV483" s="134"/>
      <c r="AW483" s="134"/>
      <c r="AX483" s="134"/>
      <c r="AY483" s="134"/>
      <c r="AZ483" s="134"/>
      <c r="BA483" s="135"/>
    </row>
    <row r="484" spans="1:53" x14ac:dyDescent="0.25">
      <c r="A484" s="128" t="s">
        <v>1879</v>
      </c>
      <c r="B484" s="128" t="s">
        <v>1968</v>
      </c>
      <c r="C484" s="128" t="str">
        <f t="shared" si="35"/>
        <v>100.40</v>
      </c>
      <c r="D484" s="128" t="str">
        <f t="shared" si="37"/>
        <v>65</v>
      </c>
      <c r="E484" s="128" t="str">
        <f t="shared" si="36"/>
        <v>6600.23</v>
      </c>
      <c r="F484" s="128">
        <f>VLOOKUP(E484,'Projections Cheat Sheet'!$A$3:$B$536,2,FALSE)</f>
        <v>6</v>
      </c>
      <c r="G484" s="128" t="str">
        <f>VLOOKUP(F484,'Projections Cheat Sheet'!$B$8:$C$196,2,FALSE)</f>
        <v>Zero</v>
      </c>
      <c r="H484" s="128" t="s">
        <v>2026</v>
      </c>
      <c r="I484" s="129">
        <v>0</v>
      </c>
      <c r="J484" s="129">
        <v>2815</v>
      </c>
      <c r="K484" s="130"/>
      <c r="L484" s="129"/>
      <c r="M484" s="129"/>
      <c r="N484" s="129">
        <v>5981.12</v>
      </c>
      <c r="O484" s="129">
        <v>5981.12</v>
      </c>
      <c r="P484" s="131"/>
      <c r="R484" s="172">
        <v>3000</v>
      </c>
      <c r="S484" s="172">
        <v>7000</v>
      </c>
      <c r="T484" s="173"/>
      <c r="U484" s="173"/>
      <c r="V484" s="173"/>
      <c r="W484" s="172">
        <v>7361.46</v>
      </c>
      <c r="X484" s="172">
        <v>7361.46</v>
      </c>
      <c r="Y484" s="174"/>
      <c r="AA484" s="179">
        <v>4000</v>
      </c>
      <c r="AB484" s="179">
        <v>4000</v>
      </c>
      <c r="AC484" s="182"/>
      <c r="AD484" s="182"/>
      <c r="AE484" s="182"/>
      <c r="AF484" s="179">
        <v>4004.77</v>
      </c>
      <c r="AG484" s="179">
        <v>4004.77</v>
      </c>
      <c r="AH484" s="181"/>
      <c r="AJ484" s="185">
        <f>IFERROR(VLOOKUP(A484,[3]rptBudgetaryBudgetCrossOrganiza!$A$2:$M$554,4,FALSE),"0")</f>
        <v>4000</v>
      </c>
      <c r="AK484" s="185">
        <f>IFERROR(VLOOKUP(A484,[3]rptBudgetaryBudgetCrossOrganiza!$A$2:$M$554,6,FALSE),"0")</f>
        <v>4000</v>
      </c>
      <c r="AL484" s="149">
        <v>4000</v>
      </c>
      <c r="AM484" s="150">
        <f>IFERROR(VLOOKUP(A484,[4]rptBudgetaryBudgetCrossOrganiza!$A$1212:$O$2283,13,FALSE),"0")</f>
        <v>0</v>
      </c>
      <c r="AN484" s="151"/>
      <c r="AO484" s="151"/>
      <c r="AP484" s="152"/>
      <c r="AQ484" s="149"/>
      <c r="AR484" s="153"/>
      <c r="AS484" s="132"/>
      <c r="AT484" s="133"/>
      <c r="AU484" s="134"/>
      <c r="AV484" s="134"/>
      <c r="AW484" s="134"/>
      <c r="AX484" s="134"/>
      <c r="AY484" s="134"/>
      <c r="AZ484" s="134"/>
      <c r="BA484" s="135"/>
    </row>
    <row r="485" spans="1:53" x14ac:dyDescent="0.25">
      <c r="A485" s="128" t="s">
        <v>1880</v>
      </c>
      <c r="B485" s="128" t="s">
        <v>1930</v>
      </c>
      <c r="C485" s="128" t="str">
        <f t="shared" si="35"/>
        <v>100.40</v>
      </c>
      <c r="D485" s="128" t="str">
        <f t="shared" si="37"/>
        <v>70</v>
      </c>
      <c r="E485" s="128" t="str">
        <f t="shared" si="36"/>
        <v>5000.99</v>
      </c>
      <c r="F485" s="128">
        <f>VLOOKUP(E485,'Projections Cheat Sheet'!$A$3:$B$536,2,FALSE)</f>
        <v>1</v>
      </c>
      <c r="G485" s="128" t="str">
        <f>VLOOKUP(F485,'Projections Cheat Sheet'!$B$8:$C$196,2,FALSE)</f>
        <v>salary</v>
      </c>
      <c r="H485" s="128" t="s">
        <v>2030</v>
      </c>
      <c r="I485" s="129">
        <v>0</v>
      </c>
      <c r="J485" s="129">
        <v>0</v>
      </c>
      <c r="K485" s="130"/>
      <c r="L485" s="129"/>
      <c r="M485" s="129"/>
      <c r="N485" s="129">
        <v>0</v>
      </c>
      <c r="O485" s="129">
        <v>0</v>
      </c>
      <c r="P485" s="131"/>
      <c r="R485" s="172">
        <v>0</v>
      </c>
      <c r="S485" s="172">
        <v>0</v>
      </c>
      <c r="T485" s="173"/>
      <c r="U485" s="173"/>
      <c r="V485" s="173"/>
      <c r="W485" s="172">
        <v>0</v>
      </c>
      <c r="X485" s="172">
        <v>0</v>
      </c>
      <c r="Y485" s="174"/>
      <c r="AA485" s="179">
        <v>0</v>
      </c>
      <c r="AB485" s="179">
        <v>0</v>
      </c>
      <c r="AC485" s="182"/>
      <c r="AD485" s="182"/>
      <c r="AE485" s="182"/>
      <c r="AF485" s="179">
        <v>0</v>
      </c>
      <c r="AG485" s="179">
        <v>0</v>
      </c>
      <c r="AH485" s="181"/>
      <c r="AJ485" s="185">
        <f>IFERROR(VLOOKUP(A485,[3]rptBudgetaryBudgetCrossOrganiza!$A$2:$M$554,4,FALSE),"0")</f>
        <v>0</v>
      </c>
      <c r="AK485" s="185">
        <f>IFERROR(VLOOKUP(A485,[3]rptBudgetaryBudgetCrossOrganiza!$A$2:$M$554,6,FALSE),"0")</f>
        <v>0</v>
      </c>
      <c r="AL485" s="149"/>
      <c r="AM485" s="150">
        <f>IFERROR(VLOOKUP(A485,[4]rptBudgetaryBudgetCrossOrganiza!$A$1212:$O$2283,13,FALSE),"0")</f>
        <v>0</v>
      </c>
      <c r="AN485" s="151"/>
      <c r="AO485" s="151"/>
      <c r="AP485" s="152"/>
      <c r="AQ485" s="149"/>
      <c r="AR485" s="153"/>
      <c r="AS485" s="132"/>
      <c r="AT485" s="133"/>
      <c r="AU485" s="134"/>
      <c r="AV485" s="134"/>
      <c r="AW485" s="134"/>
      <c r="AX485" s="134"/>
      <c r="AY485" s="134"/>
      <c r="AZ485" s="134"/>
      <c r="BA485" s="135"/>
    </row>
    <row r="486" spans="1:53" x14ac:dyDescent="0.25">
      <c r="A486" s="128" t="s">
        <v>1881</v>
      </c>
      <c r="B486" s="128" t="s">
        <v>1931</v>
      </c>
      <c r="C486" s="128" t="str">
        <f t="shared" si="35"/>
        <v>100.40</v>
      </c>
      <c r="D486" s="128" t="str">
        <f t="shared" si="37"/>
        <v>70</v>
      </c>
      <c r="E486" s="128" t="str">
        <f t="shared" si="36"/>
        <v>5100.00</v>
      </c>
      <c r="F486" s="128">
        <f>VLOOKUP(E486,'Projections Cheat Sheet'!$A$3:$B$536,2,FALSE)</f>
        <v>1</v>
      </c>
      <c r="G486" s="128" t="str">
        <f>VLOOKUP(F486,'Projections Cheat Sheet'!$B$8:$C$196,2,FALSE)</f>
        <v>salary</v>
      </c>
      <c r="H486" s="128" t="s">
        <v>2030</v>
      </c>
      <c r="I486" s="129">
        <v>0</v>
      </c>
      <c r="J486" s="129">
        <v>0</v>
      </c>
      <c r="K486" s="130"/>
      <c r="L486" s="129"/>
      <c r="M486" s="129"/>
      <c r="N486" s="129">
        <v>0</v>
      </c>
      <c r="O486" s="129">
        <v>0</v>
      </c>
      <c r="P486" s="131"/>
      <c r="R486" s="172">
        <v>0</v>
      </c>
      <c r="S486" s="172">
        <v>0</v>
      </c>
      <c r="T486" s="173"/>
      <c r="U486" s="173"/>
      <c r="V486" s="173"/>
      <c r="W486" s="172">
        <v>0</v>
      </c>
      <c r="X486" s="172">
        <v>0</v>
      </c>
      <c r="Y486" s="174"/>
      <c r="AA486" s="179">
        <v>0</v>
      </c>
      <c r="AB486" s="179">
        <v>0</v>
      </c>
      <c r="AC486" s="182"/>
      <c r="AD486" s="182"/>
      <c r="AE486" s="182"/>
      <c r="AF486" s="179">
        <v>0</v>
      </c>
      <c r="AG486" s="179">
        <v>0</v>
      </c>
      <c r="AH486" s="181"/>
      <c r="AJ486" s="185">
        <f>IFERROR(VLOOKUP(A486,[3]rptBudgetaryBudgetCrossOrganiza!$A$2:$M$554,4,FALSE),"0")</f>
        <v>0</v>
      </c>
      <c r="AK486" s="185">
        <f>IFERROR(VLOOKUP(A486,[3]rptBudgetaryBudgetCrossOrganiza!$A$2:$M$554,6,FALSE),"0")</f>
        <v>0</v>
      </c>
      <c r="AL486" s="149"/>
      <c r="AM486" s="150">
        <f>IFERROR(VLOOKUP(A486,[4]rptBudgetaryBudgetCrossOrganiza!$A$1212:$O$2283,13,FALSE),"0")</f>
        <v>0</v>
      </c>
      <c r="AN486" s="151"/>
      <c r="AO486" s="151"/>
      <c r="AP486" s="152"/>
      <c r="AQ486" s="149"/>
      <c r="AR486" s="153"/>
      <c r="AS486" s="132"/>
      <c r="AT486" s="133"/>
      <c r="AU486" s="134"/>
      <c r="AV486" s="134"/>
      <c r="AW486" s="134"/>
      <c r="AX486" s="134"/>
      <c r="AY486" s="134"/>
      <c r="AZ486" s="134"/>
      <c r="BA486" s="135"/>
    </row>
    <row r="487" spans="1:53" x14ac:dyDescent="0.25">
      <c r="A487" s="128" t="s">
        <v>1882</v>
      </c>
      <c r="B487" s="128" t="s">
        <v>282</v>
      </c>
      <c r="C487" s="128" t="str">
        <f t="shared" si="35"/>
        <v>100.40</v>
      </c>
      <c r="D487" s="128" t="str">
        <f t="shared" si="37"/>
        <v>70</v>
      </c>
      <c r="E487" s="128" t="str">
        <f t="shared" si="36"/>
        <v>5000.01</v>
      </c>
      <c r="F487" s="128">
        <f>VLOOKUP(E487,'Projections Cheat Sheet'!$A$3:$B$536,2,FALSE)</f>
        <v>1</v>
      </c>
      <c r="G487" s="128" t="str">
        <f>VLOOKUP(F487,'Projections Cheat Sheet'!$B$8:$C$196,2,FALSE)</f>
        <v>salary</v>
      </c>
      <c r="H487" s="128" t="s">
        <v>2030</v>
      </c>
      <c r="I487" s="129">
        <v>0</v>
      </c>
      <c r="J487" s="129">
        <v>0</v>
      </c>
      <c r="K487" s="130"/>
      <c r="L487" s="129"/>
      <c r="M487" s="129"/>
      <c r="N487" s="129">
        <v>0</v>
      </c>
      <c r="O487" s="129">
        <v>0</v>
      </c>
      <c r="P487" s="131"/>
      <c r="R487" s="172">
        <v>0</v>
      </c>
      <c r="S487" s="172">
        <v>0</v>
      </c>
      <c r="T487" s="173"/>
      <c r="U487" s="173"/>
      <c r="V487" s="173"/>
      <c r="W487" s="172">
        <v>0</v>
      </c>
      <c r="X487" s="172">
        <v>0</v>
      </c>
      <c r="Y487" s="174"/>
      <c r="AA487" s="179">
        <v>0</v>
      </c>
      <c r="AB487" s="179">
        <v>0</v>
      </c>
      <c r="AC487" s="182"/>
      <c r="AD487" s="182"/>
      <c r="AE487" s="182"/>
      <c r="AF487" s="179">
        <v>321.82</v>
      </c>
      <c r="AG487" s="179">
        <v>321.82</v>
      </c>
      <c r="AH487" s="181"/>
      <c r="AJ487" s="185">
        <f>IFERROR(VLOOKUP(A487,[3]rptBudgetaryBudgetCrossOrganiza!$A$2:$M$554,4,FALSE),"0")</f>
        <v>0</v>
      </c>
      <c r="AK487" s="185">
        <f>IFERROR(VLOOKUP(A487,[3]rptBudgetaryBudgetCrossOrganiza!$A$2:$M$554,6,FALSE),"0")</f>
        <v>0</v>
      </c>
      <c r="AL487" s="149"/>
      <c r="AM487" s="150">
        <f>IFERROR(VLOOKUP(A487,[4]rptBudgetaryBudgetCrossOrganiza!$A$1212:$O$2283,13,FALSE),"0")</f>
        <v>0</v>
      </c>
      <c r="AN487" s="151"/>
      <c r="AO487" s="151"/>
      <c r="AP487" s="152"/>
      <c r="AQ487" s="149"/>
      <c r="AR487" s="153"/>
      <c r="AS487" s="132"/>
      <c r="AT487" s="133"/>
      <c r="AU487" s="134"/>
      <c r="AV487" s="134"/>
      <c r="AW487" s="134"/>
      <c r="AX487" s="134"/>
      <c r="AY487" s="134"/>
      <c r="AZ487" s="134"/>
      <c r="BA487" s="135"/>
    </row>
    <row r="488" spans="1:53" x14ac:dyDescent="0.25">
      <c r="A488" s="128" t="s">
        <v>1883</v>
      </c>
      <c r="B488" s="128" t="s">
        <v>283</v>
      </c>
      <c r="C488" s="128" t="str">
        <f t="shared" si="35"/>
        <v>100.40</v>
      </c>
      <c r="D488" s="128" t="str">
        <f t="shared" si="37"/>
        <v>70</v>
      </c>
      <c r="E488" s="128" t="str">
        <f t="shared" si="36"/>
        <v>5000.02</v>
      </c>
      <c r="F488" s="128">
        <f>VLOOKUP(E488,'Projections Cheat Sheet'!$A$3:$B$536,2,FALSE)</f>
        <v>1</v>
      </c>
      <c r="G488" s="128" t="str">
        <f>VLOOKUP(F488,'Projections Cheat Sheet'!$B$8:$C$196,2,FALSE)</f>
        <v>salary</v>
      </c>
      <c r="H488" s="128" t="s">
        <v>2030</v>
      </c>
      <c r="I488" s="129">
        <v>0</v>
      </c>
      <c r="J488" s="129">
        <v>0</v>
      </c>
      <c r="K488" s="130"/>
      <c r="L488" s="129"/>
      <c r="M488" s="129"/>
      <c r="N488" s="129">
        <v>0</v>
      </c>
      <c r="O488" s="129">
        <v>0</v>
      </c>
      <c r="P488" s="131"/>
      <c r="R488" s="172">
        <v>0</v>
      </c>
      <c r="S488" s="172">
        <v>71970</v>
      </c>
      <c r="T488" s="173"/>
      <c r="U488" s="173"/>
      <c r="V488" s="173"/>
      <c r="W488" s="172">
        <v>15337.87</v>
      </c>
      <c r="X488" s="172">
        <v>15337.87</v>
      </c>
      <c r="Y488" s="174"/>
      <c r="AA488" s="179">
        <v>71970</v>
      </c>
      <c r="AB488" s="179">
        <v>71970</v>
      </c>
      <c r="AC488" s="182"/>
      <c r="AD488" s="182"/>
      <c r="AE488" s="182"/>
      <c r="AF488" s="179">
        <v>31458.240000000002</v>
      </c>
      <c r="AG488" s="179">
        <v>31458.240000000002</v>
      </c>
      <c r="AH488" s="181"/>
      <c r="AJ488" s="185">
        <f>IFERROR(VLOOKUP(A488,[3]rptBudgetaryBudgetCrossOrganiza!$A$2:$M$554,4,FALSE),"0")</f>
        <v>71970</v>
      </c>
      <c r="AK488" s="185">
        <f>IFERROR(VLOOKUP(A488,[3]rptBudgetaryBudgetCrossOrganiza!$A$2:$M$554,6,FALSE),"0")</f>
        <v>71970</v>
      </c>
      <c r="AL488" s="149">
        <v>71970</v>
      </c>
      <c r="AM488" s="150">
        <f>IFERROR(VLOOKUP(A488,[4]rptBudgetaryBudgetCrossOrganiza!$A$1212:$O$2283,13,FALSE),"0")</f>
        <v>0</v>
      </c>
      <c r="AN488" s="151"/>
      <c r="AO488" s="151"/>
      <c r="AP488" s="152"/>
      <c r="AQ488" s="149"/>
      <c r="AR488" s="153"/>
      <c r="AS488" s="132"/>
      <c r="AT488" s="133"/>
      <c r="AU488" s="134"/>
      <c r="AV488" s="134"/>
      <c r="AW488" s="134"/>
      <c r="AX488" s="134"/>
      <c r="AY488" s="134"/>
      <c r="AZ488" s="134"/>
      <c r="BA488" s="135"/>
    </row>
    <row r="489" spans="1:53" x14ac:dyDescent="0.25">
      <c r="A489" s="128" t="s">
        <v>1884</v>
      </c>
      <c r="B489" s="128" t="s">
        <v>1923</v>
      </c>
      <c r="C489" s="128" t="str">
        <f t="shared" si="35"/>
        <v>100.40</v>
      </c>
      <c r="D489" s="128" t="str">
        <f t="shared" si="37"/>
        <v>70</v>
      </c>
      <c r="E489" s="128" t="str">
        <f t="shared" si="36"/>
        <v>5000.03</v>
      </c>
      <c r="F489" s="128">
        <f>VLOOKUP(E489,'Projections Cheat Sheet'!$A$3:$B$536,2,FALSE)</f>
        <v>1</v>
      </c>
      <c r="G489" s="128" t="str">
        <f>VLOOKUP(F489,'Projections Cheat Sheet'!$B$8:$C$196,2,FALSE)</f>
        <v>salary</v>
      </c>
      <c r="H489" s="128" t="s">
        <v>2030</v>
      </c>
      <c r="I489" s="129">
        <v>0</v>
      </c>
      <c r="J489" s="129">
        <v>0</v>
      </c>
      <c r="K489" s="130"/>
      <c r="L489" s="129"/>
      <c r="M489" s="129"/>
      <c r="N489" s="129">
        <v>0</v>
      </c>
      <c r="O489" s="129">
        <v>0</v>
      </c>
      <c r="P489" s="131"/>
      <c r="R489" s="172">
        <v>0</v>
      </c>
      <c r="S489" s="172">
        <v>0</v>
      </c>
      <c r="T489" s="173"/>
      <c r="U489" s="173"/>
      <c r="V489" s="173"/>
      <c r="W489" s="172">
        <v>0</v>
      </c>
      <c r="X489" s="172">
        <v>0</v>
      </c>
      <c r="Y489" s="174"/>
      <c r="AA489" s="179">
        <v>0</v>
      </c>
      <c r="AB489" s="179">
        <v>0</v>
      </c>
      <c r="AC489" s="182"/>
      <c r="AD489" s="182"/>
      <c r="AE489" s="182"/>
      <c r="AF489" s="179">
        <v>0</v>
      </c>
      <c r="AG489" s="179">
        <v>0</v>
      </c>
      <c r="AH489" s="181"/>
      <c r="AJ489" s="185">
        <f>IFERROR(VLOOKUP(A489,[3]rptBudgetaryBudgetCrossOrganiza!$A$2:$M$554,4,FALSE),"0")</f>
        <v>0</v>
      </c>
      <c r="AK489" s="185">
        <f>IFERROR(VLOOKUP(A489,[3]rptBudgetaryBudgetCrossOrganiza!$A$2:$M$554,6,FALSE),"0")</f>
        <v>0</v>
      </c>
      <c r="AL489" s="149"/>
      <c r="AM489" s="150">
        <f>IFERROR(VLOOKUP(A489,[4]rptBudgetaryBudgetCrossOrganiza!$A$1212:$O$2283,13,FALSE),"0")</f>
        <v>0</v>
      </c>
      <c r="AN489" s="151"/>
      <c r="AO489" s="151"/>
      <c r="AP489" s="152"/>
      <c r="AQ489" s="149"/>
      <c r="AR489" s="153"/>
      <c r="AS489" s="132"/>
      <c r="AT489" s="133"/>
      <c r="AU489" s="134"/>
      <c r="AV489" s="134"/>
      <c r="AW489" s="134"/>
      <c r="AX489" s="134"/>
      <c r="AY489" s="134"/>
      <c r="AZ489" s="134"/>
      <c r="BA489" s="135"/>
    </row>
    <row r="490" spans="1:53" x14ac:dyDescent="0.25">
      <c r="A490" s="128" t="s">
        <v>1885</v>
      </c>
      <c r="B490" s="128" t="s">
        <v>1924</v>
      </c>
      <c r="C490" s="128" t="str">
        <f t="shared" si="35"/>
        <v>100.40</v>
      </c>
      <c r="D490" s="128" t="str">
        <f t="shared" si="37"/>
        <v>70</v>
      </c>
      <c r="E490" s="128" t="str">
        <f t="shared" si="36"/>
        <v>5000.04</v>
      </c>
      <c r="F490" s="128">
        <f>VLOOKUP(E490,'Projections Cheat Sheet'!$A$3:$B$536,2,FALSE)</f>
        <v>1</v>
      </c>
      <c r="G490" s="128" t="str">
        <f>VLOOKUP(F490,'Projections Cheat Sheet'!$B$8:$C$196,2,FALSE)</f>
        <v>salary</v>
      </c>
      <c r="H490" s="128" t="s">
        <v>2030</v>
      </c>
      <c r="I490" s="129">
        <v>0</v>
      </c>
      <c r="J490" s="129">
        <v>0</v>
      </c>
      <c r="K490" s="130"/>
      <c r="L490" s="129"/>
      <c r="M490" s="129"/>
      <c r="N490" s="129">
        <v>0</v>
      </c>
      <c r="O490" s="129">
        <v>0</v>
      </c>
      <c r="P490" s="131"/>
      <c r="R490" s="172">
        <v>0</v>
      </c>
      <c r="S490" s="172">
        <v>0</v>
      </c>
      <c r="T490" s="173"/>
      <c r="U490" s="173"/>
      <c r="V490" s="173"/>
      <c r="W490" s="172">
        <v>0</v>
      </c>
      <c r="X490" s="172">
        <v>0</v>
      </c>
      <c r="Y490" s="174"/>
      <c r="AA490" s="179">
        <v>0</v>
      </c>
      <c r="AB490" s="179">
        <v>0</v>
      </c>
      <c r="AC490" s="182"/>
      <c r="AD490" s="182"/>
      <c r="AE490" s="182"/>
      <c r="AF490" s="179">
        <v>0</v>
      </c>
      <c r="AG490" s="179">
        <v>0</v>
      </c>
      <c r="AH490" s="181"/>
      <c r="AJ490" s="185">
        <f>IFERROR(VLOOKUP(A490,[3]rptBudgetaryBudgetCrossOrganiza!$A$2:$M$554,4,FALSE),"0")</f>
        <v>0</v>
      </c>
      <c r="AK490" s="185">
        <f>IFERROR(VLOOKUP(A490,[3]rptBudgetaryBudgetCrossOrganiza!$A$2:$M$554,6,FALSE),"0")</f>
        <v>0</v>
      </c>
      <c r="AL490" s="149"/>
      <c r="AM490" s="150">
        <f>IFERROR(VLOOKUP(A490,[4]rptBudgetaryBudgetCrossOrganiza!$A$1212:$O$2283,13,FALSE),"0")</f>
        <v>0</v>
      </c>
      <c r="AN490" s="151"/>
      <c r="AO490" s="151"/>
      <c r="AP490" s="152"/>
      <c r="AQ490" s="149"/>
      <c r="AR490" s="153"/>
      <c r="AS490" s="132"/>
      <c r="AT490" s="133"/>
      <c r="AU490" s="134"/>
      <c r="AV490" s="134"/>
      <c r="AW490" s="134"/>
      <c r="AX490" s="134"/>
      <c r="AY490" s="134"/>
      <c r="AZ490" s="134"/>
      <c r="BA490" s="135"/>
    </row>
    <row r="491" spans="1:53" x14ac:dyDescent="0.25">
      <c r="A491" s="128" t="s">
        <v>1886</v>
      </c>
      <c r="B491" s="128" t="s">
        <v>1925</v>
      </c>
      <c r="C491" s="128" t="str">
        <f t="shared" si="35"/>
        <v>100.40</v>
      </c>
      <c r="D491" s="128" t="str">
        <f t="shared" si="37"/>
        <v>70</v>
      </c>
      <c r="E491" s="128" t="str">
        <f t="shared" si="36"/>
        <v>5000.06</v>
      </c>
      <c r="F491" s="128">
        <f>VLOOKUP(E491,'Projections Cheat Sheet'!$A$3:$B$536,2,FALSE)</f>
        <v>1</v>
      </c>
      <c r="G491" s="128" t="str">
        <f>VLOOKUP(F491,'Projections Cheat Sheet'!$B$8:$C$196,2,FALSE)</f>
        <v>salary</v>
      </c>
      <c r="H491" s="128" t="s">
        <v>2030</v>
      </c>
      <c r="I491" s="129">
        <v>0</v>
      </c>
      <c r="J491" s="129">
        <v>0</v>
      </c>
      <c r="K491" s="130"/>
      <c r="L491" s="129"/>
      <c r="M491" s="129"/>
      <c r="N491" s="129">
        <v>0</v>
      </c>
      <c r="O491" s="129">
        <v>0</v>
      </c>
      <c r="P491" s="131"/>
      <c r="R491" s="172">
        <v>0</v>
      </c>
      <c r="S491" s="172">
        <v>0</v>
      </c>
      <c r="T491" s="173"/>
      <c r="U491" s="173"/>
      <c r="V491" s="173"/>
      <c r="W491" s="172">
        <v>0</v>
      </c>
      <c r="X491" s="172">
        <v>0</v>
      </c>
      <c r="Y491" s="174"/>
      <c r="AA491" s="179">
        <v>0</v>
      </c>
      <c r="AB491" s="179">
        <v>0</v>
      </c>
      <c r="AC491" s="182"/>
      <c r="AD491" s="182"/>
      <c r="AE491" s="182"/>
      <c r="AF491" s="179">
        <v>0</v>
      </c>
      <c r="AG491" s="179">
        <v>0</v>
      </c>
      <c r="AH491" s="181"/>
      <c r="AJ491" s="185">
        <f>IFERROR(VLOOKUP(A491,[3]rptBudgetaryBudgetCrossOrganiza!$A$2:$M$554,4,FALSE),"0")</f>
        <v>0</v>
      </c>
      <c r="AK491" s="185">
        <f>IFERROR(VLOOKUP(A491,[3]rptBudgetaryBudgetCrossOrganiza!$A$2:$M$554,6,FALSE),"0")</f>
        <v>0</v>
      </c>
      <c r="AL491" s="149"/>
      <c r="AM491" s="150">
        <f>IFERROR(VLOOKUP(A491,[4]rptBudgetaryBudgetCrossOrganiza!$A$1212:$O$2283,13,FALSE),"0")</f>
        <v>0</v>
      </c>
      <c r="AN491" s="151"/>
      <c r="AO491" s="151"/>
      <c r="AP491" s="152"/>
      <c r="AQ491" s="149"/>
      <c r="AR491" s="153"/>
      <c r="AS491" s="132"/>
      <c r="AT491" s="133"/>
      <c r="AU491" s="134"/>
      <c r="AV491" s="134"/>
      <c r="AW491" s="134"/>
      <c r="AX491" s="134"/>
      <c r="AY491" s="134"/>
      <c r="AZ491" s="134"/>
      <c r="BA491" s="135"/>
    </row>
    <row r="492" spans="1:53" x14ac:dyDescent="0.25">
      <c r="A492" s="128" t="s">
        <v>1887</v>
      </c>
      <c r="B492" s="128" t="s">
        <v>1926</v>
      </c>
      <c r="C492" s="128" t="str">
        <f t="shared" ref="C492:C527" si="38">LEFT(A492,6)</f>
        <v>100.40</v>
      </c>
      <c r="D492" s="128" t="str">
        <f t="shared" si="37"/>
        <v>70</v>
      </c>
      <c r="E492" s="128" t="str">
        <f t="shared" ref="E492:E527" si="39">RIGHT(A492,7)</f>
        <v>5000.07</v>
      </c>
      <c r="F492" s="128">
        <f>VLOOKUP(E492,'Projections Cheat Sheet'!$A$3:$B$536,2,FALSE)</f>
        <v>1</v>
      </c>
      <c r="G492" s="128" t="str">
        <f>VLOOKUP(F492,'Projections Cheat Sheet'!$B$8:$C$196,2,FALSE)</f>
        <v>salary</v>
      </c>
      <c r="H492" s="128" t="s">
        <v>2030</v>
      </c>
      <c r="I492" s="129">
        <v>0</v>
      </c>
      <c r="J492" s="129">
        <v>0</v>
      </c>
      <c r="K492" s="130"/>
      <c r="L492" s="129"/>
      <c r="M492" s="129"/>
      <c r="N492" s="129">
        <v>0</v>
      </c>
      <c r="O492" s="129">
        <v>0</v>
      </c>
      <c r="P492" s="131"/>
      <c r="R492" s="172">
        <v>0</v>
      </c>
      <c r="S492" s="172">
        <v>0</v>
      </c>
      <c r="T492" s="173"/>
      <c r="U492" s="173"/>
      <c r="V492" s="173"/>
      <c r="W492" s="172">
        <v>0</v>
      </c>
      <c r="X492" s="172">
        <v>0</v>
      </c>
      <c r="Y492" s="174"/>
      <c r="AA492" s="179">
        <v>0</v>
      </c>
      <c r="AB492" s="179">
        <v>0</v>
      </c>
      <c r="AC492" s="182"/>
      <c r="AD492" s="182"/>
      <c r="AE492" s="182"/>
      <c r="AF492" s="179">
        <v>0</v>
      </c>
      <c r="AG492" s="179">
        <v>0</v>
      </c>
      <c r="AH492" s="181"/>
      <c r="AJ492" s="185">
        <f>IFERROR(VLOOKUP(A492,[3]rptBudgetaryBudgetCrossOrganiza!$A$2:$M$554,4,FALSE),"0")</f>
        <v>0</v>
      </c>
      <c r="AK492" s="185">
        <f>IFERROR(VLOOKUP(A492,[3]rptBudgetaryBudgetCrossOrganiza!$A$2:$M$554,6,FALSE),"0")</f>
        <v>0</v>
      </c>
      <c r="AL492" s="149"/>
      <c r="AM492" s="150">
        <f>IFERROR(VLOOKUP(A492,[4]rptBudgetaryBudgetCrossOrganiza!$A$1212:$O$2283,13,FALSE),"0")</f>
        <v>0</v>
      </c>
      <c r="AN492" s="151"/>
      <c r="AO492" s="151"/>
      <c r="AP492" s="152"/>
      <c r="AQ492" s="149"/>
      <c r="AR492" s="153"/>
      <c r="AS492" s="132"/>
      <c r="AT492" s="133"/>
      <c r="AU492" s="134"/>
      <c r="AV492" s="134"/>
      <c r="AW492" s="134"/>
      <c r="AX492" s="134"/>
      <c r="AY492" s="134"/>
      <c r="AZ492" s="134"/>
      <c r="BA492" s="135"/>
    </row>
    <row r="493" spans="1:53" x14ac:dyDescent="0.25">
      <c r="A493" s="128" t="s">
        <v>1888</v>
      </c>
      <c r="B493" s="128" t="s">
        <v>1393</v>
      </c>
      <c r="C493" s="128" t="str">
        <f t="shared" si="38"/>
        <v>100.40</v>
      </c>
      <c r="D493" s="128" t="str">
        <f t="shared" si="37"/>
        <v>70</v>
      </c>
      <c r="E493" s="128" t="str">
        <f t="shared" si="39"/>
        <v>5000.08</v>
      </c>
      <c r="F493" s="128">
        <f>VLOOKUP(E493,'Projections Cheat Sheet'!$A$3:$B$536,2,FALSE)</f>
        <v>1</v>
      </c>
      <c r="G493" s="128" t="str">
        <f>VLOOKUP(F493,'Projections Cheat Sheet'!$B$8:$C$196,2,FALSE)</f>
        <v>salary</v>
      </c>
      <c r="H493" s="128" t="s">
        <v>2030</v>
      </c>
      <c r="I493" s="129">
        <v>0</v>
      </c>
      <c r="J493" s="129">
        <v>0</v>
      </c>
      <c r="K493" s="130"/>
      <c r="L493" s="129"/>
      <c r="M493" s="129"/>
      <c r="N493" s="129">
        <v>0</v>
      </c>
      <c r="O493" s="129">
        <v>0</v>
      </c>
      <c r="P493" s="131"/>
      <c r="R493" s="172">
        <v>0</v>
      </c>
      <c r="S493" s="172">
        <v>0</v>
      </c>
      <c r="T493" s="173"/>
      <c r="U493" s="173"/>
      <c r="V493" s="173"/>
      <c r="W493" s="172">
        <v>0</v>
      </c>
      <c r="X493" s="172">
        <v>0</v>
      </c>
      <c r="Y493" s="174"/>
      <c r="AA493" s="179">
        <v>0</v>
      </c>
      <c r="AB493" s="179">
        <v>0</v>
      </c>
      <c r="AC493" s="182"/>
      <c r="AD493" s="182"/>
      <c r="AE493" s="182"/>
      <c r="AF493" s="179">
        <v>0</v>
      </c>
      <c r="AG493" s="179">
        <v>0</v>
      </c>
      <c r="AH493" s="181"/>
      <c r="AJ493" s="185">
        <f>IFERROR(VLOOKUP(A493,[3]rptBudgetaryBudgetCrossOrganiza!$A$2:$M$554,4,FALSE),"0")</f>
        <v>0</v>
      </c>
      <c r="AK493" s="185">
        <f>IFERROR(VLOOKUP(A493,[3]rptBudgetaryBudgetCrossOrganiza!$A$2:$M$554,6,FALSE),"0")</f>
        <v>0</v>
      </c>
      <c r="AL493" s="149"/>
      <c r="AM493" s="150">
        <f>IFERROR(VLOOKUP(A493,[4]rptBudgetaryBudgetCrossOrganiza!$A$1212:$O$2283,13,FALSE),"0")</f>
        <v>0</v>
      </c>
      <c r="AN493" s="151"/>
      <c r="AO493" s="151"/>
      <c r="AP493" s="152"/>
      <c r="AQ493" s="149"/>
      <c r="AR493" s="153"/>
      <c r="AS493" s="132"/>
      <c r="AT493" s="133"/>
      <c r="AU493" s="134"/>
      <c r="AV493" s="134"/>
      <c r="AW493" s="134"/>
      <c r="AX493" s="134"/>
      <c r="AY493" s="134"/>
      <c r="AZ493" s="134"/>
      <c r="BA493" s="135"/>
    </row>
    <row r="494" spans="1:53" x14ac:dyDescent="0.25">
      <c r="A494" s="128" t="s">
        <v>1889</v>
      </c>
      <c r="B494" s="128" t="s">
        <v>1927</v>
      </c>
      <c r="C494" s="128" t="str">
        <f t="shared" si="38"/>
        <v>100.40</v>
      </c>
      <c r="D494" s="128" t="str">
        <f t="shared" si="37"/>
        <v>70</v>
      </c>
      <c r="E494" s="128" t="str">
        <f t="shared" si="39"/>
        <v>5000.10</v>
      </c>
      <c r="F494" s="128">
        <f>VLOOKUP(E494,'Projections Cheat Sheet'!$A$3:$B$536,2,FALSE)</f>
        <v>1</v>
      </c>
      <c r="G494" s="128" t="str">
        <f>VLOOKUP(F494,'Projections Cheat Sheet'!$B$8:$C$196,2,FALSE)</f>
        <v>salary</v>
      </c>
      <c r="H494" s="128" t="s">
        <v>2030</v>
      </c>
      <c r="I494" s="129">
        <v>0</v>
      </c>
      <c r="J494" s="129">
        <v>0</v>
      </c>
      <c r="K494" s="130"/>
      <c r="L494" s="129"/>
      <c r="M494" s="129"/>
      <c r="N494" s="129">
        <v>0</v>
      </c>
      <c r="O494" s="129">
        <v>0</v>
      </c>
      <c r="P494" s="131"/>
      <c r="R494" s="172">
        <v>0</v>
      </c>
      <c r="S494" s="172">
        <v>0</v>
      </c>
      <c r="T494" s="173"/>
      <c r="U494" s="173"/>
      <c r="V494" s="173"/>
      <c r="W494" s="172">
        <v>0</v>
      </c>
      <c r="X494" s="172">
        <v>0</v>
      </c>
      <c r="Y494" s="174"/>
      <c r="AA494" s="179">
        <v>0</v>
      </c>
      <c r="AB494" s="179">
        <v>0</v>
      </c>
      <c r="AC494" s="182"/>
      <c r="AD494" s="182"/>
      <c r="AE494" s="182"/>
      <c r="AF494" s="179">
        <v>0</v>
      </c>
      <c r="AG494" s="179">
        <v>0</v>
      </c>
      <c r="AH494" s="181"/>
      <c r="AJ494" s="185">
        <f>IFERROR(VLOOKUP(A494,[3]rptBudgetaryBudgetCrossOrganiza!$A$2:$M$554,4,FALSE),"0")</f>
        <v>0</v>
      </c>
      <c r="AK494" s="185">
        <f>IFERROR(VLOOKUP(A494,[3]rptBudgetaryBudgetCrossOrganiza!$A$2:$M$554,6,FALSE),"0")</f>
        <v>0</v>
      </c>
      <c r="AL494" s="149"/>
      <c r="AM494" s="150">
        <f>IFERROR(VLOOKUP(A494,[4]rptBudgetaryBudgetCrossOrganiza!$A$1212:$O$2283,13,FALSE),"0")</f>
        <v>0</v>
      </c>
      <c r="AN494" s="151"/>
      <c r="AO494" s="151"/>
      <c r="AP494" s="152"/>
      <c r="AQ494" s="149"/>
      <c r="AR494" s="153"/>
      <c r="AS494" s="132"/>
      <c r="AT494" s="133"/>
      <c r="AU494" s="134"/>
      <c r="AV494" s="134"/>
      <c r="AW494" s="134"/>
      <c r="AX494" s="134"/>
      <c r="AY494" s="134"/>
      <c r="AZ494" s="134"/>
      <c r="BA494" s="135"/>
    </row>
    <row r="495" spans="1:53" x14ac:dyDescent="0.25">
      <c r="A495" s="128" t="s">
        <v>1890</v>
      </c>
      <c r="B495" s="128" t="s">
        <v>1928</v>
      </c>
      <c r="C495" s="128" t="str">
        <f t="shared" si="38"/>
        <v>100.40</v>
      </c>
      <c r="D495" s="128" t="str">
        <f t="shared" si="37"/>
        <v>70</v>
      </c>
      <c r="E495" s="128" t="str">
        <f t="shared" si="39"/>
        <v>5000.11</v>
      </c>
      <c r="F495" s="128">
        <f>VLOOKUP(E495,'Projections Cheat Sheet'!$A$3:$B$536,2,FALSE)</f>
        <v>1</v>
      </c>
      <c r="G495" s="128" t="str">
        <f>VLOOKUP(F495,'Projections Cheat Sheet'!$B$8:$C$196,2,FALSE)</f>
        <v>salary</v>
      </c>
      <c r="H495" s="128" t="s">
        <v>2030</v>
      </c>
      <c r="I495" s="129">
        <v>0</v>
      </c>
      <c r="J495" s="129">
        <v>0</v>
      </c>
      <c r="K495" s="130"/>
      <c r="L495" s="129"/>
      <c r="M495" s="129"/>
      <c r="N495" s="129">
        <v>0</v>
      </c>
      <c r="O495" s="129">
        <v>0</v>
      </c>
      <c r="P495" s="131"/>
      <c r="R495" s="172">
        <v>0</v>
      </c>
      <c r="S495" s="172">
        <v>0</v>
      </c>
      <c r="T495" s="173"/>
      <c r="U495" s="173"/>
      <c r="V495" s="173"/>
      <c r="W495" s="172">
        <v>0</v>
      </c>
      <c r="X495" s="172">
        <v>0</v>
      </c>
      <c r="Y495" s="174"/>
      <c r="AA495" s="179">
        <v>0</v>
      </c>
      <c r="AB495" s="179">
        <v>0</v>
      </c>
      <c r="AC495" s="182"/>
      <c r="AD495" s="182"/>
      <c r="AE495" s="182"/>
      <c r="AF495" s="179">
        <v>0</v>
      </c>
      <c r="AG495" s="179">
        <v>0</v>
      </c>
      <c r="AH495" s="181"/>
      <c r="AJ495" s="185">
        <f>IFERROR(VLOOKUP(A495,[3]rptBudgetaryBudgetCrossOrganiza!$A$2:$M$554,4,FALSE),"0")</f>
        <v>0</v>
      </c>
      <c r="AK495" s="185">
        <f>IFERROR(VLOOKUP(A495,[3]rptBudgetaryBudgetCrossOrganiza!$A$2:$M$554,6,FALSE),"0")</f>
        <v>0</v>
      </c>
      <c r="AL495" s="149"/>
      <c r="AM495" s="150">
        <f>IFERROR(VLOOKUP(A495,[4]rptBudgetaryBudgetCrossOrganiza!$A$1212:$O$2283,13,FALSE),"0")</f>
        <v>0</v>
      </c>
      <c r="AN495" s="151"/>
      <c r="AO495" s="151"/>
      <c r="AP495" s="152"/>
      <c r="AQ495" s="149"/>
      <c r="AR495" s="153"/>
      <c r="AS495" s="132"/>
      <c r="AT495" s="133"/>
      <c r="AU495" s="134"/>
      <c r="AV495" s="134"/>
      <c r="AW495" s="134"/>
      <c r="AX495" s="134"/>
      <c r="AY495" s="134"/>
      <c r="AZ495" s="134"/>
      <c r="BA495" s="135"/>
    </row>
    <row r="496" spans="1:53" x14ac:dyDescent="0.25">
      <c r="A496" s="128" t="s">
        <v>1891</v>
      </c>
      <c r="B496" s="128" t="s">
        <v>1929</v>
      </c>
      <c r="C496" s="128" t="str">
        <f t="shared" si="38"/>
        <v>100.40</v>
      </c>
      <c r="D496" s="128" t="str">
        <f t="shared" si="37"/>
        <v>70</v>
      </c>
      <c r="E496" s="128" t="str">
        <f t="shared" si="39"/>
        <v>5000.12</v>
      </c>
      <c r="F496" s="128">
        <f>VLOOKUP(E496,'Projections Cheat Sheet'!$A$3:$B$536,2,FALSE)</f>
        <v>1</v>
      </c>
      <c r="G496" s="128" t="str">
        <f>VLOOKUP(F496,'Projections Cheat Sheet'!$B$8:$C$196,2,FALSE)</f>
        <v>salary</v>
      </c>
      <c r="H496" s="128" t="s">
        <v>2030</v>
      </c>
      <c r="I496" s="129">
        <v>0</v>
      </c>
      <c r="J496" s="129">
        <v>0</v>
      </c>
      <c r="K496" s="130"/>
      <c r="L496" s="129"/>
      <c r="M496" s="129"/>
      <c r="N496" s="129">
        <v>0</v>
      </c>
      <c r="O496" s="129">
        <v>0</v>
      </c>
      <c r="P496" s="131"/>
      <c r="R496" s="172">
        <v>0</v>
      </c>
      <c r="S496" s="172">
        <v>0</v>
      </c>
      <c r="T496" s="173"/>
      <c r="U496" s="173"/>
      <c r="V496" s="173"/>
      <c r="W496" s="172">
        <v>0</v>
      </c>
      <c r="X496" s="172">
        <v>0</v>
      </c>
      <c r="Y496" s="174"/>
      <c r="AA496" s="179">
        <v>0</v>
      </c>
      <c r="AB496" s="179">
        <v>0</v>
      </c>
      <c r="AC496" s="182"/>
      <c r="AD496" s="182"/>
      <c r="AE496" s="182"/>
      <c r="AF496" s="179">
        <v>0</v>
      </c>
      <c r="AG496" s="179">
        <v>0</v>
      </c>
      <c r="AH496" s="181"/>
      <c r="AJ496" s="185">
        <f>IFERROR(VLOOKUP(A496,[3]rptBudgetaryBudgetCrossOrganiza!$A$2:$M$554,4,FALSE),"0")</f>
        <v>0</v>
      </c>
      <c r="AK496" s="185">
        <f>IFERROR(VLOOKUP(A496,[3]rptBudgetaryBudgetCrossOrganiza!$A$2:$M$554,6,FALSE),"0")</f>
        <v>0</v>
      </c>
      <c r="AL496" s="149"/>
      <c r="AM496" s="150">
        <f>IFERROR(VLOOKUP(A496,[4]rptBudgetaryBudgetCrossOrganiza!$A$1212:$O$2283,13,FALSE),"0")</f>
        <v>0</v>
      </c>
      <c r="AN496" s="151"/>
      <c r="AO496" s="151"/>
      <c r="AP496" s="152"/>
      <c r="AQ496" s="149"/>
      <c r="AR496" s="153"/>
      <c r="AS496" s="132"/>
      <c r="AT496" s="133"/>
      <c r="AU496" s="134"/>
      <c r="AV496" s="134"/>
      <c r="AW496" s="134"/>
      <c r="AX496" s="134"/>
      <c r="AY496" s="134"/>
      <c r="AZ496" s="134"/>
      <c r="BA496" s="135"/>
    </row>
    <row r="497" spans="1:53" x14ac:dyDescent="0.25">
      <c r="A497" s="128" t="s">
        <v>1892</v>
      </c>
      <c r="B497" s="128" t="s">
        <v>1930</v>
      </c>
      <c r="C497" s="128" t="str">
        <f t="shared" si="38"/>
        <v>100.40</v>
      </c>
      <c r="D497" s="128" t="str">
        <f t="shared" si="37"/>
        <v>70</v>
      </c>
      <c r="E497" s="128" t="str">
        <f t="shared" si="39"/>
        <v>5000.99</v>
      </c>
      <c r="F497" s="128">
        <f>VLOOKUP(E497,'Projections Cheat Sheet'!$A$3:$B$536,2,FALSE)</f>
        <v>1</v>
      </c>
      <c r="G497" s="128" t="str">
        <f>VLOOKUP(F497,'Projections Cheat Sheet'!$B$8:$C$196,2,FALSE)</f>
        <v>salary</v>
      </c>
      <c r="H497" s="128" t="s">
        <v>2030</v>
      </c>
      <c r="I497" s="129">
        <v>0</v>
      </c>
      <c r="J497" s="129">
        <v>0</v>
      </c>
      <c r="K497" s="130"/>
      <c r="L497" s="129"/>
      <c r="M497" s="129"/>
      <c r="N497" s="129">
        <v>0</v>
      </c>
      <c r="O497" s="129">
        <v>0</v>
      </c>
      <c r="P497" s="131"/>
      <c r="R497" s="172">
        <v>73975</v>
      </c>
      <c r="S497" s="172">
        <v>0</v>
      </c>
      <c r="T497" s="173"/>
      <c r="U497" s="173"/>
      <c r="V497" s="173"/>
      <c r="W497" s="172">
        <v>0</v>
      </c>
      <c r="X497" s="172">
        <v>0</v>
      </c>
      <c r="Y497" s="174"/>
      <c r="AA497" s="179">
        <v>0</v>
      </c>
      <c r="AB497" s="179">
        <v>0</v>
      </c>
      <c r="AC497" s="182"/>
      <c r="AD497" s="182"/>
      <c r="AE497" s="182"/>
      <c r="AF497" s="179">
        <v>0</v>
      </c>
      <c r="AG497" s="179">
        <v>0</v>
      </c>
      <c r="AH497" s="181"/>
      <c r="AJ497" s="185">
        <f>IFERROR(VLOOKUP(A497,[3]rptBudgetaryBudgetCrossOrganiza!$A$2:$M$554,4,FALSE),"0")</f>
        <v>0</v>
      </c>
      <c r="AK497" s="185">
        <f>IFERROR(VLOOKUP(A497,[3]rptBudgetaryBudgetCrossOrganiza!$A$2:$M$554,6,FALSE),"0")</f>
        <v>0</v>
      </c>
      <c r="AL497" s="149"/>
      <c r="AM497" s="150">
        <f>IFERROR(VLOOKUP(A497,[4]rptBudgetaryBudgetCrossOrganiza!$A$1212:$O$2283,13,FALSE),"0")</f>
        <v>0</v>
      </c>
      <c r="AN497" s="151"/>
      <c r="AO497" s="151"/>
      <c r="AP497" s="152"/>
      <c r="AQ497" s="149"/>
      <c r="AR497" s="153"/>
      <c r="AS497" s="132"/>
      <c r="AT497" s="133"/>
      <c r="AU497" s="134"/>
      <c r="AV497" s="134"/>
      <c r="AW497" s="134"/>
      <c r="AX497" s="134"/>
      <c r="AY497" s="134"/>
      <c r="AZ497" s="134"/>
      <c r="BA497" s="135"/>
    </row>
    <row r="498" spans="1:53" x14ac:dyDescent="0.25">
      <c r="A498" s="128" t="s">
        <v>1893</v>
      </c>
      <c r="B498" s="128" t="s">
        <v>1931</v>
      </c>
      <c r="C498" s="128" t="str">
        <f t="shared" si="38"/>
        <v>100.40</v>
      </c>
      <c r="D498" s="128" t="str">
        <f t="shared" si="37"/>
        <v>70</v>
      </c>
      <c r="E498" s="128" t="str">
        <f t="shared" si="39"/>
        <v>5100.00</v>
      </c>
      <c r="F498" s="128">
        <f>VLOOKUP(E498,'Projections Cheat Sheet'!$A$3:$B$536,2,FALSE)</f>
        <v>1</v>
      </c>
      <c r="G498" s="128" t="str">
        <f>VLOOKUP(F498,'Projections Cheat Sheet'!$B$8:$C$196,2,FALSE)</f>
        <v>salary</v>
      </c>
      <c r="H498" s="128" t="s">
        <v>2030</v>
      </c>
      <c r="I498" s="129">
        <v>0</v>
      </c>
      <c r="J498" s="129">
        <v>0</v>
      </c>
      <c r="K498" s="130"/>
      <c r="L498" s="129"/>
      <c r="M498" s="129"/>
      <c r="N498" s="129">
        <v>0</v>
      </c>
      <c r="O498" s="129">
        <v>0</v>
      </c>
      <c r="P498" s="131"/>
      <c r="R498" s="172">
        <v>0</v>
      </c>
      <c r="S498" s="172">
        <v>0</v>
      </c>
      <c r="T498" s="173"/>
      <c r="U498" s="173"/>
      <c r="V498" s="173"/>
      <c r="W498" s="172">
        <v>0</v>
      </c>
      <c r="X498" s="172">
        <v>0</v>
      </c>
      <c r="Y498" s="174"/>
      <c r="AA498" s="179">
        <v>0</v>
      </c>
      <c r="AB498" s="179">
        <v>0</v>
      </c>
      <c r="AC498" s="182"/>
      <c r="AD498" s="182"/>
      <c r="AE498" s="182"/>
      <c r="AF498" s="179">
        <v>66.28</v>
      </c>
      <c r="AG498" s="179">
        <v>66.28</v>
      </c>
      <c r="AH498" s="181"/>
      <c r="AJ498" s="185">
        <f>IFERROR(VLOOKUP(A498,[3]rptBudgetaryBudgetCrossOrganiza!$A$2:$M$554,4,FALSE),"0")</f>
        <v>0</v>
      </c>
      <c r="AK498" s="185">
        <f>IFERROR(VLOOKUP(A498,[3]rptBudgetaryBudgetCrossOrganiza!$A$2:$M$554,6,FALSE),"0")</f>
        <v>0</v>
      </c>
      <c r="AL498" s="149"/>
      <c r="AM498" s="150">
        <f>IFERROR(VLOOKUP(A498,[4]rptBudgetaryBudgetCrossOrganiza!$A$1212:$O$2283,13,FALSE),"0")</f>
        <v>0</v>
      </c>
      <c r="AN498" s="151"/>
      <c r="AO498" s="151"/>
      <c r="AP498" s="152"/>
      <c r="AQ498" s="149"/>
      <c r="AR498" s="153"/>
      <c r="AS498" s="132"/>
      <c r="AT498" s="133"/>
      <c r="AU498" s="134"/>
      <c r="AV498" s="134"/>
      <c r="AW498" s="134"/>
      <c r="AX498" s="134"/>
      <c r="AY498" s="134"/>
      <c r="AZ498" s="134"/>
      <c r="BA498" s="135"/>
    </row>
    <row r="499" spans="1:53" x14ac:dyDescent="0.25">
      <c r="A499" s="128" t="s">
        <v>1894</v>
      </c>
      <c r="B499" s="128" t="s">
        <v>1932</v>
      </c>
      <c r="C499" s="128" t="str">
        <f t="shared" si="38"/>
        <v>100.40</v>
      </c>
      <c r="D499" s="128" t="str">
        <f t="shared" si="37"/>
        <v>70</v>
      </c>
      <c r="E499" s="128" t="str">
        <f t="shared" si="39"/>
        <v>5100.01</v>
      </c>
      <c r="F499" s="128">
        <f>VLOOKUP(E499,'Projections Cheat Sheet'!$A$3:$B$536,2,FALSE)</f>
        <v>1</v>
      </c>
      <c r="G499" s="128" t="str">
        <f>VLOOKUP(F499,'Projections Cheat Sheet'!$B$8:$C$196,2,FALSE)</f>
        <v>salary</v>
      </c>
      <c r="H499" s="128" t="s">
        <v>2030</v>
      </c>
      <c r="I499" s="129">
        <v>0</v>
      </c>
      <c r="J499" s="129">
        <v>0</v>
      </c>
      <c r="K499" s="130"/>
      <c r="L499" s="129"/>
      <c r="M499" s="129"/>
      <c r="N499" s="129">
        <v>0</v>
      </c>
      <c r="O499" s="129">
        <v>0</v>
      </c>
      <c r="P499" s="131"/>
      <c r="R499" s="172">
        <v>0</v>
      </c>
      <c r="S499" s="172">
        <v>0</v>
      </c>
      <c r="T499" s="173"/>
      <c r="U499" s="173"/>
      <c r="V499" s="173"/>
      <c r="W499" s="172">
        <v>0</v>
      </c>
      <c r="X499" s="172">
        <v>0</v>
      </c>
      <c r="Y499" s="174"/>
      <c r="AA499" s="179">
        <v>0</v>
      </c>
      <c r="AB499" s="179">
        <v>0</v>
      </c>
      <c r="AC499" s="182"/>
      <c r="AD499" s="182"/>
      <c r="AE499" s="182"/>
      <c r="AF499" s="179">
        <v>36.36</v>
      </c>
      <c r="AG499" s="179">
        <v>36.36</v>
      </c>
      <c r="AH499" s="181"/>
      <c r="AJ499" s="185">
        <f>IFERROR(VLOOKUP(A499,[3]rptBudgetaryBudgetCrossOrganiza!$A$2:$M$554,4,FALSE),"0")</f>
        <v>0</v>
      </c>
      <c r="AK499" s="185">
        <f>IFERROR(VLOOKUP(A499,[3]rptBudgetaryBudgetCrossOrganiza!$A$2:$M$554,6,FALSE),"0")</f>
        <v>0</v>
      </c>
      <c r="AL499" s="149"/>
      <c r="AM499" s="150">
        <f>IFERROR(VLOOKUP(A499,[4]rptBudgetaryBudgetCrossOrganiza!$A$1212:$O$2283,13,FALSE),"0")</f>
        <v>0</v>
      </c>
      <c r="AN499" s="151"/>
      <c r="AO499" s="151"/>
      <c r="AP499" s="152"/>
      <c r="AQ499" s="149"/>
      <c r="AR499" s="153"/>
      <c r="AS499" s="132"/>
      <c r="AT499" s="133"/>
      <c r="AU499" s="134"/>
      <c r="AV499" s="134"/>
      <c r="AW499" s="134"/>
      <c r="AX499" s="134"/>
      <c r="AY499" s="134"/>
      <c r="AZ499" s="134"/>
      <c r="BA499" s="135"/>
    </row>
    <row r="500" spans="1:53" x14ac:dyDescent="0.25">
      <c r="A500" s="128" t="s">
        <v>1895</v>
      </c>
      <c r="B500" s="128" t="s">
        <v>1933</v>
      </c>
      <c r="C500" s="128" t="str">
        <f t="shared" si="38"/>
        <v>100.40</v>
      </c>
      <c r="D500" s="128" t="str">
        <f t="shared" si="37"/>
        <v>70</v>
      </c>
      <c r="E500" s="128" t="str">
        <f t="shared" si="39"/>
        <v>5100.02</v>
      </c>
      <c r="F500" s="128">
        <f>VLOOKUP(E500,'Projections Cheat Sheet'!$A$3:$B$536,2,FALSE)</f>
        <v>1</v>
      </c>
      <c r="G500" s="128" t="str">
        <f>VLOOKUP(F500,'Projections Cheat Sheet'!$B$8:$C$196,2,FALSE)</f>
        <v>salary</v>
      </c>
      <c r="H500" s="128" t="s">
        <v>2030</v>
      </c>
      <c r="I500" s="129">
        <v>0</v>
      </c>
      <c r="J500" s="129">
        <v>0</v>
      </c>
      <c r="K500" s="130"/>
      <c r="L500" s="129"/>
      <c r="M500" s="129"/>
      <c r="N500" s="129">
        <v>0</v>
      </c>
      <c r="O500" s="129">
        <v>0</v>
      </c>
      <c r="P500" s="131"/>
      <c r="R500" s="172">
        <v>0</v>
      </c>
      <c r="S500" s="172">
        <v>0</v>
      </c>
      <c r="T500" s="173"/>
      <c r="U500" s="173"/>
      <c r="V500" s="173"/>
      <c r="W500" s="172">
        <v>0</v>
      </c>
      <c r="X500" s="172">
        <v>0</v>
      </c>
      <c r="Y500" s="174"/>
      <c r="AA500" s="179">
        <v>0</v>
      </c>
      <c r="AB500" s="179">
        <v>0</v>
      </c>
      <c r="AC500" s="182"/>
      <c r="AD500" s="182"/>
      <c r="AE500" s="182"/>
      <c r="AF500" s="179">
        <v>0</v>
      </c>
      <c r="AG500" s="179">
        <v>0</v>
      </c>
      <c r="AH500" s="181"/>
      <c r="AJ500" s="185">
        <f>IFERROR(VLOOKUP(A500,[3]rptBudgetaryBudgetCrossOrganiza!$A$2:$M$554,4,FALSE),"0")</f>
        <v>0</v>
      </c>
      <c r="AK500" s="185">
        <f>IFERROR(VLOOKUP(A500,[3]rptBudgetaryBudgetCrossOrganiza!$A$2:$M$554,6,FALSE),"0")</f>
        <v>0</v>
      </c>
      <c r="AL500" s="149"/>
      <c r="AM500" s="150">
        <f>IFERROR(VLOOKUP(A500,[4]rptBudgetaryBudgetCrossOrganiza!$A$1212:$O$2283,13,FALSE),"0")</f>
        <v>0</v>
      </c>
      <c r="AN500" s="151"/>
      <c r="AO500" s="151"/>
      <c r="AP500" s="152"/>
      <c r="AQ500" s="149"/>
      <c r="AR500" s="153"/>
      <c r="AS500" s="132"/>
      <c r="AT500" s="133"/>
      <c r="AU500" s="134"/>
      <c r="AV500" s="134"/>
      <c r="AW500" s="134"/>
      <c r="AX500" s="134"/>
      <c r="AY500" s="134"/>
      <c r="AZ500" s="134"/>
      <c r="BA500" s="135"/>
    </row>
    <row r="501" spans="1:53" x14ac:dyDescent="0.25">
      <c r="A501" s="128" t="s">
        <v>1896</v>
      </c>
      <c r="B501" s="128" t="s">
        <v>1934</v>
      </c>
      <c r="C501" s="128" t="str">
        <f t="shared" si="38"/>
        <v>100.40</v>
      </c>
      <c r="D501" s="128" t="str">
        <f t="shared" si="37"/>
        <v>70</v>
      </c>
      <c r="E501" s="128" t="str">
        <f t="shared" si="39"/>
        <v>5100.03</v>
      </c>
      <c r="F501" s="128">
        <f>VLOOKUP(E501,'Projections Cheat Sheet'!$A$3:$B$536,2,FALSE)</f>
        <v>1</v>
      </c>
      <c r="G501" s="128" t="str">
        <f>VLOOKUP(F501,'Projections Cheat Sheet'!$B$8:$C$196,2,FALSE)</f>
        <v>salary</v>
      </c>
      <c r="H501" s="128" t="s">
        <v>2030</v>
      </c>
      <c r="I501" s="129">
        <v>0</v>
      </c>
      <c r="J501" s="129">
        <v>0</v>
      </c>
      <c r="K501" s="130"/>
      <c r="L501" s="129"/>
      <c r="M501" s="129"/>
      <c r="N501" s="129">
        <v>0</v>
      </c>
      <c r="O501" s="129">
        <v>0</v>
      </c>
      <c r="P501" s="131"/>
      <c r="R501" s="172">
        <v>0</v>
      </c>
      <c r="S501" s="172">
        <v>0</v>
      </c>
      <c r="T501" s="173"/>
      <c r="U501" s="173"/>
      <c r="V501" s="173"/>
      <c r="W501" s="172">
        <v>0</v>
      </c>
      <c r="X501" s="172">
        <v>0</v>
      </c>
      <c r="Y501" s="174"/>
      <c r="AA501" s="179">
        <v>0</v>
      </c>
      <c r="AB501" s="179">
        <v>0</v>
      </c>
      <c r="AC501" s="182"/>
      <c r="AD501" s="182"/>
      <c r="AE501" s="182"/>
      <c r="AF501" s="179">
        <v>0</v>
      </c>
      <c r="AG501" s="179">
        <v>0</v>
      </c>
      <c r="AH501" s="181"/>
      <c r="AJ501" s="185">
        <f>IFERROR(VLOOKUP(A501,[3]rptBudgetaryBudgetCrossOrganiza!$A$2:$M$554,4,FALSE),"0")</f>
        <v>0</v>
      </c>
      <c r="AK501" s="185">
        <f>IFERROR(VLOOKUP(A501,[3]rptBudgetaryBudgetCrossOrganiza!$A$2:$M$554,6,FALSE),"0")</f>
        <v>0</v>
      </c>
      <c r="AL501" s="149"/>
      <c r="AM501" s="150">
        <f>IFERROR(VLOOKUP(A501,[4]rptBudgetaryBudgetCrossOrganiza!$A$1212:$O$2283,13,FALSE),"0")</f>
        <v>0</v>
      </c>
      <c r="AN501" s="151"/>
      <c r="AO501" s="151"/>
      <c r="AP501" s="152"/>
      <c r="AQ501" s="149"/>
      <c r="AR501" s="153"/>
      <c r="AS501" s="132"/>
      <c r="AT501" s="133"/>
      <c r="AU501" s="134"/>
      <c r="AV501" s="134"/>
      <c r="AW501" s="134"/>
      <c r="AX501" s="134"/>
      <c r="AY501" s="134"/>
      <c r="AZ501" s="134"/>
      <c r="BA501" s="135"/>
    </row>
    <row r="502" spans="1:53" x14ac:dyDescent="0.25">
      <c r="A502" s="128" t="s">
        <v>1897</v>
      </c>
      <c r="B502" s="128" t="s">
        <v>1935</v>
      </c>
      <c r="C502" s="128" t="str">
        <f t="shared" si="38"/>
        <v>100.40</v>
      </c>
      <c r="D502" s="128" t="str">
        <f t="shared" si="37"/>
        <v>70</v>
      </c>
      <c r="E502" s="128" t="str">
        <f t="shared" si="39"/>
        <v>5100.04</v>
      </c>
      <c r="F502" s="128">
        <f>VLOOKUP(E502,'Projections Cheat Sheet'!$A$3:$B$536,2,FALSE)</f>
        <v>1</v>
      </c>
      <c r="G502" s="128" t="str">
        <f>VLOOKUP(F502,'Projections Cheat Sheet'!$B$8:$C$196,2,FALSE)</f>
        <v>salary</v>
      </c>
      <c r="H502" s="128" t="s">
        <v>2030</v>
      </c>
      <c r="I502" s="129">
        <v>0</v>
      </c>
      <c r="J502" s="129">
        <v>0</v>
      </c>
      <c r="K502" s="130"/>
      <c r="L502" s="129"/>
      <c r="M502" s="129"/>
      <c r="N502" s="129">
        <v>0</v>
      </c>
      <c r="O502" s="129">
        <v>0</v>
      </c>
      <c r="P502" s="131"/>
      <c r="R502" s="172">
        <v>0</v>
      </c>
      <c r="S502" s="172">
        <v>0</v>
      </c>
      <c r="T502" s="173"/>
      <c r="U502" s="173"/>
      <c r="V502" s="173"/>
      <c r="W502" s="172">
        <v>0</v>
      </c>
      <c r="X502" s="172">
        <v>0</v>
      </c>
      <c r="Y502" s="174"/>
      <c r="AA502" s="179">
        <v>0</v>
      </c>
      <c r="AB502" s="179">
        <v>0</v>
      </c>
      <c r="AC502" s="182"/>
      <c r="AD502" s="182"/>
      <c r="AE502" s="182"/>
      <c r="AF502" s="179">
        <v>0</v>
      </c>
      <c r="AG502" s="179">
        <v>0</v>
      </c>
      <c r="AH502" s="181"/>
      <c r="AJ502" s="185">
        <f>IFERROR(VLOOKUP(A502,[3]rptBudgetaryBudgetCrossOrganiza!$A$2:$M$554,4,FALSE),"0")</f>
        <v>0</v>
      </c>
      <c r="AK502" s="185">
        <f>IFERROR(VLOOKUP(A502,[3]rptBudgetaryBudgetCrossOrganiza!$A$2:$M$554,6,FALSE),"0")</f>
        <v>0</v>
      </c>
      <c r="AL502" s="149"/>
      <c r="AM502" s="150">
        <f>IFERROR(VLOOKUP(A502,[4]rptBudgetaryBudgetCrossOrganiza!$A$1212:$O$2283,13,FALSE),"0")</f>
        <v>0</v>
      </c>
      <c r="AN502" s="151"/>
      <c r="AO502" s="151"/>
      <c r="AP502" s="152"/>
      <c r="AQ502" s="149"/>
      <c r="AR502" s="153"/>
      <c r="AS502" s="132"/>
      <c r="AT502" s="133"/>
      <c r="AU502" s="134"/>
      <c r="AV502" s="134"/>
      <c r="AW502" s="134"/>
      <c r="AX502" s="134"/>
      <c r="AY502" s="134"/>
      <c r="AZ502" s="134"/>
      <c r="BA502" s="135"/>
    </row>
    <row r="503" spans="1:53" x14ac:dyDescent="0.25">
      <c r="A503" s="128" t="s">
        <v>1898</v>
      </c>
      <c r="B503" s="128" t="s">
        <v>1936</v>
      </c>
      <c r="C503" s="128" t="str">
        <f t="shared" si="38"/>
        <v>100.40</v>
      </c>
      <c r="D503" s="128" t="str">
        <f t="shared" si="37"/>
        <v>70</v>
      </c>
      <c r="E503" s="128" t="str">
        <f t="shared" si="39"/>
        <v>5100.05</v>
      </c>
      <c r="F503" s="128">
        <f>VLOOKUP(E503,'Projections Cheat Sheet'!$A$3:$B$536,2,FALSE)</f>
        <v>1</v>
      </c>
      <c r="G503" s="128" t="str">
        <f>VLOOKUP(F503,'Projections Cheat Sheet'!$B$8:$C$196,2,FALSE)</f>
        <v>salary</v>
      </c>
      <c r="H503" s="128" t="s">
        <v>2030</v>
      </c>
      <c r="I503" s="129">
        <v>0</v>
      </c>
      <c r="J503" s="129">
        <v>0</v>
      </c>
      <c r="K503" s="130"/>
      <c r="L503" s="129"/>
      <c r="M503" s="129"/>
      <c r="N503" s="129">
        <v>0</v>
      </c>
      <c r="O503" s="129">
        <v>0</v>
      </c>
      <c r="P503" s="131"/>
      <c r="R503" s="172">
        <v>0</v>
      </c>
      <c r="S503" s="172">
        <v>0</v>
      </c>
      <c r="T503" s="173"/>
      <c r="U503" s="173"/>
      <c r="V503" s="173"/>
      <c r="W503" s="172">
        <v>0</v>
      </c>
      <c r="X503" s="172">
        <v>0</v>
      </c>
      <c r="Y503" s="174"/>
      <c r="AA503" s="179">
        <v>0</v>
      </c>
      <c r="AB503" s="179">
        <v>0</v>
      </c>
      <c r="AC503" s="182"/>
      <c r="AD503" s="182"/>
      <c r="AE503" s="182"/>
      <c r="AF503" s="179">
        <v>0</v>
      </c>
      <c r="AG503" s="179">
        <v>0</v>
      </c>
      <c r="AH503" s="181"/>
      <c r="AJ503" s="185">
        <f>IFERROR(VLOOKUP(A503,[3]rptBudgetaryBudgetCrossOrganiza!$A$2:$M$554,4,FALSE),"0")</f>
        <v>0</v>
      </c>
      <c r="AK503" s="185">
        <f>IFERROR(VLOOKUP(A503,[3]rptBudgetaryBudgetCrossOrganiza!$A$2:$M$554,6,FALSE),"0")</f>
        <v>0</v>
      </c>
      <c r="AL503" s="149"/>
      <c r="AM503" s="150">
        <f>IFERROR(VLOOKUP(A503,[4]rptBudgetaryBudgetCrossOrganiza!$A$1212:$O$2283,13,FALSE),"0")</f>
        <v>0</v>
      </c>
      <c r="AN503" s="151"/>
      <c r="AO503" s="151"/>
      <c r="AP503" s="152"/>
      <c r="AQ503" s="149"/>
      <c r="AR503" s="153"/>
      <c r="AS503" s="132"/>
      <c r="AT503" s="133"/>
      <c r="AU503" s="134"/>
      <c r="AV503" s="134"/>
      <c r="AW503" s="134"/>
      <c r="AX503" s="134"/>
      <c r="AY503" s="134"/>
      <c r="AZ503" s="134"/>
      <c r="BA503" s="135"/>
    </row>
    <row r="504" spans="1:53" x14ac:dyDescent="0.25">
      <c r="A504" s="128" t="s">
        <v>1899</v>
      </c>
      <c r="B504" s="128" t="s">
        <v>1937</v>
      </c>
      <c r="C504" s="128" t="str">
        <f t="shared" si="38"/>
        <v>100.40</v>
      </c>
      <c r="D504" s="128" t="str">
        <f t="shared" si="37"/>
        <v>70</v>
      </c>
      <c r="E504" s="128" t="str">
        <f t="shared" si="39"/>
        <v>5100.06</v>
      </c>
      <c r="F504" s="128">
        <f>VLOOKUP(E504,'Projections Cheat Sheet'!$A$3:$B$536,2,FALSE)</f>
        <v>1</v>
      </c>
      <c r="G504" s="128" t="str">
        <f>VLOOKUP(F504,'Projections Cheat Sheet'!$B$8:$C$196,2,FALSE)</f>
        <v>salary</v>
      </c>
      <c r="H504" s="128" t="s">
        <v>2030</v>
      </c>
      <c r="I504" s="129">
        <v>0</v>
      </c>
      <c r="J504" s="129">
        <v>0</v>
      </c>
      <c r="K504" s="130"/>
      <c r="L504" s="129"/>
      <c r="M504" s="129"/>
      <c r="N504" s="129">
        <v>0</v>
      </c>
      <c r="O504" s="129">
        <v>0</v>
      </c>
      <c r="P504" s="131"/>
      <c r="R504" s="172">
        <v>0</v>
      </c>
      <c r="S504" s="172">
        <v>0</v>
      </c>
      <c r="T504" s="173"/>
      <c r="U504" s="173"/>
      <c r="V504" s="173"/>
      <c r="W504" s="172">
        <v>0</v>
      </c>
      <c r="X504" s="172">
        <v>0</v>
      </c>
      <c r="Y504" s="174"/>
      <c r="AA504" s="179">
        <v>0</v>
      </c>
      <c r="AB504" s="179">
        <v>0</v>
      </c>
      <c r="AC504" s="182"/>
      <c r="AD504" s="182"/>
      <c r="AE504" s="182"/>
      <c r="AF504" s="179">
        <v>0</v>
      </c>
      <c r="AG504" s="179">
        <v>0</v>
      </c>
      <c r="AH504" s="181"/>
      <c r="AJ504" s="185">
        <f>IFERROR(VLOOKUP(A504,[3]rptBudgetaryBudgetCrossOrganiza!$A$2:$M$554,4,FALSE),"0")</f>
        <v>0</v>
      </c>
      <c r="AK504" s="185">
        <f>IFERROR(VLOOKUP(A504,[3]rptBudgetaryBudgetCrossOrganiza!$A$2:$M$554,6,FALSE),"0")</f>
        <v>0</v>
      </c>
      <c r="AL504" s="149"/>
      <c r="AM504" s="150">
        <f>IFERROR(VLOOKUP(A504,[4]rptBudgetaryBudgetCrossOrganiza!$A$1212:$O$2283,13,FALSE),"0")</f>
        <v>0</v>
      </c>
      <c r="AN504" s="151"/>
      <c r="AO504" s="151"/>
      <c r="AP504" s="152"/>
      <c r="AQ504" s="149"/>
      <c r="AR504" s="153"/>
      <c r="AS504" s="132"/>
      <c r="AT504" s="133"/>
      <c r="AU504" s="134"/>
      <c r="AV504" s="134"/>
      <c r="AW504" s="134"/>
      <c r="AX504" s="134"/>
      <c r="AY504" s="134"/>
      <c r="AZ504" s="134"/>
      <c r="BA504" s="135"/>
    </row>
    <row r="505" spans="1:53" x14ac:dyDescent="0.25">
      <c r="A505" s="128" t="s">
        <v>1900</v>
      </c>
      <c r="B505" s="128" t="s">
        <v>1938</v>
      </c>
      <c r="C505" s="128" t="str">
        <f t="shared" si="38"/>
        <v>100.40</v>
      </c>
      <c r="D505" s="128" t="str">
        <f t="shared" si="37"/>
        <v>70</v>
      </c>
      <c r="E505" s="128" t="str">
        <f t="shared" si="39"/>
        <v>5100.07</v>
      </c>
      <c r="F505" s="128">
        <f>VLOOKUP(E505,'Projections Cheat Sheet'!$A$3:$B$536,2,FALSE)</f>
        <v>1</v>
      </c>
      <c r="G505" s="128" t="str">
        <f>VLOOKUP(F505,'Projections Cheat Sheet'!$B$8:$C$196,2,FALSE)</f>
        <v>salary</v>
      </c>
      <c r="H505" s="128" t="s">
        <v>2030</v>
      </c>
      <c r="I505" s="129">
        <v>0</v>
      </c>
      <c r="J505" s="129">
        <v>0</v>
      </c>
      <c r="K505" s="130"/>
      <c r="L505" s="129"/>
      <c r="M505" s="129"/>
      <c r="N505" s="129">
        <v>0</v>
      </c>
      <c r="O505" s="129">
        <v>0</v>
      </c>
      <c r="P505" s="131"/>
      <c r="R505" s="172">
        <v>0</v>
      </c>
      <c r="S505" s="172">
        <v>0</v>
      </c>
      <c r="T505" s="173"/>
      <c r="U505" s="173"/>
      <c r="V505" s="173"/>
      <c r="W505" s="172">
        <v>0</v>
      </c>
      <c r="X505" s="172">
        <v>0</v>
      </c>
      <c r="Y505" s="174"/>
      <c r="AA505" s="179">
        <v>0</v>
      </c>
      <c r="AB505" s="179">
        <v>0</v>
      </c>
      <c r="AC505" s="182"/>
      <c r="AD505" s="182"/>
      <c r="AE505" s="182"/>
      <c r="AF505" s="179">
        <v>0</v>
      </c>
      <c r="AG505" s="179">
        <v>0</v>
      </c>
      <c r="AH505" s="181"/>
      <c r="AJ505" s="185">
        <f>IFERROR(VLOOKUP(A505,[3]rptBudgetaryBudgetCrossOrganiza!$A$2:$M$554,4,FALSE),"0")</f>
        <v>0</v>
      </c>
      <c r="AK505" s="185">
        <f>IFERROR(VLOOKUP(A505,[3]rptBudgetaryBudgetCrossOrganiza!$A$2:$M$554,6,FALSE),"0")</f>
        <v>0</v>
      </c>
      <c r="AL505" s="149"/>
      <c r="AM505" s="150">
        <f>IFERROR(VLOOKUP(A505,[4]rptBudgetaryBudgetCrossOrganiza!$A$1212:$O$2283,13,FALSE),"0")</f>
        <v>0</v>
      </c>
      <c r="AN505" s="151"/>
      <c r="AO505" s="151"/>
      <c r="AP505" s="152"/>
      <c r="AQ505" s="149"/>
      <c r="AR505" s="153"/>
      <c r="AS505" s="132"/>
      <c r="AT505" s="133"/>
      <c r="AU505" s="134"/>
      <c r="AV505" s="134"/>
      <c r="AW505" s="134"/>
      <c r="AX505" s="134"/>
      <c r="AY505" s="134"/>
      <c r="AZ505" s="134"/>
      <c r="BA505" s="135"/>
    </row>
    <row r="506" spans="1:53" x14ac:dyDescent="0.25">
      <c r="A506" s="128" t="s">
        <v>1901</v>
      </c>
      <c r="B506" s="128" t="s">
        <v>1939</v>
      </c>
      <c r="C506" s="128" t="str">
        <f t="shared" si="38"/>
        <v>100.40</v>
      </c>
      <c r="D506" s="128" t="str">
        <f t="shared" si="37"/>
        <v>70</v>
      </c>
      <c r="E506" s="128" t="str">
        <f t="shared" si="39"/>
        <v>5100.08</v>
      </c>
      <c r="F506" s="128">
        <f>VLOOKUP(E506,'Projections Cheat Sheet'!$A$3:$B$536,2,FALSE)</f>
        <v>1</v>
      </c>
      <c r="G506" s="128" t="str">
        <f>VLOOKUP(F506,'Projections Cheat Sheet'!$B$8:$C$196,2,FALSE)</f>
        <v>salary</v>
      </c>
      <c r="H506" s="128" t="s">
        <v>2030</v>
      </c>
      <c r="I506" s="129">
        <v>0</v>
      </c>
      <c r="J506" s="129">
        <v>0</v>
      </c>
      <c r="K506" s="130"/>
      <c r="L506" s="129"/>
      <c r="M506" s="129"/>
      <c r="N506" s="129">
        <v>0</v>
      </c>
      <c r="O506" s="129">
        <v>0</v>
      </c>
      <c r="P506" s="131"/>
      <c r="R506" s="172">
        <v>0</v>
      </c>
      <c r="S506" s="172">
        <v>0</v>
      </c>
      <c r="T506" s="173"/>
      <c r="U506" s="173"/>
      <c r="V506" s="173"/>
      <c r="W506" s="172">
        <v>0</v>
      </c>
      <c r="X506" s="172">
        <v>0</v>
      </c>
      <c r="Y506" s="174"/>
      <c r="AA506" s="179">
        <v>0</v>
      </c>
      <c r="AB506" s="179">
        <v>0</v>
      </c>
      <c r="AC506" s="182"/>
      <c r="AD506" s="182"/>
      <c r="AE506" s="182"/>
      <c r="AF506" s="179">
        <v>16.09</v>
      </c>
      <c r="AG506" s="179">
        <v>16.09</v>
      </c>
      <c r="AH506" s="181"/>
      <c r="AJ506" s="185">
        <f>IFERROR(VLOOKUP(A506,[3]rptBudgetaryBudgetCrossOrganiza!$A$2:$M$554,4,FALSE),"0")</f>
        <v>0</v>
      </c>
      <c r="AK506" s="185">
        <f>IFERROR(VLOOKUP(A506,[3]rptBudgetaryBudgetCrossOrganiza!$A$2:$M$554,6,FALSE),"0")</f>
        <v>0</v>
      </c>
      <c r="AL506" s="149"/>
      <c r="AM506" s="150">
        <f>IFERROR(VLOOKUP(A506,[4]rptBudgetaryBudgetCrossOrganiza!$A$1212:$O$2283,13,FALSE),"0")</f>
        <v>0</v>
      </c>
      <c r="AN506" s="151"/>
      <c r="AO506" s="151"/>
      <c r="AP506" s="152"/>
      <c r="AQ506" s="149"/>
      <c r="AR506" s="153"/>
      <c r="AS506" s="132"/>
      <c r="AT506" s="133"/>
      <c r="AU506" s="134"/>
      <c r="AV506" s="134"/>
      <c r="AW506" s="134"/>
      <c r="AX506" s="134"/>
      <c r="AY506" s="134"/>
      <c r="AZ506" s="134"/>
      <c r="BA506" s="135"/>
    </row>
    <row r="507" spans="1:53" x14ac:dyDescent="0.25">
      <c r="A507" s="128" t="s">
        <v>1902</v>
      </c>
      <c r="B507" s="128" t="s">
        <v>1940</v>
      </c>
      <c r="C507" s="128" t="str">
        <f t="shared" si="38"/>
        <v>100.40</v>
      </c>
      <c r="D507" s="128" t="str">
        <f t="shared" si="37"/>
        <v>70</v>
      </c>
      <c r="E507" s="128" t="str">
        <f t="shared" si="39"/>
        <v>5100.09</v>
      </c>
      <c r="F507" s="128">
        <f>VLOOKUP(E507,'Projections Cheat Sheet'!$A$3:$B$536,2,FALSE)</f>
        <v>1</v>
      </c>
      <c r="G507" s="128" t="str">
        <f>VLOOKUP(F507,'Projections Cheat Sheet'!$B$8:$C$196,2,FALSE)</f>
        <v>salary</v>
      </c>
      <c r="H507" s="128" t="s">
        <v>2030</v>
      </c>
      <c r="I507" s="129">
        <v>0</v>
      </c>
      <c r="J507" s="129">
        <v>0</v>
      </c>
      <c r="K507" s="130"/>
      <c r="L507" s="129"/>
      <c r="M507" s="129"/>
      <c r="N507" s="129">
        <v>0</v>
      </c>
      <c r="O507" s="129">
        <v>0</v>
      </c>
      <c r="P507" s="131"/>
      <c r="R507" s="172">
        <v>0</v>
      </c>
      <c r="S507" s="172">
        <v>0</v>
      </c>
      <c r="T507" s="173"/>
      <c r="U507" s="173"/>
      <c r="V507" s="173"/>
      <c r="W507" s="172">
        <v>0</v>
      </c>
      <c r="X507" s="172">
        <v>0</v>
      </c>
      <c r="Y507" s="174"/>
      <c r="AA507" s="179">
        <v>0</v>
      </c>
      <c r="AB507" s="179">
        <v>0</v>
      </c>
      <c r="AC507" s="182"/>
      <c r="AD507" s="182"/>
      <c r="AE507" s="182"/>
      <c r="AF507" s="179">
        <v>0</v>
      </c>
      <c r="AG507" s="179">
        <v>0</v>
      </c>
      <c r="AH507" s="181"/>
      <c r="AJ507" s="185">
        <f>IFERROR(VLOOKUP(A507,[3]rptBudgetaryBudgetCrossOrganiza!$A$2:$M$554,4,FALSE),"0")</f>
        <v>0</v>
      </c>
      <c r="AK507" s="185">
        <f>IFERROR(VLOOKUP(A507,[3]rptBudgetaryBudgetCrossOrganiza!$A$2:$M$554,6,FALSE),"0")</f>
        <v>0</v>
      </c>
      <c r="AL507" s="149"/>
      <c r="AM507" s="150">
        <f>IFERROR(VLOOKUP(A507,[4]rptBudgetaryBudgetCrossOrganiza!$A$1212:$O$2283,13,FALSE),"0")</f>
        <v>2364</v>
      </c>
      <c r="AN507" s="151"/>
      <c r="AO507" s="151"/>
      <c r="AP507" s="152"/>
      <c r="AQ507" s="149"/>
      <c r="AR507" s="153"/>
      <c r="AS507" s="132"/>
      <c r="AT507" s="133"/>
      <c r="AU507" s="134"/>
      <c r="AV507" s="134"/>
      <c r="AW507" s="134"/>
      <c r="AX507" s="134"/>
      <c r="AY507" s="134"/>
      <c r="AZ507" s="134"/>
      <c r="BA507" s="135"/>
    </row>
    <row r="508" spans="1:53" x14ac:dyDescent="0.25">
      <c r="A508" s="128" t="s">
        <v>1903</v>
      </c>
      <c r="B508" s="128" t="s">
        <v>1941</v>
      </c>
      <c r="C508" s="128" t="str">
        <f t="shared" si="38"/>
        <v>100.40</v>
      </c>
      <c r="D508" s="128" t="str">
        <f t="shared" si="37"/>
        <v>70</v>
      </c>
      <c r="E508" s="128" t="str">
        <f t="shared" si="39"/>
        <v>5100.10</v>
      </c>
      <c r="F508" s="128">
        <f>VLOOKUP(E508,'Projections Cheat Sheet'!$A$3:$B$536,2,FALSE)</f>
        <v>1</v>
      </c>
      <c r="G508" s="128" t="str">
        <f>VLOOKUP(F508,'Projections Cheat Sheet'!$B$8:$C$196,2,FALSE)</f>
        <v>salary</v>
      </c>
      <c r="H508" s="128" t="s">
        <v>2030</v>
      </c>
      <c r="I508" s="129">
        <v>0</v>
      </c>
      <c r="J508" s="129">
        <v>0</v>
      </c>
      <c r="K508" s="130"/>
      <c r="L508" s="129"/>
      <c r="M508" s="129"/>
      <c r="N508" s="129">
        <v>0</v>
      </c>
      <c r="O508" s="129">
        <v>0</v>
      </c>
      <c r="P508" s="131"/>
      <c r="R508" s="172">
        <v>0</v>
      </c>
      <c r="S508" s="172">
        <v>0</v>
      </c>
      <c r="T508" s="173"/>
      <c r="U508" s="173"/>
      <c r="V508" s="173"/>
      <c r="W508" s="172">
        <v>0</v>
      </c>
      <c r="X508" s="172">
        <v>0</v>
      </c>
      <c r="Y508" s="174"/>
      <c r="AA508" s="179">
        <v>0</v>
      </c>
      <c r="AB508" s="179">
        <v>0</v>
      </c>
      <c r="AC508" s="182"/>
      <c r="AD508" s="182"/>
      <c r="AE508" s="182"/>
      <c r="AF508" s="179">
        <v>250</v>
      </c>
      <c r="AG508" s="179">
        <v>250</v>
      </c>
      <c r="AH508" s="181"/>
      <c r="AJ508" s="185">
        <f>IFERROR(VLOOKUP(A508,[3]rptBudgetaryBudgetCrossOrganiza!$A$2:$M$554,4,FALSE),"0")</f>
        <v>0</v>
      </c>
      <c r="AK508" s="185">
        <f>IFERROR(VLOOKUP(A508,[3]rptBudgetaryBudgetCrossOrganiza!$A$2:$M$554,6,FALSE),"0")</f>
        <v>0</v>
      </c>
      <c r="AL508" s="149"/>
      <c r="AM508" s="150">
        <f>IFERROR(VLOOKUP(A508,[4]rptBudgetaryBudgetCrossOrganiza!$A$1212:$O$2283,13,FALSE),"0")</f>
        <v>0</v>
      </c>
      <c r="AN508" s="151"/>
      <c r="AO508" s="151"/>
      <c r="AP508" s="152"/>
      <c r="AQ508" s="149"/>
      <c r="AR508" s="153"/>
      <c r="AS508" s="132"/>
      <c r="AT508" s="133"/>
      <c r="AU508" s="134"/>
      <c r="AV508" s="134"/>
      <c r="AW508" s="134"/>
      <c r="AX508" s="134"/>
      <c r="AY508" s="134"/>
      <c r="AZ508" s="134"/>
      <c r="BA508" s="135"/>
    </row>
    <row r="509" spans="1:53" x14ac:dyDescent="0.25">
      <c r="A509" s="128" t="s">
        <v>1904</v>
      </c>
      <c r="B509" s="128" t="s">
        <v>1942</v>
      </c>
      <c r="C509" s="128" t="str">
        <f t="shared" si="38"/>
        <v>100.40</v>
      </c>
      <c r="D509" s="128" t="str">
        <f t="shared" si="37"/>
        <v>70</v>
      </c>
      <c r="E509" s="128" t="str">
        <f t="shared" si="39"/>
        <v>5100.11</v>
      </c>
      <c r="F509" s="128">
        <f>VLOOKUP(E509,'Projections Cheat Sheet'!$A$3:$B$536,2,FALSE)</f>
        <v>1</v>
      </c>
      <c r="G509" s="128" t="str">
        <f>VLOOKUP(F509,'Projections Cheat Sheet'!$B$8:$C$196,2,FALSE)</f>
        <v>salary</v>
      </c>
      <c r="H509" s="128" t="s">
        <v>2030</v>
      </c>
      <c r="I509" s="129">
        <v>0</v>
      </c>
      <c r="J509" s="129">
        <v>0</v>
      </c>
      <c r="K509" s="130"/>
      <c r="L509" s="129"/>
      <c r="M509" s="129"/>
      <c r="N509" s="129">
        <v>0</v>
      </c>
      <c r="O509" s="129">
        <v>0</v>
      </c>
      <c r="P509" s="131"/>
      <c r="R509" s="172">
        <v>0</v>
      </c>
      <c r="S509" s="172">
        <v>805</v>
      </c>
      <c r="T509" s="173"/>
      <c r="U509" s="173"/>
      <c r="V509" s="173"/>
      <c r="W509" s="172">
        <v>223.24</v>
      </c>
      <c r="X509" s="172">
        <v>223.24</v>
      </c>
      <c r="Y509" s="174"/>
      <c r="AA509" s="179">
        <v>1050</v>
      </c>
      <c r="AB509" s="179">
        <v>1050</v>
      </c>
      <c r="AC509" s="182"/>
      <c r="AD509" s="182"/>
      <c r="AE509" s="182"/>
      <c r="AF509" s="179">
        <v>464.67</v>
      </c>
      <c r="AG509" s="179">
        <v>464.67</v>
      </c>
      <c r="AH509" s="181"/>
      <c r="AJ509" s="185">
        <f>IFERROR(VLOOKUP(A509,[3]rptBudgetaryBudgetCrossOrganiza!$A$2:$M$554,4,FALSE),"0")</f>
        <v>1050</v>
      </c>
      <c r="AK509" s="185">
        <f>IFERROR(VLOOKUP(A509,[3]rptBudgetaryBudgetCrossOrganiza!$A$2:$M$554,6,FALSE),"0")</f>
        <v>1050</v>
      </c>
      <c r="AL509" s="149">
        <v>1050</v>
      </c>
      <c r="AM509" s="150">
        <f>IFERROR(VLOOKUP(A509,[4]rptBudgetaryBudgetCrossOrganiza!$A$1212:$O$2283,13,FALSE),"0")</f>
        <v>0</v>
      </c>
      <c r="AN509" s="151"/>
      <c r="AO509" s="151"/>
      <c r="AP509" s="152"/>
      <c r="AQ509" s="149"/>
      <c r="AR509" s="153"/>
      <c r="AS509" s="132"/>
      <c r="AT509" s="133"/>
      <c r="AU509" s="134"/>
      <c r="AV509" s="134"/>
      <c r="AW509" s="134"/>
      <c r="AX509" s="134"/>
      <c r="AY509" s="134"/>
      <c r="AZ509" s="134"/>
      <c r="BA509" s="135"/>
    </row>
    <row r="510" spans="1:53" x14ac:dyDescent="0.25">
      <c r="A510" s="128" t="s">
        <v>1905</v>
      </c>
      <c r="B510" s="128" t="s">
        <v>1943</v>
      </c>
      <c r="C510" s="128" t="str">
        <f t="shared" si="38"/>
        <v>100.40</v>
      </c>
      <c r="D510" s="128" t="str">
        <f t="shared" si="37"/>
        <v>70</v>
      </c>
      <c r="E510" s="128" t="str">
        <f t="shared" si="39"/>
        <v>5100.12</v>
      </c>
      <c r="F510" s="128">
        <f>VLOOKUP(E510,'Projections Cheat Sheet'!$A$3:$B$536,2,FALSE)</f>
        <v>1</v>
      </c>
      <c r="G510" s="128" t="str">
        <f>VLOOKUP(F510,'Projections Cheat Sheet'!$B$8:$C$196,2,FALSE)</f>
        <v>salary</v>
      </c>
      <c r="H510" s="128" t="s">
        <v>2030</v>
      </c>
      <c r="I510" s="129">
        <v>0</v>
      </c>
      <c r="J510" s="129">
        <v>0</v>
      </c>
      <c r="K510" s="130"/>
      <c r="L510" s="129"/>
      <c r="M510" s="129"/>
      <c r="N510" s="129">
        <v>0</v>
      </c>
      <c r="O510" s="129">
        <v>0</v>
      </c>
      <c r="P510" s="131"/>
      <c r="R510" s="172">
        <v>0</v>
      </c>
      <c r="S510" s="172">
        <v>0</v>
      </c>
      <c r="T510" s="173"/>
      <c r="U510" s="173"/>
      <c r="V510" s="173"/>
      <c r="W510" s="172">
        <v>0</v>
      </c>
      <c r="X510" s="172">
        <v>0</v>
      </c>
      <c r="Y510" s="174"/>
      <c r="AA510" s="179">
        <v>0</v>
      </c>
      <c r="AB510" s="179">
        <v>0</v>
      </c>
      <c r="AC510" s="182"/>
      <c r="AD510" s="182"/>
      <c r="AE510" s="182"/>
      <c r="AF510" s="179">
        <v>0</v>
      </c>
      <c r="AG510" s="179">
        <v>0</v>
      </c>
      <c r="AH510" s="181"/>
      <c r="AJ510" s="185">
        <f>IFERROR(VLOOKUP(A510,[3]rptBudgetaryBudgetCrossOrganiza!$A$2:$M$554,4,FALSE),"0")</f>
        <v>0</v>
      </c>
      <c r="AK510" s="185">
        <f>IFERROR(VLOOKUP(A510,[3]rptBudgetaryBudgetCrossOrganiza!$A$2:$M$554,6,FALSE),"0")</f>
        <v>0</v>
      </c>
      <c r="AL510" s="149"/>
      <c r="AM510" s="150">
        <f>IFERROR(VLOOKUP(A510,[4]rptBudgetaryBudgetCrossOrganiza!$A$1212:$O$2283,13,FALSE),"0")</f>
        <v>0</v>
      </c>
      <c r="AN510" s="151"/>
      <c r="AO510" s="151"/>
      <c r="AP510" s="152"/>
      <c r="AQ510" s="149"/>
      <c r="AR510" s="153"/>
      <c r="AS510" s="132"/>
      <c r="AT510" s="133"/>
      <c r="AU510" s="134"/>
      <c r="AV510" s="134"/>
      <c r="AW510" s="134"/>
      <c r="AX510" s="134"/>
      <c r="AY510" s="134"/>
      <c r="AZ510" s="134"/>
      <c r="BA510" s="135"/>
    </row>
    <row r="511" spans="1:53" x14ac:dyDescent="0.25">
      <c r="A511" s="128" t="s">
        <v>1906</v>
      </c>
      <c r="B511" s="128" t="s">
        <v>348</v>
      </c>
      <c r="C511" s="128" t="str">
        <f t="shared" si="38"/>
        <v>100.40</v>
      </c>
      <c r="D511" s="128" t="str">
        <f t="shared" si="37"/>
        <v>70</v>
      </c>
      <c r="E511" s="128" t="str">
        <f t="shared" si="39"/>
        <v>6000.01</v>
      </c>
      <c r="F511" s="128">
        <f>VLOOKUP(E511,'Projections Cheat Sheet'!$A$3:$B$536,2,FALSE)</f>
        <v>6</v>
      </c>
      <c r="G511" s="128" t="str">
        <f>VLOOKUP(F511,'Projections Cheat Sheet'!$B$8:$C$196,2,FALSE)</f>
        <v>Zero</v>
      </c>
      <c r="H511" s="128" t="s">
        <v>2032</v>
      </c>
      <c r="I511" s="129">
        <v>0</v>
      </c>
      <c r="J511" s="129">
        <v>58655</v>
      </c>
      <c r="K511" s="130"/>
      <c r="L511" s="129"/>
      <c r="M511" s="129"/>
      <c r="N511" s="129">
        <v>11731</v>
      </c>
      <c r="O511" s="129">
        <v>11731</v>
      </c>
      <c r="P511" s="131"/>
      <c r="R511" s="172">
        <v>0</v>
      </c>
      <c r="S511" s="172">
        <v>115925</v>
      </c>
      <c r="T511" s="173"/>
      <c r="U511" s="173"/>
      <c r="V511" s="173"/>
      <c r="W511" s="172">
        <v>32605</v>
      </c>
      <c r="X511" s="172">
        <v>32605</v>
      </c>
      <c r="Y511" s="174"/>
      <c r="AA511" s="179">
        <v>25000</v>
      </c>
      <c r="AB511" s="179">
        <v>78792</v>
      </c>
      <c r="AC511" s="182"/>
      <c r="AD511" s="182"/>
      <c r="AE511" s="182"/>
      <c r="AF511" s="179">
        <v>51133.39</v>
      </c>
      <c r="AG511" s="179">
        <v>51133.39</v>
      </c>
      <c r="AH511" s="181"/>
      <c r="AJ511" s="185">
        <f>IFERROR(VLOOKUP(A511,[3]rptBudgetaryBudgetCrossOrganiza!$A$2:$M$554,4,FALSE),"0")</f>
        <v>25000</v>
      </c>
      <c r="AK511" s="185">
        <f>IFERROR(VLOOKUP(A511,[3]rptBudgetaryBudgetCrossOrganiza!$A$2:$M$554,6,FALSE),"0")</f>
        <v>25000</v>
      </c>
      <c r="AL511" s="149">
        <v>25000</v>
      </c>
      <c r="AM511" s="150">
        <f>IFERROR(VLOOKUP(A511,[4]rptBudgetaryBudgetCrossOrganiza!$A$1212:$O$2283,13,FALSE),"0")</f>
        <v>3609.37</v>
      </c>
      <c r="AN511" s="151"/>
      <c r="AO511" s="151"/>
      <c r="AP511" s="152"/>
      <c r="AQ511" s="149"/>
      <c r="AR511" s="153"/>
      <c r="AS511" s="132"/>
      <c r="AT511" s="133"/>
      <c r="AU511" s="134"/>
      <c r="AV511" s="134"/>
      <c r="AW511" s="134"/>
      <c r="AX511" s="134"/>
      <c r="AY511" s="134"/>
      <c r="AZ511" s="134"/>
      <c r="BA511" s="135"/>
    </row>
    <row r="512" spans="1:53" x14ac:dyDescent="0.25">
      <c r="A512" s="128" t="s">
        <v>1907</v>
      </c>
      <c r="B512" s="128" t="s">
        <v>1948</v>
      </c>
      <c r="C512" s="128" t="str">
        <f t="shared" si="38"/>
        <v>100.40</v>
      </c>
      <c r="D512" s="128" t="str">
        <f t="shared" si="37"/>
        <v>70</v>
      </c>
      <c r="E512" s="128" t="str">
        <f t="shared" si="39"/>
        <v>6100.01</v>
      </c>
      <c r="F512" s="128">
        <f>VLOOKUP(E512,'Projections Cheat Sheet'!$A$3:$B$536,2,FALSE)</f>
        <v>6</v>
      </c>
      <c r="G512" s="128" t="str">
        <f>VLOOKUP(F512,'Projections Cheat Sheet'!$B$8:$C$196,2,FALSE)</f>
        <v>Zero</v>
      </c>
      <c r="H512" s="128" t="s">
        <v>2033</v>
      </c>
      <c r="I512" s="129">
        <v>7000</v>
      </c>
      <c r="J512" s="129">
        <v>7000</v>
      </c>
      <c r="K512" s="130"/>
      <c r="L512" s="129"/>
      <c r="M512" s="129"/>
      <c r="N512" s="129">
        <v>8876.99</v>
      </c>
      <c r="O512" s="129">
        <v>8876.99</v>
      </c>
      <c r="P512" s="131"/>
      <c r="R512" s="172">
        <v>9000</v>
      </c>
      <c r="S512" s="172">
        <v>9000</v>
      </c>
      <c r="T512" s="173"/>
      <c r="U512" s="173"/>
      <c r="V512" s="173"/>
      <c r="W512" s="172">
        <v>9160.61</v>
      </c>
      <c r="X512" s="172">
        <v>9160.61</v>
      </c>
      <c r="Y512" s="174"/>
      <c r="AA512" s="179">
        <v>9000</v>
      </c>
      <c r="AB512" s="179">
        <v>9000</v>
      </c>
      <c r="AC512" s="182"/>
      <c r="AD512" s="182"/>
      <c r="AE512" s="182"/>
      <c r="AF512" s="179">
        <v>8185.08</v>
      </c>
      <c r="AG512" s="179">
        <v>8185.08</v>
      </c>
      <c r="AH512" s="181"/>
      <c r="AJ512" s="185">
        <f>IFERROR(VLOOKUP(A512,[3]rptBudgetaryBudgetCrossOrganiza!$A$2:$M$554,4,FALSE),"0")</f>
        <v>9000</v>
      </c>
      <c r="AK512" s="185">
        <f>IFERROR(VLOOKUP(A512,[3]rptBudgetaryBudgetCrossOrganiza!$A$2:$M$554,6,FALSE),"0")</f>
        <v>9000</v>
      </c>
      <c r="AL512" s="149">
        <v>9000</v>
      </c>
      <c r="AM512" s="150">
        <f>IFERROR(VLOOKUP(A512,[4]rptBudgetaryBudgetCrossOrganiza!$A$1212:$O$2283,13,FALSE),"0")</f>
        <v>883.81</v>
      </c>
      <c r="AN512" s="151"/>
      <c r="AO512" s="151"/>
      <c r="AP512" s="152"/>
      <c r="AQ512" s="149"/>
      <c r="AR512" s="153"/>
      <c r="AS512" s="132"/>
      <c r="AT512" s="133"/>
      <c r="AU512" s="134"/>
      <c r="AV512" s="134"/>
      <c r="AW512" s="134"/>
      <c r="AX512" s="134"/>
      <c r="AY512" s="134"/>
      <c r="AZ512" s="134"/>
      <c r="BA512" s="135"/>
    </row>
    <row r="513" spans="1:53" x14ac:dyDescent="0.25">
      <c r="A513" s="128" t="s">
        <v>1908</v>
      </c>
      <c r="B513" s="128" t="s">
        <v>1949</v>
      </c>
      <c r="C513" s="128" t="str">
        <f t="shared" si="38"/>
        <v>100.40</v>
      </c>
      <c r="D513" s="128" t="str">
        <f t="shared" si="37"/>
        <v>70</v>
      </c>
      <c r="E513" s="128" t="str">
        <f t="shared" si="39"/>
        <v>6100.02</v>
      </c>
      <c r="F513" s="128">
        <f>VLOOKUP(E513,'Projections Cheat Sheet'!$A$3:$B$536,2,FALSE)</f>
        <v>6</v>
      </c>
      <c r="G513" s="128" t="str">
        <f>VLOOKUP(F513,'Projections Cheat Sheet'!$B$8:$C$196,2,FALSE)</f>
        <v>Zero</v>
      </c>
      <c r="H513" s="128" t="s">
        <v>2033</v>
      </c>
      <c r="I513" s="129">
        <v>1800</v>
      </c>
      <c r="J513" s="129">
        <v>1800</v>
      </c>
      <c r="K513" s="130"/>
      <c r="L513" s="129"/>
      <c r="M513" s="129"/>
      <c r="N513" s="129">
        <v>2099.41</v>
      </c>
      <c r="O513" s="129">
        <v>2099.41</v>
      </c>
      <c r="P513" s="131"/>
      <c r="R513" s="172">
        <v>2150</v>
      </c>
      <c r="S513" s="172">
        <v>2150</v>
      </c>
      <c r="T513" s="173"/>
      <c r="U513" s="173"/>
      <c r="V513" s="173"/>
      <c r="W513" s="172">
        <v>2245.46</v>
      </c>
      <c r="X513" s="172">
        <v>2245.46</v>
      </c>
      <c r="Y513" s="174"/>
      <c r="AA513" s="179">
        <v>2400</v>
      </c>
      <c r="AB513" s="179">
        <v>2400</v>
      </c>
      <c r="AC513" s="182"/>
      <c r="AD513" s="182"/>
      <c r="AE513" s="182"/>
      <c r="AF513" s="179">
        <v>1798.19</v>
      </c>
      <c r="AG513" s="179">
        <v>1798.19</v>
      </c>
      <c r="AH513" s="181"/>
      <c r="AJ513" s="185">
        <f>IFERROR(VLOOKUP(A513,[3]rptBudgetaryBudgetCrossOrganiza!$A$2:$M$554,4,FALSE),"0")</f>
        <v>2400</v>
      </c>
      <c r="AK513" s="185">
        <f>IFERROR(VLOOKUP(A513,[3]rptBudgetaryBudgetCrossOrganiza!$A$2:$M$554,6,FALSE),"0")</f>
        <v>2400</v>
      </c>
      <c r="AL513" s="149">
        <v>2400</v>
      </c>
      <c r="AM513" s="150">
        <f>IFERROR(VLOOKUP(A513,[4]rptBudgetaryBudgetCrossOrganiza!$A$1212:$O$2283,13,FALSE),"0")</f>
        <v>216.82</v>
      </c>
      <c r="AN513" s="151"/>
      <c r="AO513" s="151"/>
      <c r="AP513" s="152"/>
      <c r="AQ513" s="149"/>
      <c r="AR513" s="153"/>
      <c r="AS513" s="132"/>
      <c r="AT513" s="133"/>
      <c r="AU513" s="134"/>
      <c r="AV513" s="134"/>
      <c r="AW513" s="134"/>
      <c r="AX513" s="134"/>
      <c r="AY513" s="134"/>
      <c r="AZ513" s="134"/>
      <c r="BA513" s="135"/>
    </row>
    <row r="514" spans="1:53" x14ac:dyDescent="0.25">
      <c r="A514" s="128" t="s">
        <v>1909</v>
      </c>
      <c r="B514" s="128" t="s">
        <v>1951</v>
      </c>
      <c r="C514" s="128" t="str">
        <f t="shared" si="38"/>
        <v>100.40</v>
      </c>
      <c r="D514" s="128" t="str">
        <f t="shared" si="37"/>
        <v>70</v>
      </c>
      <c r="E514" s="128" t="str">
        <f t="shared" si="39"/>
        <v>6200.01</v>
      </c>
      <c r="F514" s="128">
        <f>VLOOKUP(E514,'Projections Cheat Sheet'!$A$3:$B$536,2,FALSE)</f>
        <v>6</v>
      </c>
      <c r="G514" s="128" t="str">
        <f>VLOOKUP(F514,'Projections Cheat Sheet'!$B$8:$C$196,2,FALSE)</f>
        <v>Zero</v>
      </c>
      <c r="H514" s="128" t="s">
        <v>2033</v>
      </c>
      <c r="I514" s="129">
        <v>200</v>
      </c>
      <c r="J514" s="129">
        <v>200</v>
      </c>
      <c r="K514" s="130"/>
      <c r="L514" s="129"/>
      <c r="M514" s="129"/>
      <c r="N514" s="129">
        <v>189.98</v>
      </c>
      <c r="O514" s="129">
        <v>189.98</v>
      </c>
      <c r="P514" s="131"/>
      <c r="R514" s="172">
        <v>200</v>
      </c>
      <c r="S514" s="172">
        <v>200</v>
      </c>
      <c r="T514" s="173"/>
      <c r="U514" s="173"/>
      <c r="V514" s="173"/>
      <c r="W514" s="172">
        <v>168.89</v>
      </c>
      <c r="X514" s="172">
        <v>168.89</v>
      </c>
      <c r="Y514" s="174"/>
      <c r="AA514" s="179">
        <v>200</v>
      </c>
      <c r="AB514" s="179">
        <v>200</v>
      </c>
      <c r="AC514" s="182"/>
      <c r="AD514" s="182"/>
      <c r="AE514" s="182"/>
      <c r="AF514" s="179">
        <v>132.1</v>
      </c>
      <c r="AG514" s="179">
        <v>132.1</v>
      </c>
      <c r="AH514" s="181"/>
      <c r="AJ514" s="185">
        <f>IFERROR(VLOOKUP(A514,[3]rptBudgetaryBudgetCrossOrganiza!$A$2:$M$554,4,FALSE),"0")</f>
        <v>200</v>
      </c>
      <c r="AK514" s="185">
        <f>IFERROR(VLOOKUP(A514,[3]rptBudgetaryBudgetCrossOrganiza!$A$2:$M$554,6,FALSE),"0")</f>
        <v>200</v>
      </c>
      <c r="AL514" s="149">
        <v>200</v>
      </c>
      <c r="AM514" s="150">
        <f>IFERROR(VLOOKUP(A514,[4]rptBudgetaryBudgetCrossOrganiza!$A$1212:$O$2283,13,FALSE),"0")</f>
        <v>0</v>
      </c>
      <c r="AN514" s="151"/>
      <c r="AO514" s="151"/>
      <c r="AP514" s="152"/>
      <c r="AQ514" s="149"/>
      <c r="AR514" s="153"/>
      <c r="AS514" s="132"/>
      <c r="AT514" s="133"/>
      <c r="AU514" s="134"/>
      <c r="AV514" s="134"/>
      <c r="AW514" s="134"/>
      <c r="AX514" s="134"/>
      <c r="AY514" s="134"/>
      <c r="AZ514" s="134"/>
      <c r="BA514" s="135"/>
    </row>
    <row r="515" spans="1:53" x14ac:dyDescent="0.25">
      <c r="A515" s="128" t="s">
        <v>1910</v>
      </c>
      <c r="B515" s="128" t="s">
        <v>1952</v>
      </c>
      <c r="C515" s="128" t="str">
        <f t="shared" si="38"/>
        <v>100.40</v>
      </c>
      <c r="D515" s="128" t="str">
        <f t="shared" si="37"/>
        <v>70</v>
      </c>
      <c r="E515" s="128" t="str">
        <f t="shared" si="39"/>
        <v>6200.02</v>
      </c>
      <c r="F515" s="128">
        <f>VLOOKUP(E515,'Projections Cheat Sheet'!$A$3:$B$536,2,FALSE)</f>
        <v>6</v>
      </c>
      <c r="G515" s="128" t="str">
        <f>VLOOKUP(F515,'Projections Cheat Sheet'!$B$8:$C$196,2,FALSE)</f>
        <v>Zero</v>
      </c>
      <c r="H515" s="128" t="s">
        <v>2033</v>
      </c>
      <c r="I515" s="129">
        <v>0</v>
      </c>
      <c r="J515" s="129">
        <v>0</v>
      </c>
      <c r="K515" s="130"/>
      <c r="L515" s="129"/>
      <c r="M515" s="129"/>
      <c r="N515" s="129">
        <v>0</v>
      </c>
      <c r="O515" s="129">
        <v>0</v>
      </c>
      <c r="P515" s="131"/>
      <c r="R515" s="172">
        <v>0</v>
      </c>
      <c r="S515" s="172">
        <v>0</v>
      </c>
      <c r="T515" s="173"/>
      <c r="U515" s="173"/>
      <c r="V515" s="173"/>
      <c r="W515" s="172">
        <v>0</v>
      </c>
      <c r="X515" s="172">
        <v>0</v>
      </c>
      <c r="Y515" s="174"/>
      <c r="AA515" s="179">
        <v>0</v>
      </c>
      <c r="AB515" s="179">
        <v>3500</v>
      </c>
      <c r="AC515" s="182"/>
      <c r="AD515" s="182"/>
      <c r="AE515" s="182"/>
      <c r="AF515" s="179">
        <v>3550.5</v>
      </c>
      <c r="AG515" s="179">
        <v>3550.5</v>
      </c>
      <c r="AH515" s="181"/>
      <c r="AJ515" s="185">
        <f>IFERROR(VLOOKUP(A515,[3]rptBudgetaryBudgetCrossOrganiza!$A$2:$M$554,4,FALSE),"0")</f>
        <v>0</v>
      </c>
      <c r="AK515" s="185">
        <f>IFERROR(VLOOKUP(A515,[3]rptBudgetaryBudgetCrossOrganiza!$A$2:$M$554,6,FALSE),"0")</f>
        <v>0</v>
      </c>
      <c r="AL515" s="149">
        <v>0</v>
      </c>
      <c r="AM515" s="150">
        <f>IFERROR(VLOOKUP(A515,[4]rptBudgetaryBudgetCrossOrganiza!$A$1212:$O$2283,13,FALSE),"0")</f>
        <v>71.2</v>
      </c>
      <c r="AN515" s="151"/>
      <c r="AO515" s="151"/>
      <c r="AP515" s="152"/>
      <c r="AQ515" s="149"/>
      <c r="AR515" s="153"/>
      <c r="AS515" s="132"/>
      <c r="AT515" s="133"/>
      <c r="AU515" s="134"/>
      <c r="AV515" s="134"/>
      <c r="AW515" s="134"/>
      <c r="AX515" s="134"/>
      <c r="AY515" s="134"/>
      <c r="AZ515" s="134"/>
      <c r="BA515" s="135"/>
    </row>
    <row r="516" spans="1:53" x14ac:dyDescent="0.25">
      <c r="A516" s="128" t="s">
        <v>1911</v>
      </c>
      <c r="B516" s="128" t="s">
        <v>1988</v>
      </c>
      <c r="C516" s="128" t="str">
        <f t="shared" si="38"/>
        <v>100.40</v>
      </c>
      <c r="D516" s="128" t="str">
        <f t="shared" si="37"/>
        <v>70</v>
      </c>
      <c r="E516" s="128" t="str">
        <f t="shared" si="39"/>
        <v>6280.14</v>
      </c>
      <c r="F516" s="128">
        <f>VLOOKUP(E516,'Projections Cheat Sheet'!$A$3:$B$536,2,FALSE)</f>
        <v>6</v>
      </c>
      <c r="G516" s="128" t="str">
        <f>VLOOKUP(F516,'Projections Cheat Sheet'!$B$8:$C$196,2,FALSE)</f>
        <v>Zero</v>
      </c>
      <c r="H516" s="128" t="s">
        <v>2033</v>
      </c>
      <c r="I516" s="129">
        <v>1000</v>
      </c>
      <c r="J516" s="129">
        <v>3000</v>
      </c>
      <c r="K516" s="130"/>
      <c r="L516" s="129"/>
      <c r="M516" s="129"/>
      <c r="N516" s="129">
        <v>2388.7600000000002</v>
      </c>
      <c r="O516" s="129">
        <v>2388.7600000000002</v>
      </c>
      <c r="P516" s="131"/>
      <c r="R516" s="172">
        <v>1500</v>
      </c>
      <c r="S516" s="172">
        <v>2500</v>
      </c>
      <c r="T516" s="173"/>
      <c r="U516" s="173"/>
      <c r="V516" s="173"/>
      <c r="W516" s="172">
        <v>1813.19</v>
      </c>
      <c r="X516" s="172">
        <v>1813.19</v>
      </c>
      <c r="Y516" s="174"/>
      <c r="AA516" s="179">
        <v>1800</v>
      </c>
      <c r="AB516" s="179">
        <v>1800</v>
      </c>
      <c r="AC516" s="182"/>
      <c r="AD516" s="182"/>
      <c r="AE516" s="182"/>
      <c r="AF516" s="179">
        <v>1405.51</v>
      </c>
      <c r="AG516" s="179">
        <v>1405.51</v>
      </c>
      <c r="AH516" s="181"/>
      <c r="AJ516" s="185">
        <f>IFERROR(VLOOKUP(A516,[3]rptBudgetaryBudgetCrossOrganiza!$A$2:$M$554,4,FALSE),"0")</f>
        <v>1800</v>
      </c>
      <c r="AK516" s="185">
        <f>IFERROR(VLOOKUP(A516,[3]rptBudgetaryBudgetCrossOrganiza!$A$2:$M$554,6,FALSE),"0")</f>
        <v>1800</v>
      </c>
      <c r="AL516" s="149">
        <v>1800</v>
      </c>
      <c r="AM516" s="150">
        <f>IFERROR(VLOOKUP(A516,[4]rptBudgetaryBudgetCrossOrganiza!$A$1212:$O$2283,13,FALSE),"0")</f>
        <v>88.27</v>
      </c>
      <c r="AN516" s="151"/>
      <c r="AO516" s="151"/>
      <c r="AP516" s="152"/>
      <c r="AQ516" s="149"/>
      <c r="AR516" s="153"/>
      <c r="AS516" s="132"/>
      <c r="AT516" s="133"/>
      <c r="AU516" s="134"/>
      <c r="AV516" s="134"/>
      <c r="AW516" s="134"/>
      <c r="AX516" s="134"/>
      <c r="AY516" s="134"/>
      <c r="AZ516" s="134"/>
      <c r="BA516" s="135"/>
    </row>
    <row r="517" spans="1:53" x14ac:dyDescent="0.25">
      <c r="A517" s="128" t="s">
        <v>1912</v>
      </c>
      <c r="B517" s="128" t="s">
        <v>1956</v>
      </c>
      <c r="C517" s="128" t="str">
        <f t="shared" si="38"/>
        <v>100.40</v>
      </c>
      <c r="D517" s="128" t="str">
        <f t="shared" ref="D517:D527" si="40">MID(A517,8,2)</f>
        <v>70</v>
      </c>
      <c r="E517" s="128" t="str">
        <f t="shared" si="39"/>
        <v>6300.01</v>
      </c>
      <c r="F517" s="128">
        <f>VLOOKUP(E517,'Projections Cheat Sheet'!$A$3:$B$536,2,FALSE)</f>
        <v>6</v>
      </c>
      <c r="G517" s="128" t="str">
        <f>VLOOKUP(F517,'Projections Cheat Sheet'!$B$8:$C$196,2,FALSE)</f>
        <v>Zero</v>
      </c>
      <c r="H517" s="128" t="s">
        <v>2033</v>
      </c>
      <c r="I517" s="129">
        <v>1000</v>
      </c>
      <c r="J517" s="129">
        <v>1000</v>
      </c>
      <c r="K517" s="130"/>
      <c r="L517" s="129"/>
      <c r="M517" s="129"/>
      <c r="N517" s="129">
        <v>598.44000000000005</v>
      </c>
      <c r="O517" s="129">
        <v>598.44000000000005</v>
      </c>
      <c r="P517" s="131"/>
      <c r="R517" s="172">
        <v>1100</v>
      </c>
      <c r="S517" s="172">
        <v>1100</v>
      </c>
      <c r="T517" s="173"/>
      <c r="U517" s="173"/>
      <c r="V517" s="173"/>
      <c r="W517" s="172">
        <v>903</v>
      </c>
      <c r="X517" s="172">
        <v>903</v>
      </c>
      <c r="Y517" s="174"/>
      <c r="AA517" s="179">
        <v>1150</v>
      </c>
      <c r="AB517" s="179">
        <v>2150</v>
      </c>
      <c r="AC517" s="182"/>
      <c r="AD517" s="182"/>
      <c r="AE517" s="182"/>
      <c r="AF517" s="179">
        <v>1444</v>
      </c>
      <c r="AG517" s="179">
        <v>1444</v>
      </c>
      <c r="AH517" s="181"/>
      <c r="AJ517" s="185">
        <f>IFERROR(VLOOKUP(A517,[3]rptBudgetaryBudgetCrossOrganiza!$A$2:$M$554,4,FALSE),"0")</f>
        <v>1150</v>
      </c>
      <c r="AK517" s="185">
        <f>IFERROR(VLOOKUP(A517,[3]rptBudgetaryBudgetCrossOrganiza!$A$2:$M$554,6,FALSE),"0")</f>
        <v>1150</v>
      </c>
      <c r="AL517" s="149">
        <v>1150</v>
      </c>
      <c r="AM517" s="150">
        <f>IFERROR(VLOOKUP(A517,[4]rptBudgetaryBudgetCrossOrganiza!$A$1212:$O$2283,13,FALSE),"0")</f>
        <v>0</v>
      </c>
      <c r="AN517" s="151"/>
      <c r="AO517" s="151"/>
      <c r="AP517" s="152"/>
      <c r="AQ517" s="149"/>
      <c r="AR517" s="153"/>
      <c r="AS517" s="132"/>
      <c r="AT517" s="133"/>
      <c r="AU517" s="134"/>
      <c r="AV517" s="134"/>
      <c r="AW517" s="134"/>
      <c r="AX517" s="134"/>
      <c r="AY517" s="134"/>
      <c r="AZ517" s="134"/>
      <c r="BA517" s="135"/>
    </row>
    <row r="518" spans="1:53" x14ac:dyDescent="0.25">
      <c r="A518" s="128" t="s">
        <v>1913</v>
      </c>
      <c r="B518" s="128" t="s">
        <v>2006</v>
      </c>
      <c r="C518" s="128" t="str">
        <f t="shared" si="38"/>
        <v>100.40</v>
      </c>
      <c r="D518" s="128" t="str">
        <f t="shared" si="40"/>
        <v>70</v>
      </c>
      <c r="E518" s="128" t="str">
        <f t="shared" si="39"/>
        <v>6350.05</v>
      </c>
      <c r="F518" s="128">
        <f>VLOOKUP(E518,'Projections Cheat Sheet'!$A$3:$B$536,2,FALSE)</f>
        <v>6</v>
      </c>
      <c r="G518" s="128" t="str">
        <f>VLOOKUP(F518,'Projections Cheat Sheet'!$B$8:$C$196,2,FALSE)</f>
        <v>Zero</v>
      </c>
      <c r="H518" s="128" t="s">
        <v>2033</v>
      </c>
      <c r="I518" s="129">
        <v>0</v>
      </c>
      <c r="J518" s="129">
        <v>0</v>
      </c>
      <c r="K518" s="130"/>
      <c r="L518" s="129"/>
      <c r="M518" s="129"/>
      <c r="N518" s="129">
        <v>0</v>
      </c>
      <c r="O518" s="129">
        <v>0</v>
      </c>
      <c r="P518" s="131"/>
      <c r="R518" s="172">
        <v>0</v>
      </c>
      <c r="S518" s="172">
        <v>0</v>
      </c>
      <c r="T518" s="173"/>
      <c r="U518" s="173"/>
      <c r="V518" s="173"/>
      <c r="W518" s="172">
        <v>0</v>
      </c>
      <c r="X518" s="172">
        <v>0</v>
      </c>
      <c r="Y518" s="174"/>
      <c r="AA518" s="179">
        <v>0</v>
      </c>
      <c r="AB518" s="179">
        <v>0</v>
      </c>
      <c r="AC518" s="182"/>
      <c r="AD518" s="182"/>
      <c r="AE518" s="182"/>
      <c r="AF518" s="179">
        <v>0</v>
      </c>
      <c r="AG518" s="179">
        <v>0</v>
      </c>
      <c r="AH518" s="181"/>
      <c r="AJ518" s="185">
        <f>IFERROR(VLOOKUP(A518,[3]rptBudgetaryBudgetCrossOrganiza!$A$2:$M$554,4,FALSE),"0")</f>
        <v>0</v>
      </c>
      <c r="AK518" s="185">
        <f>IFERROR(VLOOKUP(A518,[3]rptBudgetaryBudgetCrossOrganiza!$A$2:$M$554,6,FALSE),"0")</f>
        <v>0</v>
      </c>
      <c r="AL518" s="149">
        <v>0</v>
      </c>
      <c r="AM518" s="150">
        <f>IFERROR(VLOOKUP(A518,[4]rptBudgetaryBudgetCrossOrganiza!$A$1212:$O$2283,13,FALSE),"0")</f>
        <v>0</v>
      </c>
      <c r="AN518" s="151"/>
      <c r="AO518" s="151"/>
      <c r="AP518" s="152"/>
      <c r="AQ518" s="149"/>
      <c r="AR518" s="153"/>
      <c r="AS518" s="132"/>
      <c r="AT518" s="133"/>
      <c r="AU518" s="134"/>
      <c r="AV518" s="134"/>
      <c r="AW518" s="134"/>
      <c r="AX518" s="134"/>
      <c r="AY518" s="134"/>
      <c r="AZ518" s="134"/>
      <c r="BA518" s="135"/>
    </row>
    <row r="519" spans="1:53" x14ac:dyDescent="0.25">
      <c r="A519" s="128" t="s">
        <v>1914</v>
      </c>
      <c r="B519" s="128" t="s">
        <v>1978</v>
      </c>
      <c r="C519" s="128" t="str">
        <f t="shared" si="38"/>
        <v>100.40</v>
      </c>
      <c r="D519" s="128" t="str">
        <f t="shared" si="40"/>
        <v>70</v>
      </c>
      <c r="E519" s="128" t="str">
        <f t="shared" si="39"/>
        <v>6400.04</v>
      </c>
      <c r="F519" s="128">
        <f>VLOOKUP(E519,'Projections Cheat Sheet'!$A$3:$B$536,2,FALSE)</f>
        <v>6</v>
      </c>
      <c r="G519" s="128" t="str">
        <f>VLOOKUP(F519,'Projections Cheat Sheet'!$B$8:$C$196,2,FALSE)</f>
        <v>Zero</v>
      </c>
      <c r="H519" s="128" t="s">
        <v>2034</v>
      </c>
      <c r="I519" s="129">
        <v>3500</v>
      </c>
      <c r="J519" s="129">
        <v>3500</v>
      </c>
      <c r="K519" s="130"/>
      <c r="L519" s="129"/>
      <c r="M519" s="129"/>
      <c r="N519" s="129">
        <v>0</v>
      </c>
      <c r="O519" s="129">
        <v>0</v>
      </c>
      <c r="P519" s="131"/>
      <c r="R519" s="172">
        <v>3500</v>
      </c>
      <c r="S519" s="172">
        <v>-1000</v>
      </c>
      <c r="T519" s="173"/>
      <c r="U519" s="173"/>
      <c r="V519" s="173"/>
      <c r="W519" s="172">
        <v>0</v>
      </c>
      <c r="X519" s="172">
        <v>0</v>
      </c>
      <c r="Y519" s="174"/>
      <c r="AA519" s="179">
        <v>3500</v>
      </c>
      <c r="AB519" s="179">
        <v>0</v>
      </c>
      <c r="AC519" s="182"/>
      <c r="AD519" s="182"/>
      <c r="AE519" s="182"/>
      <c r="AF519" s="179">
        <v>0</v>
      </c>
      <c r="AG519" s="179">
        <v>0</v>
      </c>
      <c r="AH519" s="181"/>
      <c r="AJ519" s="185">
        <f>IFERROR(VLOOKUP(A519,[3]rptBudgetaryBudgetCrossOrganiza!$A$2:$M$554,4,FALSE),"0")</f>
        <v>3500</v>
      </c>
      <c r="AK519" s="185">
        <f>IFERROR(VLOOKUP(A519,[3]rptBudgetaryBudgetCrossOrganiza!$A$2:$M$554,6,FALSE),"0")</f>
        <v>3500</v>
      </c>
      <c r="AL519" s="149">
        <v>3500</v>
      </c>
      <c r="AM519" s="150">
        <f>IFERROR(VLOOKUP(A519,[4]rptBudgetaryBudgetCrossOrganiza!$A$1212:$O$2283,13,FALSE),"0")</f>
        <v>0</v>
      </c>
      <c r="AN519" s="151"/>
      <c r="AO519" s="151"/>
      <c r="AP519" s="152"/>
      <c r="AQ519" s="149"/>
      <c r="AR519" s="153"/>
      <c r="AS519" s="132"/>
      <c r="AT519" s="133"/>
      <c r="AU519" s="134"/>
      <c r="AV519" s="134"/>
      <c r="AW519" s="134"/>
      <c r="AX519" s="134"/>
      <c r="AY519" s="134"/>
      <c r="AZ519" s="134"/>
      <c r="BA519" s="135"/>
    </row>
    <row r="520" spans="1:53" x14ac:dyDescent="0.25">
      <c r="A520" s="128" t="s">
        <v>1915</v>
      </c>
      <c r="B520" s="128" t="s">
        <v>1979</v>
      </c>
      <c r="C520" s="128" t="str">
        <f t="shared" si="38"/>
        <v>100.40</v>
      </c>
      <c r="D520" s="128" t="str">
        <f t="shared" si="40"/>
        <v>70</v>
      </c>
      <c r="E520" s="128" t="str">
        <f t="shared" si="39"/>
        <v>6400.20</v>
      </c>
      <c r="F520" s="128">
        <f>VLOOKUP(E520,'Projections Cheat Sheet'!$A$3:$B$536,2,FALSE)</f>
        <v>6</v>
      </c>
      <c r="G520" s="128" t="str">
        <f>VLOOKUP(F520,'Projections Cheat Sheet'!$B$8:$C$196,2,FALSE)</f>
        <v>Zero</v>
      </c>
      <c r="H520" s="128" t="s">
        <v>2034</v>
      </c>
      <c r="I520" s="129">
        <v>0</v>
      </c>
      <c r="J520" s="129">
        <v>0</v>
      </c>
      <c r="K520" s="130"/>
      <c r="L520" s="129"/>
      <c r="M520" s="129"/>
      <c r="N520" s="129">
        <v>0</v>
      </c>
      <c r="O520" s="129">
        <v>0</v>
      </c>
      <c r="P520" s="131"/>
      <c r="R520" s="172">
        <v>0</v>
      </c>
      <c r="S520" s="172">
        <v>0</v>
      </c>
      <c r="T520" s="173"/>
      <c r="U520" s="173"/>
      <c r="V520" s="173"/>
      <c r="W520" s="172">
        <v>0</v>
      </c>
      <c r="X520" s="172">
        <v>0</v>
      </c>
      <c r="Y520" s="174"/>
      <c r="AA520" s="179">
        <v>0</v>
      </c>
      <c r="AB520" s="179">
        <v>0</v>
      </c>
      <c r="AC520" s="182"/>
      <c r="AD520" s="182"/>
      <c r="AE520" s="182"/>
      <c r="AF520" s="179">
        <v>0</v>
      </c>
      <c r="AG520" s="179">
        <v>0</v>
      </c>
      <c r="AH520" s="181"/>
      <c r="AJ520" s="185">
        <f>IFERROR(VLOOKUP(A520,[3]rptBudgetaryBudgetCrossOrganiza!$A$2:$M$554,4,FALSE),"0")</f>
        <v>0</v>
      </c>
      <c r="AK520" s="185">
        <f>IFERROR(VLOOKUP(A520,[3]rptBudgetaryBudgetCrossOrganiza!$A$2:$M$554,6,FALSE),"0")</f>
        <v>0</v>
      </c>
      <c r="AL520" s="149">
        <v>0</v>
      </c>
      <c r="AM520" s="150">
        <f>IFERROR(VLOOKUP(A520,[4]rptBudgetaryBudgetCrossOrganiza!$A$1212:$O$2283,13,FALSE),"0")</f>
        <v>0</v>
      </c>
      <c r="AN520" s="151"/>
      <c r="AO520" s="151"/>
      <c r="AP520" s="152"/>
      <c r="AQ520" s="149"/>
      <c r="AR520" s="153"/>
      <c r="AS520" s="132"/>
      <c r="AT520" s="133"/>
      <c r="AU520" s="134"/>
      <c r="AV520" s="134"/>
      <c r="AW520" s="134"/>
      <c r="AX520" s="134"/>
      <c r="AY520" s="134"/>
      <c r="AZ520" s="134"/>
      <c r="BA520" s="135"/>
    </row>
    <row r="521" spans="1:53" x14ac:dyDescent="0.25">
      <c r="A521" s="128" t="s">
        <v>1916</v>
      </c>
      <c r="B521" s="128" t="s">
        <v>1963</v>
      </c>
      <c r="C521" s="128" t="str">
        <f t="shared" si="38"/>
        <v>100.40</v>
      </c>
      <c r="D521" s="128" t="str">
        <f t="shared" si="40"/>
        <v>70</v>
      </c>
      <c r="E521" s="128" t="str">
        <f t="shared" si="39"/>
        <v>6500.04</v>
      </c>
      <c r="F521" s="128">
        <f>VLOOKUP(E521,'Projections Cheat Sheet'!$A$3:$B$536,2,FALSE)</f>
        <v>1</v>
      </c>
      <c r="G521" s="128" t="str">
        <f>VLOOKUP(F521,'Projections Cheat Sheet'!$B$8:$C$196,2,FALSE)</f>
        <v>salary</v>
      </c>
      <c r="H521" s="128" t="s">
        <v>2030</v>
      </c>
      <c r="I521" s="129">
        <v>2630</v>
      </c>
      <c r="J521" s="129">
        <v>2630</v>
      </c>
      <c r="K521" s="130"/>
      <c r="L521" s="129"/>
      <c r="M521" s="129"/>
      <c r="N521" s="129">
        <v>2630</v>
      </c>
      <c r="O521" s="129">
        <v>2630</v>
      </c>
      <c r="P521" s="131"/>
      <c r="R521" s="172">
        <v>2700</v>
      </c>
      <c r="S521" s="172">
        <v>2700</v>
      </c>
      <c r="T521" s="173"/>
      <c r="U521" s="173"/>
      <c r="V521" s="173"/>
      <c r="W521" s="172">
        <v>2700</v>
      </c>
      <c r="X521" s="172">
        <v>2700</v>
      </c>
      <c r="Y521" s="174"/>
      <c r="AA521" s="179">
        <v>2500</v>
      </c>
      <c r="AB521" s="179">
        <v>2500</v>
      </c>
      <c r="AC521" s="182"/>
      <c r="AD521" s="182"/>
      <c r="AE521" s="182"/>
      <c r="AF521" s="179">
        <v>1041.6500000000001</v>
      </c>
      <c r="AG521" s="179">
        <v>1041.6500000000001</v>
      </c>
      <c r="AH521" s="181"/>
      <c r="AJ521" s="185">
        <f>IFERROR(VLOOKUP(A521,[3]rptBudgetaryBudgetCrossOrganiza!$A$2:$M$554,4,FALSE),"0")</f>
        <v>2500</v>
      </c>
      <c r="AK521" s="185">
        <f>IFERROR(VLOOKUP(A521,[3]rptBudgetaryBudgetCrossOrganiza!$A$2:$M$554,6,FALSE),"0")</f>
        <v>2500</v>
      </c>
      <c r="AL521" s="149">
        <v>2500</v>
      </c>
      <c r="AM521" s="150">
        <f>IFERROR(VLOOKUP(A521,[4]rptBudgetaryBudgetCrossOrganiza!$A$1212:$O$2283,13,FALSE),"0")</f>
        <v>0</v>
      </c>
      <c r="AN521" s="151"/>
      <c r="AO521" s="151"/>
      <c r="AP521" s="152"/>
      <c r="AQ521" s="149"/>
      <c r="AR521" s="153"/>
      <c r="AS521" s="132"/>
      <c r="AT521" s="133"/>
      <c r="AU521" s="134"/>
      <c r="AV521" s="134"/>
      <c r="AW521" s="134"/>
      <c r="AX521" s="134"/>
      <c r="AY521" s="134"/>
      <c r="AZ521" s="134"/>
      <c r="BA521" s="135"/>
    </row>
    <row r="522" spans="1:53" x14ac:dyDescent="0.25">
      <c r="A522" s="128" t="s">
        <v>1917</v>
      </c>
      <c r="B522" s="128" t="s">
        <v>1964</v>
      </c>
      <c r="C522" s="128" t="str">
        <f t="shared" si="38"/>
        <v>100.40</v>
      </c>
      <c r="D522" s="128" t="str">
        <f t="shared" si="40"/>
        <v>70</v>
      </c>
      <c r="E522" s="128" t="str">
        <f t="shared" si="39"/>
        <v>6600.01</v>
      </c>
      <c r="F522" s="128">
        <f>VLOOKUP(E522,'Projections Cheat Sheet'!$A$3:$B$536,2,FALSE)</f>
        <v>6</v>
      </c>
      <c r="G522" s="128" t="str">
        <f>VLOOKUP(F522,'Projections Cheat Sheet'!$B$8:$C$196,2,FALSE)</f>
        <v>Zero</v>
      </c>
      <c r="H522" s="128" t="s">
        <v>2033</v>
      </c>
      <c r="I522" s="129">
        <v>600</v>
      </c>
      <c r="J522" s="129">
        <v>600</v>
      </c>
      <c r="K522" s="130"/>
      <c r="L522" s="129"/>
      <c r="M522" s="129"/>
      <c r="N522" s="129">
        <v>123.11</v>
      </c>
      <c r="O522" s="129">
        <v>123.11</v>
      </c>
      <c r="P522" s="131"/>
      <c r="R522" s="172">
        <v>600</v>
      </c>
      <c r="S522" s="172">
        <v>600</v>
      </c>
      <c r="T522" s="173"/>
      <c r="U522" s="173"/>
      <c r="V522" s="173"/>
      <c r="W522" s="172">
        <v>223.33</v>
      </c>
      <c r="X522" s="172">
        <v>223.33</v>
      </c>
      <c r="Y522" s="174"/>
      <c r="AA522" s="179">
        <v>600</v>
      </c>
      <c r="AB522" s="179">
        <v>600</v>
      </c>
      <c r="AC522" s="182"/>
      <c r="AD522" s="182"/>
      <c r="AE522" s="182"/>
      <c r="AF522" s="179">
        <v>66.78</v>
      </c>
      <c r="AG522" s="179">
        <v>66.78</v>
      </c>
      <c r="AH522" s="181"/>
      <c r="AJ522" s="185">
        <f>IFERROR(VLOOKUP(A522,[3]rptBudgetaryBudgetCrossOrganiza!$A$2:$M$554,4,FALSE),"0")</f>
        <v>600</v>
      </c>
      <c r="AK522" s="185">
        <f>IFERROR(VLOOKUP(A522,[3]rptBudgetaryBudgetCrossOrganiza!$A$2:$M$554,6,FALSE),"0")</f>
        <v>600</v>
      </c>
      <c r="AL522" s="149">
        <v>600</v>
      </c>
      <c r="AM522" s="150">
        <f>IFERROR(VLOOKUP(A522,[4]rptBudgetaryBudgetCrossOrganiza!$A$1212:$O$2283,13,FALSE),"0")</f>
        <v>0</v>
      </c>
      <c r="AN522" s="151"/>
      <c r="AO522" s="151"/>
      <c r="AP522" s="152"/>
      <c r="AQ522" s="149"/>
      <c r="AR522" s="153"/>
      <c r="AS522" s="132"/>
      <c r="AT522" s="133"/>
      <c r="AU522" s="134"/>
      <c r="AV522" s="134"/>
      <c r="AW522" s="134"/>
      <c r="AX522" s="134"/>
      <c r="AY522" s="134"/>
      <c r="AZ522" s="134"/>
      <c r="BA522" s="135"/>
    </row>
    <row r="523" spans="1:53" x14ac:dyDescent="0.25">
      <c r="A523" s="128" t="s">
        <v>1918</v>
      </c>
      <c r="B523" s="128" t="s">
        <v>1966</v>
      </c>
      <c r="C523" s="128" t="str">
        <f t="shared" si="38"/>
        <v>100.40</v>
      </c>
      <c r="D523" s="128" t="str">
        <f t="shared" si="40"/>
        <v>70</v>
      </c>
      <c r="E523" s="128" t="str">
        <f t="shared" si="39"/>
        <v>6600.04</v>
      </c>
      <c r="F523" s="128">
        <f>VLOOKUP(E523,'Projections Cheat Sheet'!$A$3:$B$536,2,FALSE)</f>
        <v>6</v>
      </c>
      <c r="G523" s="128" t="str">
        <f>VLOOKUP(F523,'Projections Cheat Sheet'!$B$8:$C$196,2,FALSE)</f>
        <v>Zero</v>
      </c>
      <c r="H523" s="128" t="s">
        <v>2033</v>
      </c>
      <c r="I523" s="129">
        <v>5000</v>
      </c>
      <c r="J523" s="129">
        <v>3000</v>
      </c>
      <c r="K523" s="130"/>
      <c r="L523" s="129"/>
      <c r="M523" s="129"/>
      <c r="N523" s="129">
        <v>1348.44</v>
      </c>
      <c r="O523" s="129">
        <v>1348.44</v>
      </c>
      <c r="P523" s="131"/>
      <c r="R523" s="172">
        <v>5000</v>
      </c>
      <c r="S523" s="172">
        <v>2000</v>
      </c>
      <c r="T523" s="173"/>
      <c r="U523" s="173"/>
      <c r="V523" s="173"/>
      <c r="W523" s="172">
        <v>1100.45</v>
      </c>
      <c r="X523" s="172">
        <v>1100.45</v>
      </c>
      <c r="Y523" s="174"/>
      <c r="AA523" s="179">
        <v>5000</v>
      </c>
      <c r="AB523" s="179">
        <v>4000</v>
      </c>
      <c r="AC523" s="182"/>
      <c r="AD523" s="182"/>
      <c r="AE523" s="182"/>
      <c r="AF523" s="179">
        <v>164</v>
      </c>
      <c r="AG523" s="179">
        <v>164</v>
      </c>
      <c r="AH523" s="181"/>
      <c r="AJ523" s="185">
        <f>IFERROR(VLOOKUP(A523,[3]rptBudgetaryBudgetCrossOrganiza!$A$2:$M$554,4,FALSE),"0")</f>
        <v>5000</v>
      </c>
      <c r="AK523" s="185">
        <f>IFERROR(VLOOKUP(A523,[3]rptBudgetaryBudgetCrossOrganiza!$A$2:$M$554,6,FALSE),"0")</f>
        <v>5000</v>
      </c>
      <c r="AL523" s="149">
        <v>5000</v>
      </c>
      <c r="AM523" s="150">
        <f>IFERROR(VLOOKUP(A523,[4]rptBudgetaryBudgetCrossOrganiza!$A$1212:$O$2283,13,FALSE),"0")</f>
        <v>0</v>
      </c>
      <c r="AN523" s="151"/>
      <c r="AO523" s="151"/>
      <c r="AP523" s="152"/>
      <c r="AQ523" s="149"/>
      <c r="AR523" s="153"/>
      <c r="AS523" s="132"/>
      <c r="AT523" s="133"/>
      <c r="AU523" s="134"/>
      <c r="AV523" s="134"/>
      <c r="AW523" s="134"/>
      <c r="AX523" s="134"/>
      <c r="AY523" s="134"/>
      <c r="AZ523" s="134"/>
      <c r="BA523" s="135"/>
    </row>
    <row r="524" spans="1:53" x14ac:dyDescent="0.25">
      <c r="A524" s="128" t="s">
        <v>1919</v>
      </c>
      <c r="B524" s="128" t="s">
        <v>1967</v>
      </c>
      <c r="C524" s="128" t="str">
        <f t="shared" si="38"/>
        <v>100.40</v>
      </c>
      <c r="D524" s="128" t="str">
        <f t="shared" si="40"/>
        <v>70</v>
      </c>
      <c r="E524" s="128" t="str">
        <f t="shared" si="39"/>
        <v>6600.07</v>
      </c>
      <c r="F524" s="128">
        <f>VLOOKUP(E524,'Projections Cheat Sheet'!$A$3:$B$536,2,FALSE)</f>
        <v>6</v>
      </c>
      <c r="G524" s="128" t="str">
        <f>VLOOKUP(F524,'Projections Cheat Sheet'!$B$8:$C$196,2,FALSE)</f>
        <v>Zero</v>
      </c>
      <c r="H524" s="128" t="s">
        <v>2033</v>
      </c>
      <c r="I524" s="129">
        <v>0</v>
      </c>
      <c r="J524" s="129">
        <v>0</v>
      </c>
      <c r="K524" s="130"/>
      <c r="L524" s="129"/>
      <c r="M524" s="129"/>
      <c r="N524" s="129">
        <v>0</v>
      </c>
      <c r="O524" s="129">
        <v>0</v>
      </c>
      <c r="P524" s="131"/>
      <c r="R524" s="172">
        <v>0</v>
      </c>
      <c r="S524" s="172">
        <v>1200</v>
      </c>
      <c r="T524" s="173"/>
      <c r="U524" s="173"/>
      <c r="V524" s="173"/>
      <c r="W524" s="172">
        <v>440</v>
      </c>
      <c r="X524" s="172">
        <v>440</v>
      </c>
      <c r="Y524" s="174"/>
      <c r="AA524" s="179">
        <v>1000</v>
      </c>
      <c r="AB524" s="179">
        <v>1000</v>
      </c>
      <c r="AC524" s="182"/>
      <c r="AD524" s="182"/>
      <c r="AE524" s="182"/>
      <c r="AF524" s="179">
        <v>418.98</v>
      </c>
      <c r="AG524" s="179">
        <v>418.98</v>
      </c>
      <c r="AH524" s="181"/>
      <c r="AJ524" s="185">
        <f>IFERROR(VLOOKUP(A524,[3]rptBudgetaryBudgetCrossOrganiza!$A$2:$M$554,4,FALSE),"0")</f>
        <v>1000</v>
      </c>
      <c r="AK524" s="185">
        <f>IFERROR(VLOOKUP(A524,[3]rptBudgetaryBudgetCrossOrganiza!$A$2:$M$554,6,FALSE),"0")</f>
        <v>1000</v>
      </c>
      <c r="AL524" s="149">
        <v>1000</v>
      </c>
      <c r="AM524" s="150">
        <f>IFERROR(VLOOKUP(A524,[4]rptBudgetaryBudgetCrossOrganiza!$A$1212:$O$2283,13,FALSE),"0")</f>
        <v>0</v>
      </c>
      <c r="AN524" s="151"/>
      <c r="AO524" s="151"/>
      <c r="AP524" s="152"/>
      <c r="AQ524" s="149"/>
      <c r="AR524" s="153"/>
      <c r="AS524" s="132"/>
      <c r="AT524" s="133"/>
      <c r="AU524" s="134"/>
      <c r="AV524" s="134"/>
      <c r="AW524" s="134"/>
      <c r="AX524" s="134"/>
      <c r="AY524" s="134"/>
      <c r="AZ524" s="134"/>
      <c r="BA524" s="135"/>
    </row>
    <row r="525" spans="1:53" x14ac:dyDescent="0.25">
      <c r="A525" s="128" t="s">
        <v>1920</v>
      </c>
      <c r="B525" s="128" t="s">
        <v>2007</v>
      </c>
      <c r="C525" s="128" t="str">
        <f t="shared" si="38"/>
        <v>100.40</v>
      </c>
      <c r="D525" s="128" t="str">
        <f t="shared" si="40"/>
        <v>70</v>
      </c>
      <c r="E525" s="128" t="str">
        <f t="shared" si="39"/>
        <v>6600.34</v>
      </c>
      <c r="F525" s="128" t="str">
        <f>VLOOKUP(E525,'Projections Cheat Sheet'!$A$3:$B$536,2,FALSE)</f>
        <v>2</v>
      </c>
      <c r="G525" s="128" t="e">
        <f>VLOOKUP(F525,'Projections Cheat Sheet'!$B$8:$C$196,2,FALSE)</f>
        <v>#N/A</v>
      </c>
      <c r="H525" s="128" t="s">
        <v>2033</v>
      </c>
      <c r="I525" s="129">
        <v>0</v>
      </c>
      <c r="J525" s="129">
        <v>0</v>
      </c>
      <c r="K525" s="130"/>
      <c r="L525" s="129"/>
      <c r="M525" s="129"/>
      <c r="N525" s="129">
        <v>0</v>
      </c>
      <c r="O525" s="129">
        <v>0</v>
      </c>
      <c r="P525" s="131"/>
      <c r="R525" s="172">
        <v>0</v>
      </c>
      <c r="S525" s="172">
        <v>0</v>
      </c>
      <c r="T525" s="173"/>
      <c r="U525" s="173"/>
      <c r="V525" s="173"/>
      <c r="W525" s="172">
        <v>0</v>
      </c>
      <c r="X525" s="172">
        <v>0</v>
      </c>
      <c r="Y525" s="174"/>
      <c r="AA525" s="179">
        <v>0</v>
      </c>
      <c r="AB525" s="179">
        <v>0</v>
      </c>
      <c r="AC525" s="182"/>
      <c r="AD525" s="182"/>
      <c r="AE525" s="182"/>
      <c r="AF525" s="179">
        <v>0</v>
      </c>
      <c r="AG525" s="179">
        <v>0</v>
      </c>
      <c r="AH525" s="181"/>
      <c r="AJ525" s="185">
        <f>IFERROR(VLOOKUP(A525,[3]rptBudgetaryBudgetCrossOrganiza!$A$2:$M$554,4,FALSE),"0")</f>
        <v>0</v>
      </c>
      <c r="AK525" s="185">
        <f>IFERROR(VLOOKUP(A525,[3]rptBudgetaryBudgetCrossOrganiza!$A$2:$M$554,6,FALSE),"0")</f>
        <v>0</v>
      </c>
      <c r="AL525" s="149">
        <v>0</v>
      </c>
      <c r="AM525" s="150">
        <f>IFERROR(VLOOKUP(A525,[4]rptBudgetaryBudgetCrossOrganiza!$A$1212:$O$2283,13,FALSE),"0")</f>
        <v>0</v>
      </c>
      <c r="AN525" s="151"/>
      <c r="AO525" s="151"/>
      <c r="AP525" s="152"/>
      <c r="AQ525" s="149"/>
      <c r="AR525" s="153"/>
      <c r="AS525" s="132"/>
      <c r="AT525" s="133"/>
      <c r="AU525" s="134"/>
      <c r="AV525" s="134"/>
      <c r="AW525" s="134"/>
      <c r="AX525" s="134"/>
      <c r="AY525" s="134"/>
      <c r="AZ525" s="134"/>
      <c r="BA525" s="135"/>
    </row>
    <row r="526" spans="1:53" x14ac:dyDescent="0.25">
      <c r="A526" s="128" t="s">
        <v>1921</v>
      </c>
      <c r="B526" s="128" t="s">
        <v>2008</v>
      </c>
      <c r="C526" s="128" t="str">
        <f t="shared" si="38"/>
        <v>100.40</v>
      </c>
      <c r="D526" s="128" t="str">
        <f t="shared" si="40"/>
        <v>70</v>
      </c>
      <c r="E526" s="128" t="str">
        <f t="shared" si="39"/>
        <v>8000.14</v>
      </c>
      <c r="F526" s="128">
        <f>VLOOKUP(E526,'Projections Cheat Sheet'!$A$3:$B$536,2,FALSE)</f>
        <v>6</v>
      </c>
      <c r="G526" s="128" t="str">
        <f>VLOOKUP(F526,'Projections Cheat Sheet'!$B$8:$C$196,2,FALSE)</f>
        <v>Zero</v>
      </c>
      <c r="H526" s="128" t="s">
        <v>2034</v>
      </c>
      <c r="I526" s="129">
        <v>0</v>
      </c>
      <c r="J526" s="129">
        <v>850000</v>
      </c>
      <c r="K526" s="130"/>
      <c r="L526" s="129"/>
      <c r="M526" s="129"/>
      <c r="N526" s="129">
        <v>0</v>
      </c>
      <c r="O526" s="129">
        <v>0</v>
      </c>
      <c r="P526" s="131"/>
      <c r="R526" s="172">
        <v>0</v>
      </c>
      <c r="S526" s="172">
        <v>850000</v>
      </c>
      <c r="T526" s="173"/>
      <c r="U526" s="173"/>
      <c r="V526" s="173"/>
      <c r="W526" s="172">
        <v>423839.21</v>
      </c>
      <c r="X526" s="172">
        <v>423839.21</v>
      </c>
      <c r="Y526" s="174"/>
      <c r="AA526" s="179">
        <v>0</v>
      </c>
      <c r="AB526" s="179">
        <v>476160</v>
      </c>
      <c r="AC526" s="182"/>
      <c r="AD526" s="182"/>
      <c r="AE526" s="182"/>
      <c r="AF526" s="179">
        <v>469287.16</v>
      </c>
      <c r="AG526" s="179">
        <v>469287.16</v>
      </c>
      <c r="AH526" s="181"/>
      <c r="AJ526" s="185">
        <f>IFERROR(VLOOKUP(A526,[3]rptBudgetaryBudgetCrossOrganiza!$A$2:$M$554,4,FALSE),"0")</f>
        <v>0</v>
      </c>
      <c r="AK526" s="185">
        <f>IFERROR(VLOOKUP(A526,[3]rptBudgetaryBudgetCrossOrganiza!$A$2:$M$554,6,FALSE),"0")</f>
        <v>0</v>
      </c>
      <c r="AL526" s="149">
        <v>0</v>
      </c>
      <c r="AM526" s="150">
        <f>IFERROR(VLOOKUP(A526,[4]rptBudgetaryBudgetCrossOrganiza!$A$1212:$O$2283,13,FALSE),"0")</f>
        <v>0</v>
      </c>
      <c r="AN526" s="151"/>
      <c r="AO526" s="151"/>
      <c r="AP526" s="152"/>
      <c r="AQ526" s="149"/>
      <c r="AR526" s="153"/>
      <c r="AS526" s="132"/>
      <c r="AT526" s="133"/>
      <c r="AU526" s="134"/>
      <c r="AV526" s="134"/>
      <c r="AW526" s="134"/>
      <c r="AX526" s="134"/>
      <c r="AY526" s="134"/>
      <c r="AZ526" s="134"/>
      <c r="BA526" s="135"/>
    </row>
    <row r="527" spans="1:53" x14ac:dyDescent="0.25">
      <c r="A527" s="128" t="s">
        <v>1922</v>
      </c>
      <c r="B527" s="128" t="s">
        <v>2009</v>
      </c>
      <c r="C527" s="128" t="str">
        <f t="shared" si="38"/>
        <v>100.40</v>
      </c>
      <c r="D527" s="128" t="str">
        <f t="shared" si="40"/>
        <v>90</v>
      </c>
      <c r="E527" s="128" t="str">
        <f t="shared" si="39"/>
        <v>8200.99</v>
      </c>
      <c r="F527" s="128" t="e">
        <f>VLOOKUP(E527,'Projections Cheat Sheet'!$A$3:$B$536,2,FALSE)</f>
        <v>#N/A</v>
      </c>
      <c r="G527" s="128" t="e">
        <f>VLOOKUP(F527,'Projections Cheat Sheet'!$B$8:$C$196,2,FALSE)</f>
        <v>#N/A</v>
      </c>
      <c r="H527" s="128"/>
      <c r="I527" s="129">
        <v>0</v>
      </c>
      <c r="J527" s="129">
        <v>0</v>
      </c>
      <c r="K527" s="130"/>
      <c r="L527" s="129"/>
      <c r="M527" s="129"/>
      <c r="N527" s="129">
        <v>0</v>
      </c>
      <c r="O527" s="129">
        <v>0</v>
      </c>
      <c r="P527" s="131"/>
      <c r="R527" s="172">
        <v>0</v>
      </c>
      <c r="S527" s="172">
        <v>0</v>
      </c>
      <c r="T527" s="173"/>
      <c r="U527" s="173"/>
      <c r="V527" s="173"/>
      <c r="W527" s="172">
        <v>0</v>
      </c>
      <c r="X527" s="172">
        <v>0</v>
      </c>
      <c r="Y527" s="174"/>
      <c r="AA527" s="179">
        <v>0</v>
      </c>
      <c r="AB527" s="179">
        <v>0</v>
      </c>
      <c r="AC527" s="182"/>
      <c r="AD527" s="182"/>
      <c r="AE527" s="182"/>
      <c r="AF527" s="179">
        <v>0</v>
      </c>
      <c r="AG527" s="179">
        <v>0</v>
      </c>
      <c r="AH527" s="181"/>
      <c r="AJ527" s="149"/>
      <c r="AK527" s="185">
        <f>IFERROR(VLOOKUP(A527,[3]rptBudgetaryBudgetCrossOrganiza!$A$2:$M$554,6,FALSE),"0")</f>
        <v>0</v>
      </c>
      <c r="AL527" s="149">
        <v>0</v>
      </c>
      <c r="AM527" s="150">
        <f>IFERROR(VLOOKUP(A527,[4]rptBudgetaryBudgetCrossOrganiza!$A$1212:$O$2283,13,FALSE),"0")</f>
        <v>0</v>
      </c>
      <c r="AN527" s="151"/>
      <c r="AO527" s="151"/>
      <c r="AP527" s="152"/>
      <c r="AQ527" s="149"/>
      <c r="AR527" s="153"/>
      <c r="AS527" s="132"/>
      <c r="AT527" s="133"/>
      <c r="AU527" s="134"/>
      <c r="AV527" s="134"/>
      <c r="AW527" s="134"/>
      <c r="AX527" s="134"/>
      <c r="AY527" s="134"/>
      <c r="AZ527" s="134"/>
      <c r="BA527" s="135"/>
    </row>
    <row r="528" spans="1:53" x14ac:dyDescent="0.25">
      <c r="A528" s="136" t="s">
        <v>234</v>
      </c>
      <c r="B528" s="137"/>
      <c r="C528" s="137"/>
      <c r="D528" s="137"/>
      <c r="E528" s="137"/>
      <c r="F528" s="137"/>
      <c r="G528" s="137"/>
      <c r="H528" s="137"/>
      <c r="I528" s="138">
        <f t="shared" ref="I528:P528" si="41">SUBTOTAL(109,I4:I527)</f>
        <v>2422680</v>
      </c>
      <c r="J528" s="138">
        <f t="shared" si="41"/>
        <v>3423103</v>
      </c>
      <c r="K528" s="138">
        <f t="shared" si="41"/>
        <v>0</v>
      </c>
      <c r="L528" s="138">
        <f t="shared" si="41"/>
        <v>0</v>
      </c>
      <c r="M528" s="138">
        <f t="shared" si="41"/>
        <v>0</v>
      </c>
      <c r="N528" s="138">
        <f t="shared" si="41"/>
        <v>2268919.7900000005</v>
      </c>
      <c r="O528" s="138">
        <f t="shared" si="41"/>
        <v>2268919.7900000005</v>
      </c>
      <c r="P528" s="138">
        <f t="shared" si="41"/>
        <v>-55092.749999999993</v>
      </c>
      <c r="R528" s="139">
        <f t="shared" ref="R528:X528" si="42">SUBTOTAL(109,R4:R527)</f>
        <v>2939500</v>
      </c>
      <c r="S528" s="139">
        <f t="shared" si="42"/>
        <v>3945042</v>
      </c>
      <c r="T528" s="139">
        <f t="shared" si="42"/>
        <v>0</v>
      </c>
      <c r="U528" s="139">
        <f t="shared" si="42"/>
        <v>0</v>
      </c>
      <c r="V528" s="139">
        <f t="shared" si="42"/>
        <v>0</v>
      </c>
      <c r="W528" s="139">
        <f t="shared" si="42"/>
        <v>2819581.0800000015</v>
      </c>
      <c r="X528" s="139">
        <f t="shared" si="42"/>
        <v>2819581.0800000015</v>
      </c>
      <c r="Y528" s="139">
        <f>SUBTOTAL(109,Y6:Y527)</f>
        <v>-88422.81</v>
      </c>
      <c r="AA528" s="139">
        <f t="shared" ref="AA528:AH528" si="43">SUBTOTAL(109,AA4:AA527)</f>
        <v>2729555</v>
      </c>
      <c r="AB528" s="139">
        <f t="shared" si="43"/>
        <v>3327448</v>
      </c>
      <c r="AC528" s="139">
        <f t="shared" si="43"/>
        <v>0</v>
      </c>
      <c r="AD528" s="139">
        <f t="shared" si="43"/>
        <v>0</v>
      </c>
      <c r="AE528" s="139">
        <f t="shared" si="43"/>
        <v>0</v>
      </c>
      <c r="AF528" s="139">
        <f t="shared" si="43"/>
        <v>2854412.3800000013</v>
      </c>
      <c r="AG528" s="139">
        <f t="shared" si="43"/>
        <v>2854412.3800000013</v>
      </c>
      <c r="AH528" s="139">
        <f t="shared" si="43"/>
        <v>-99672.82</v>
      </c>
      <c r="AJ528" s="139">
        <f t="shared" ref="AJ528:AQ528" si="44">SUBTOTAL(109,AJ4:AJ527)</f>
        <v>3058649</v>
      </c>
      <c r="AK528" s="139">
        <f t="shared" si="44"/>
        <v>3065263</v>
      </c>
      <c r="AL528" s="139">
        <f t="shared" si="44"/>
        <v>2502902</v>
      </c>
      <c r="AM528" s="139">
        <f t="shared" si="44"/>
        <v>563932.8000000004</v>
      </c>
      <c r="AN528" s="139">
        <f t="shared" si="44"/>
        <v>0</v>
      </c>
      <c r="AO528" s="139">
        <f t="shared" si="44"/>
        <v>0</v>
      </c>
      <c r="AP528" s="139">
        <f t="shared" si="44"/>
        <v>0</v>
      </c>
      <c r="AQ528" s="139">
        <f t="shared" si="44"/>
        <v>0</v>
      </c>
      <c r="AR528" s="140">
        <f>SUBTOTAL(109,AR6:AR527)</f>
        <v>-244275</v>
      </c>
      <c r="AT528" s="141">
        <f t="shared" ref="AT528:BA528" si="45">SUBTOTAL(109,AT6:AT527)</f>
        <v>0</v>
      </c>
      <c r="AU528" s="139">
        <f t="shared" si="45"/>
        <v>0</v>
      </c>
      <c r="AV528" s="139">
        <f t="shared" si="45"/>
        <v>0</v>
      </c>
      <c r="AW528" s="139">
        <f t="shared" si="45"/>
        <v>0</v>
      </c>
      <c r="AX528" s="139">
        <f t="shared" si="45"/>
        <v>0</v>
      </c>
      <c r="AY528" s="139">
        <f t="shared" si="45"/>
        <v>0</v>
      </c>
      <c r="AZ528" s="139">
        <f t="shared" si="45"/>
        <v>0</v>
      </c>
      <c r="BA528" s="140">
        <f t="shared" si="45"/>
        <v>0</v>
      </c>
    </row>
    <row r="529" spans="1:53" x14ac:dyDescent="0.25">
      <c r="K529" s="142"/>
      <c r="T529" s="143"/>
      <c r="AC529" s="143"/>
      <c r="AM529" s="143"/>
      <c r="AU529" s="103"/>
      <c r="AV529" s="103"/>
      <c r="AW529" s="103"/>
      <c r="AX529" s="103"/>
      <c r="AY529" s="103"/>
      <c r="AZ529" s="103"/>
    </row>
    <row r="530" spans="1:53" x14ac:dyDescent="0.25">
      <c r="A530" s="144" t="s">
        <v>235</v>
      </c>
      <c r="B530" s="144"/>
      <c r="I530" s="142">
        <f t="shared" ref="I530:P530" si="46">SUM(I4:I527)</f>
        <v>2422680</v>
      </c>
      <c r="J530" s="142">
        <f t="shared" si="46"/>
        <v>3423103</v>
      </c>
      <c r="K530" s="142">
        <f t="shared" si="46"/>
        <v>0</v>
      </c>
      <c r="L530" s="142">
        <f t="shared" si="46"/>
        <v>0</v>
      </c>
      <c r="M530" s="142">
        <f t="shared" si="46"/>
        <v>0</v>
      </c>
      <c r="N530" s="142">
        <f t="shared" si="46"/>
        <v>2268919.7900000005</v>
      </c>
      <c r="O530" s="142">
        <f t="shared" si="46"/>
        <v>2268919.7900000005</v>
      </c>
      <c r="P530" s="142">
        <f t="shared" si="46"/>
        <v>-55092.749999999993</v>
      </c>
      <c r="R530" s="143">
        <f t="shared" ref="R530:W530" si="47">SUM(R6:R527)</f>
        <v>2830610</v>
      </c>
      <c r="S530" s="143">
        <f t="shared" si="47"/>
        <v>3836152</v>
      </c>
      <c r="T530" s="143">
        <f t="shared" si="47"/>
        <v>0</v>
      </c>
      <c r="U530" s="143">
        <f t="shared" si="47"/>
        <v>0</v>
      </c>
      <c r="V530" s="143">
        <f t="shared" si="47"/>
        <v>0</v>
      </c>
      <c r="W530" s="143">
        <f t="shared" si="47"/>
        <v>2717916.1600000011</v>
      </c>
      <c r="X530" s="143"/>
      <c r="Y530" s="103">
        <f>SUM(Y6:Y527)</f>
        <v>-88422.81</v>
      </c>
      <c r="Z530" s="143">
        <f>SUM(Z6:Z527)</f>
        <v>0</v>
      </c>
      <c r="AA530" s="143">
        <f t="shared" ref="AA530:AG530" si="48">SUM(AA4:AA527)</f>
        <v>2729555</v>
      </c>
      <c r="AB530" s="143">
        <f t="shared" si="48"/>
        <v>3327448</v>
      </c>
      <c r="AC530" s="143">
        <f t="shared" si="48"/>
        <v>0</v>
      </c>
      <c r="AD530" s="143">
        <f t="shared" si="48"/>
        <v>0</v>
      </c>
      <c r="AE530" s="143">
        <f t="shared" si="48"/>
        <v>0</v>
      </c>
      <c r="AF530" s="143">
        <f t="shared" si="48"/>
        <v>2854412.3800000013</v>
      </c>
      <c r="AG530" s="143">
        <f t="shared" si="48"/>
        <v>2854412.3800000013</v>
      </c>
      <c r="AH530" s="103">
        <f>SUM(AH6:AH527)</f>
        <v>-61679.919999999984</v>
      </c>
      <c r="AI530" s="143">
        <f>SUM(AI6:AI527)</f>
        <v>0</v>
      </c>
      <c r="AJ530" s="143">
        <f>SUM(AJ6:AJ527)</f>
        <v>2941903</v>
      </c>
      <c r="AK530" s="143">
        <f>SUM(AK6:AK527)</f>
        <v>2948517</v>
      </c>
      <c r="AL530" s="143"/>
      <c r="AM530" s="143">
        <f t="shared" ref="AM530:AR530" si="49">SUM(AM6:AM527)</f>
        <v>509376.17000000004</v>
      </c>
      <c r="AN530" s="143">
        <f t="shared" si="49"/>
        <v>0</v>
      </c>
      <c r="AO530" s="143">
        <f t="shared" si="49"/>
        <v>0</v>
      </c>
      <c r="AP530" s="143">
        <f t="shared" si="49"/>
        <v>0</v>
      </c>
      <c r="AQ530" s="103">
        <f t="shared" si="49"/>
        <v>0</v>
      </c>
      <c r="AR530" s="103">
        <f t="shared" si="49"/>
        <v>-244275</v>
      </c>
      <c r="AT530" s="143">
        <f t="shared" ref="AT530:BA530" si="50">SUM(AT6:AT527)</f>
        <v>0</v>
      </c>
      <c r="AU530" s="143">
        <f t="shared" si="50"/>
        <v>0</v>
      </c>
      <c r="AV530" s="143">
        <f t="shared" si="50"/>
        <v>0</v>
      </c>
      <c r="AW530" s="143">
        <f t="shared" si="50"/>
        <v>0</v>
      </c>
      <c r="AX530" s="143">
        <f t="shared" si="50"/>
        <v>0</v>
      </c>
      <c r="AY530" s="143">
        <f t="shared" si="50"/>
        <v>0</v>
      </c>
      <c r="AZ530" s="143">
        <f t="shared" si="50"/>
        <v>0</v>
      </c>
      <c r="BA530" s="103">
        <f t="shared" si="50"/>
        <v>0</v>
      </c>
    </row>
    <row r="531" spans="1:53" x14ac:dyDescent="0.25">
      <c r="K531" s="142"/>
      <c r="T531" s="143"/>
      <c r="U531" s="103"/>
      <c r="AC531" s="143"/>
      <c r="AD531" s="103"/>
      <c r="AM531" s="143"/>
      <c r="AN531" s="103"/>
      <c r="AU531" s="103"/>
      <c r="AV531" s="103"/>
      <c r="AW531" s="103"/>
      <c r="AX531" s="103"/>
      <c r="AY531" s="103"/>
      <c r="AZ531" s="103"/>
    </row>
    <row r="532" spans="1:53" x14ac:dyDescent="0.25">
      <c r="A532" s="102" t="s">
        <v>322</v>
      </c>
      <c r="J532" s="142"/>
      <c r="K532" s="142"/>
      <c r="S532" s="103"/>
      <c r="T532" s="103"/>
      <c r="U532" s="103"/>
      <c r="V532" s="103"/>
      <c r="W532" s="103"/>
      <c r="X532" s="103"/>
      <c r="Y532" s="103">
        <f>+Y530-PW!O66</f>
        <v>-2908003.8899999997</v>
      </c>
      <c r="AA532" s="103">
        <f>+AA530-PW!S66</f>
        <v>0</v>
      </c>
      <c r="AB532" s="103"/>
      <c r="AC532" s="103"/>
      <c r="AD532" s="103"/>
      <c r="AE532" s="103"/>
      <c r="AF532" s="103"/>
      <c r="AH532" s="103">
        <f>+AH530-PW!X66</f>
        <v>-2916092.3</v>
      </c>
      <c r="AJ532" s="103">
        <f>+AJ530-PW!AB66</f>
        <v>2941903</v>
      </c>
      <c r="AK532" s="103">
        <f>+AK530-PW!AC66</f>
        <v>2948517</v>
      </c>
      <c r="AL532" s="103"/>
      <c r="AM532" s="103">
        <f>+AM530-PW!AD66</f>
        <v>-2549272.83</v>
      </c>
      <c r="AN532" s="103">
        <f>+AN530-PW!AE66</f>
        <v>-3065263</v>
      </c>
      <c r="AO532" s="103">
        <f>+AO530-PW!AG66</f>
        <v>-563932.79999999993</v>
      </c>
      <c r="AP532" s="103">
        <f>+AP530-PW!AH66</f>
        <v>0</v>
      </c>
      <c r="AQ532" s="103">
        <f>+AQ530-PW!AI66</f>
        <v>0</v>
      </c>
      <c r="AR532" s="103">
        <f>+AR530-PW!AJ66</f>
        <v>-244275</v>
      </c>
      <c r="AT532" s="103">
        <f>+AT530-PW!AD66</f>
        <v>-3058649</v>
      </c>
      <c r="BA532" s="103">
        <f>+BA530-PW!AQ66</f>
        <v>0</v>
      </c>
    </row>
    <row r="533" spans="1:53" x14ac:dyDescent="0.25">
      <c r="P533" s="100">
        <f>SUMIF(H6:H527,"xx",P6:P527)</f>
        <v>0</v>
      </c>
      <c r="W533" s="143"/>
      <c r="X533" s="143"/>
      <c r="Y533" s="103">
        <f>SUMIF(H6:H527,"xx",Y6:Y527)</f>
        <v>0</v>
      </c>
      <c r="AC533" s="103">
        <f>SUMIF($H$6:$H$527,"xx",AC6:AC527)</f>
        <v>0</v>
      </c>
      <c r="AD533" s="103">
        <f>SUMIF($H$6:$H$527,"xx",AD6:AD527)</f>
        <v>0</v>
      </c>
      <c r="AH533" s="103">
        <f>SUMIF(Q6:Q527,"xx",AH6:AH527)</f>
        <v>0</v>
      </c>
      <c r="AM533" s="103">
        <f>SUMIF($H$6:$H$527,"xx",AM6:AM527)</f>
        <v>0</v>
      </c>
      <c r="AN533" s="103">
        <f>SUMIF($H$6:$H$527,"xx",AN6:AN527)</f>
        <v>0</v>
      </c>
      <c r="AR533" s="103">
        <f>SUMIF(Z6:Z527,"xx",AR6:AR527)</f>
        <v>0</v>
      </c>
      <c r="BA533" s="103">
        <f>SUMIF(AI6:AI527,"xx",BA6:BA527)</f>
        <v>0</v>
      </c>
    </row>
    <row r="534" spans="1:53" x14ac:dyDescent="0.25">
      <c r="P534" s="100">
        <f>+P530-P533</f>
        <v>-55092.749999999993</v>
      </c>
      <c r="T534" s="102">
        <f>+SUMIF(H:H,"xx",T:T)</f>
        <v>0</v>
      </c>
      <c r="U534" s="102">
        <f>+SUMIF(H:H,"xx",U:U)</f>
        <v>0</v>
      </c>
      <c r="V534" s="102" t="e">
        <f>+SUMIF(#REF!,"xx",V:V)</f>
        <v>#REF!</v>
      </c>
      <c r="W534" s="102" t="e">
        <f>+SUMIF(#REF!,"xx",W:W)</f>
        <v>#REF!</v>
      </c>
      <c r="Y534" s="103">
        <f>+Y530-Y533</f>
        <v>-88422.81</v>
      </c>
      <c r="AB534" s="143"/>
      <c r="AH534" s="103">
        <f>+AH530-AH533</f>
        <v>-61679.919999999984</v>
      </c>
      <c r="AK534" s="143"/>
      <c r="AL534" s="143"/>
      <c r="AR534" s="103">
        <f>+AR530-AR533</f>
        <v>-244275</v>
      </c>
      <c r="BA534" s="103">
        <f>+BA530-BA533</f>
        <v>0</v>
      </c>
    </row>
    <row r="536" spans="1:53" s="103" customFormat="1" x14ac:dyDescent="0.25">
      <c r="A536" s="102"/>
      <c r="B536" s="102"/>
      <c r="C536" s="102"/>
      <c r="D536" s="102"/>
      <c r="E536" s="102"/>
      <c r="F536" s="102"/>
      <c r="G536" s="102"/>
      <c r="H536" s="102"/>
      <c r="I536" s="100"/>
      <c r="J536" s="101"/>
      <c r="K536" s="101"/>
      <c r="L536" s="101"/>
      <c r="M536" s="101"/>
      <c r="N536" s="101"/>
      <c r="O536" s="101"/>
      <c r="P536" s="100"/>
      <c r="Q536" s="102"/>
      <c r="S536" s="102"/>
      <c r="T536" s="102"/>
      <c r="U536" s="102"/>
      <c r="V536" s="145"/>
      <c r="W536" s="102"/>
      <c r="X536" s="102"/>
      <c r="Z536" s="102"/>
      <c r="AB536" s="102"/>
      <c r="AC536" s="102"/>
      <c r="AD536" s="102"/>
      <c r="AE536" s="145"/>
      <c r="AF536" s="102"/>
      <c r="AI536" s="102"/>
      <c r="AK536" s="102"/>
      <c r="AL536" s="102"/>
      <c r="AM536" s="102"/>
      <c r="AN536" s="102"/>
      <c r="AO536" s="145"/>
      <c r="AP536" s="102"/>
      <c r="AS536" s="104"/>
      <c r="AU536" s="102"/>
      <c r="AV536" s="102"/>
      <c r="AW536" s="102"/>
      <c r="AX536" s="102"/>
      <c r="AY536" s="102"/>
      <c r="AZ536" s="102"/>
    </row>
    <row r="537" spans="1:53" s="103" customFormat="1" x14ac:dyDescent="0.25">
      <c r="A537" s="102"/>
      <c r="B537" s="102"/>
      <c r="C537" s="102"/>
      <c r="D537" s="102"/>
      <c r="E537" s="102"/>
      <c r="F537" s="102"/>
      <c r="G537" s="102"/>
      <c r="H537" s="102"/>
      <c r="I537" s="100"/>
      <c r="J537" s="101"/>
      <c r="K537" s="101"/>
      <c r="L537" s="101"/>
      <c r="M537" s="101"/>
      <c r="N537" s="101"/>
      <c r="O537" s="101"/>
      <c r="P537" s="100"/>
      <c r="Q537" s="102"/>
      <c r="S537" s="102"/>
      <c r="T537" s="102"/>
      <c r="U537" s="102"/>
      <c r="V537" s="146"/>
      <c r="W537" s="146"/>
      <c r="X537" s="146"/>
      <c r="Z537" s="102"/>
      <c r="AB537" s="102"/>
      <c r="AC537" s="102"/>
      <c r="AD537" s="102"/>
      <c r="AE537" s="146"/>
      <c r="AF537" s="146"/>
      <c r="AI537" s="102"/>
      <c r="AK537" s="102"/>
      <c r="AL537" s="102"/>
      <c r="AM537" s="102"/>
      <c r="AN537" s="102"/>
      <c r="AO537" s="146"/>
      <c r="AP537" s="146"/>
      <c r="AS537" s="104"/>
      <c r="AU537" s="102"/>
      <c r="AV537" s="102"/>
      <c r="AW537" s="102"/>
      <c r="AX537" s="102"/>
      <c r="AY537" s="102"/>
      <c r="AZ537" s="102"/>
    </row>
    <row r="538" spans="1:53" s="103" customFormat="1" x14ac:dyDescent="0.25">
      <c r="A538" s="102"/>
      <c r="B538" s="102"/>
      <c r="C538" s="102"/>
      <c r="D538" s="102"/>
      <c r="E538" s="102"/>
      <c r="F538" s="102"/>
      <c r="G538" s="102"/>
      <c r="H538" s="102"/>
      <c r="I538" s="100"/>
      <c r="J538" s="101"/>
      <c r="K538" s="101"/>
      <c r="L538" s="101"/>
      <c r="M538" s="101"/>
      <c r="N538" s="101"/>
      <c r="O538" s="101"/>
      <c r="P538" s="100"/>
      <c r="Q538" s="102"/>
      <c r="S538" s="102"/>
      <c r="T538" s="102"/>
      <c r="U538" s="102"/>
      <c r="V538" s="146"/>
      <c r="W538" s="146"/>
      <c r="X538" s="146"/>
      <c r="Z538" s="102"/>
      <c r="AB538" s="102"/>
      <c r="AC538" s="102"/>
      <c r="AD538" s="102"/>
      <c r="AE538" s="146"/>
      <c r="AF538" s="146"/>
      <c r="AI538" s="102"/>
      <c r="AK538" s="102"/>
      <c r="AL538" s="102"/>
      <c r="AM538" s="102"/>
      <c r="AN538" s="102"/>
      <c r="AO538" s="146"/>
      <c r="AP538" s="146"/>
      <c r="AS538" s="104"/>
      <c r="AU538" s="102"/>
      <c r="AV538" s="102"/>
      <c r="AW538" s="102"/>
      <c r="AX538" s="102"/>
      <c r="AY538" s="102"/>
      <c r="AZ538" s="102"/>
    </row>
  </sheetData>
  <autoFilter ref="A3:BA527"/>
  <mergeCells count="4">
    <mergeCell ref="I2:P2"/>
    <mergeCell ref="R2:X2"/>
    <mergeCell ref="AA2:AG2"/>
    <mergeCell ref="AJ2:AR2"/>
  </mergeCells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AA607"/>
  <sheetViews>
    <sheetView view="pageBreakPreview" zoomScaleNormal="110" zoomScaleSheetLayoutView="100" workbookViewId="0">
      <selection activeCell="H11" sqref="H11"/>
    </sheetView>
  </sheetViews>
  <sheetFormatPr defaultColWidth="9.140625" defaultRowHeight="15" x14ac:dyDescent="0.25"/>
  <cols>
    <col min="1" max="1" width="2.42578125" customWidth="1"/>
    <col min="2" max="2" width="15.28515625" customWidth="1"/>
    <col min="3" max="3" width="1.42578125" customWidth="1"/>
    <col min="4" max="4" width="14.28515625" bestFit="1" customWidth="1"/>
    <col min="5" max="5" width="1.7109375" customWidth="1"/>
    <col min="6" max="6" width="9.7109375" customWidth="1"/>
    <col min="7" max="7" width="2" customWidth="1"/>
    <col min="8" max="8" width="15.5703125" customWidth="1"/>
    <col min="9" max="9" width="2" customWidth="1"/>
    <col min="10" max="10" width="14.85546875" customWidth="1"/>
    <col min="11" max="11" width="1.42578125" customWidth="1"/>
    <col min="12" max="12" width="12.85546875" customWidth="1"/>
    <col min="13" max="13" width="1.42578125" customWidth="1"/>
    <col min="14" max="14" width="17.28515625" customWidth="1"/>
    <col min="15" max="15" width="1.42578125" customWidth="1"/>
    <col min="16" max="16" width="12.85546875" customWidth="1"/>
    <col min="17" max="17" width="1.85546875" customWidth="1"/>
    <col min="18" max="18" width="12.28515625" customWidth="1"/>
    <col min="19" max="19" width="1.7109375" customWidth="1"/>
    <col min="20" max="20" width="11" bestFit="1" customWidth="1"/>
    <col min="21" max="21" width="1.7109375" customWidth="1"/>
    <col min="22" max="22" width="11" bestFit="1" customWidth="1"/>
    <col min="23" max="23" width="1.7109375" customWidth="1"/>
    <col min="24" max="24" width="9.7109375" bestFit="1" customWidth="1"/>
    <col min="27" max="27" width="14.5703125" hidden="1" customWidth="1"/>
  </cols>
  <sheetData>
    <row r="1" spans="1:27" ht="18.75" x14ac:dyDescent="0.3">
      <c r="A1" s="50" t="s">
        <v>326</v>
      </c>
      <c r="B1" s="50"/>
      <c r="C1" s="50"/>
      <c r="K1" s="50"/>
      <c r="M1" s="50"/>
      <c r="O1" s="50"/>
      <c r="AA1" t="s">
        <v>258</v>
      </c>
    </row>
    <row r="2" spans="1:27" ht="30" customHeight="1" x14ac:dyDescent="0.7">
      <c r="A2" s="50" t="s">
        <v>316</v>
      </c>
      <c r="B2" s="50"/>
      <c r="C2" s="50"/>
      <c r="K2" s="50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AA2" t="s">
        <v>259</v>
      </c>
    </row>
    <row r="3" spans="1:27" ht="29.25" customHeight="1" x14ac:dyDescent="0.7">
      <c r="A3" s="50" t="s">
        <v>327</v>
      </c>
      <c r="B3" s="50"/>
      <c r="C3" s="50"/>
      <c r="K3" s="50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7" x14ac:dyDescent="0.25">
      <c r="AA4" t="s">
        <v>260</v>
      </c>
    </row>
    <row r="5" spans="1:27" x14ac:dyDescent="0.25">
      <c r="AA5" t="s">
        <v>261</v>
      </c>
    </row>
    <row r="6" spans="1:27" x14ac:dyDescent="0.25">
      <c r="A6" t="s">
        <v>262</v>
      </c>
      <c r="D6" s="208" t="s">
        <v>1395</v>
      </c>
      <c r="E6" s="208"/>
      <c r="F6" s="208"/>
      <c r="G6" s="208"/>
      <c r="H6" s="39"/>
      <c r="I6" s="39"/>
      <c r="AA6" t="s">
        <v>263</v>
      </c>
    </row>
    <row r="8" spans="1:27" ht="56.25" customHeight="1" x14ac:dyDescent="0.25">
      <c r="A8" s="209" t="s">
        <v>328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52"/>
    </row>
    <row r="9" spans="1:27" x14ac:dyDescent="0.25">
      <c r="L9" s="210" t="s">
        <v>264</v>
      </c>
      <c r="R9" s="39"/>
      <c r="S9" s="39"/>
      <c r="U9" s="39"/>
      <c r="V9" s="39"/>
      <c r="W9" s="39"/>
    </row>
    <row r="10" spans="1:27" x14ac:dyDescent="0.25">
      <c r="L10" s="210"/>
      <c r="R10" s="39" t="s">
        <v>317</v>
      </c>
      <c r="S10" s="39"/>
      <c r="T10" s="39" t="s">
        <v>318</v>
      </c>
      <c r="U10" s="39"/>
      <c r="V10" s="39"/>
      <c r="W10" s="39"/>
    </row>
    <row r="11" spans="1:27" ht="36" customHeight="1" x14ac:dyDescent="0.4">
      <c r="B11" s="53" t="s">
        <v>9</v>
      </c>
      <c r="C11" s="53"/>
      <c r="D11" s="54" t="s">
        <v>265</v>
      </c>
      <c r="E11" s="53"/>
      <c r="F11" s="54" t="s">
        <v>266</v>
      </c>
      <c r="G11" s="54"/>
      <c r="H11" s="54" t="s">
        <v>267</v>
      </c>
      <c r="I11" s="54"/>
      <c r="J11" s="54" t="s">
        <v>268</v>
      </c>
      <c r="K11" s="55"/>
      <c r="L11" s="54" t="s">
        <v>269</v>
      </c>
      <c r="M11" s="55"/>
      <c r="N11" s="56" t="s">
        <v>8</v>
      </c>
      <c r="O11" s="55"/>
      <c r="P11" s="56" t="s">
        <v>270</v>
      </c>
      <c r="Q11" s="57"/>
      <c r="R11" s="54" t="s">
        <v>271</v>
      </c>
      <c r="S11" s="56"/>
      <c r="T11" s="54" t="s">
        <v>272</v>
      </c>
      <c r="U11" s="56"/>
      <c r="V11" s="54" t="s">
        <v>273</v>
      </c>
      <c r="W11" s="56"/>
    </row>
    <row r="12" spans="1:27" s="59" customFormat="1" x14ac:dyDescent="0.25">
      <c r="A12" s="88"/>
      <c r="B12" s="89"/>
      <c r="C12" s="90"/>
      <c r="D12" s="90"/>
      <c r="E12" s="90"/>
      <c r="F12" s="90"/>
      <c r="G12" s="90"/>
      <c r="H12" s="90"/>
      <c r="I12" s="90"/>
      <c r="J12" s="90"/>
      <c r="K12" s="88"/>
      <c r="L12" s="91"/>
      <c r="M12" s="88"/>
      <c r="N12" s="92"/>
      <c r="O12" s="88"/>
      <c r="P12" s="90"/>
      <c r="Q12" s="92"/>
      <c r="R12" s="93"/>
      <c r="S12" s="93"/>
      <c r="T12" s="93"/>
      <c r="U12" s="93"/>
      <c r="V12" s="93">
        <f t="shared" ref="V12" si="0">T12-R12</f>
        <v>0</v>
      </c>
      <c r="W12" s="58"/>
      <c r="AA12" s="59" t="s">
        <v>274</v>
      </c>
    </row>
    <row r="13" spans="1:27" x14ac:dyDescent="0.25">
      <c r="A13" s="60"/>
      <c r="B13" s="61"/>
      <c r="C13" s="52"/>
      <c r="D13" s="52"/>
      <c r="E13" s="52"/>
      <c r="F13" s="52"/>
      <c r="G13" s="52"/>
      <c r="H13" s="52"/>
      <c r="I13" s="52"/>
      <c r="J13" s="67"/>
      <c r="K13" s="82"/>
      <c r="L13" s="83"/>
      <c r="M13" s="82"/>
      <c r="N13" s="84"/>
      <c r="O13" s="82"/>
      <c r="P13" s="67"/>
      <c r="Q13" s="84"/>
      <c r="R13" s="85"/>
      <c r="S13" s="85"/>
      <c r="T13" s="85"/>
      <c r="U13" s="85"/>
      <c r="V13" s="85">
        <f>T13-R13</f>
        <v>0</v>
      </c>
      <c r="W13" s="62"/>
    </row>
    <row r="14" spans="1:27" s="59" customFormat="1" x14ac:dyDescent="0.25">
      <c r="A14" s="88"/>
      <c r="B14" s="89"/>
      <c r="C14" s="90"/>
      <c r="D14" s="94"/>
      <c r="E14" s="94"/>
      <c r="F14" s="94"/>
      <c r="G14" s="94"/>
      <c r="H14" s="94"/>
      <c r="I14" s="94"/>
      <c r="J14" s="90"/>
      <c r="K14" s="88"/>
      <c r="L14" s="91"/>
      <c r="M14" s="88"/>
      <c r="N14" s="92"/>
      <c r="O14" s="88"/>
      <c r="P14" s="90"/>
      <c r="Q14" s="92"/>
      <c r="R14" s="93"/>
      <c r="S14" s="93"/>
      <c r="T14" s="93"/>
      <c r="U14" s="93"/>
      <c r="V14" s="93">
        <f t="shared" ref="V14:V16" si="1">T14-R14</f>
        <v>0</v>
      </c>
      <c r="W14" s="58"/>
    </row>
    <row r="15" spans="1:27" ht="15" customHeight="1" x14ac:dyDescent="0.25">
      <c r="A15" s="60"/>
      <c r="B15" s="61"/>
      <c r="C15" s="52"/>
      <c r="D15" s="72"/>
      <c r="E15" s="72"/>
      <c r="F15" s="72"/>
      <c r="G15" s="72"/>
      <c r="H15" s="72"/>
      <c r="I15" s="52"/>
      <c r="J15" s="52"/>
      <c r="K15" s="60"/>
      <c r="L15" s="66"/>
      <c r="M15" s="60"/>
      <c r="N15" s="62"/>
      <c r="O15" s="60"/>
      <c r="P15" s="52"/>
      <c r="Q15" s="62"/>
      <c r="R15" s="86"/>
      <c r="S15" s="86"/>
      <c r="T15" s="86"/>
      <c r="U15" s="86"/>
      <c r="V15" s="86">
        <f t="shared" si="1"/>
        <v>0</v>
      </c>
      <c r="W15" s="62"/>
    </row>
    <row r="16" spans="1:27" s="59" customFormat="1" ht="15" customHeight="1" x14ac:dyDescent="0.25">
      <c r="A16" s="88"/>
      <c r="B16" s="89"/>
      <c r="C16" s="90"/>
      <c r="D16" s="90"/>
      <c r="E16" s="90"/>
      <c r="F16" s="90"/>
      <c r="G16" s="90"/>
      <c r="H16" s="90"/>
      <c r="I16" s="90"/>
      <c r="J16" s="90"/>
      <c r="K16" s="88"/>
      <c r="L16" s="91"/>
      <c r="M16" s="88"/>
      <c r="N16" s="92"/>
      <c r="O16" s="88"/>
      <c r="P16" s="90"/>
      <c r="Q16" s="92"/>
      <c r="R16" s="93"/>
      <c r="S16" s="93"/>
      <c r="T16" s="93"/>
      <c r="U16" s="93"/>
      <c r="V16" s="93">
        <f t="shared" si="1"/>
        <v>0</v>
      </c>
      <c r="W16" s="58"/>
    </row>
    <row r="17" spans="1:27" x14ac:dyDescent="0.25">
      <c r="A17" s="60"/>
      <c r="B17" s="61"/>
      <c r="C17" s="52"/>
      <c r="D17" s="52"/>
      <c r="E17" s="52"/>
      <c r="F17" s="52"/>
      <c r="G17" s="52"/>
      <c r="H17" s="52"/>
      <c r="I17" s="52"/>
      <c r="J17" s="52"/>
      <c r="K17" s="60"/>
      <c r="L17" s="62"/>
      <c r="M17" s="60"/>
      <c r="N17" s="62"/>
      <c r="O17" s="60"/>
      <c r="P17" s="52"/>
      <c r="Q17" s="62"/>
      <c r="R17" s="63"/>
      <c r="S17" s="63"/>
      <c r="T17" s="63"/>
      <c r="U17" s="63"/>
      <c r="V17" s="63">
        <f t="shared" ref="V17:V22" si="2">T17-R17</f>
        <v>0</v>
      </c>
      <c r="W17" s="62"/>
    </row>
    <row r="18" spans="1:27" s="59" customFormat="1" x14ac:dyDescent="0.25">
      <c r="A18" s="88"/>
      <c r="B18" s="89"/>
      <c r="C18" s="90"/>
      <c r="D18" s="90"/>
      <c r="E18" s="90"/>
      <c r="F18" s="90"/>
      <c r="G18" s="90"/>
      <c r="H18" s="90"/>
      <c r="I18" s="90"/>
      <c r="J18" s="90"/>
      <c r="K18" s="88"/>
      <c r="L18" s="92"/>
      <c r="M18" s="88"/>
      <c r="N18" s="92"/>
      <c r="O18" s="88"/>
      <c r="P18" s="90"/>
      <c r="Q18" s="92"/>
      <c r="R18" s="93"/>
      <c r="S18" s="93"/>
      <c r="T18" s="93"/>
      <c r="U18" s="93"/>
      <c r="V18" s="93">
        <f t="shared" si="2"/>
        <v>0</v>
      </c>
      <c r="W18" s="58"/>
    </row>
    <row r="19" spans="1:27" x14ac:dyDescent="0.25">
      <c r="A19" s="60"/>
      <c r="B19" s="61"/>
      <c r="C19" s="52"/>
      <c r="D19" s="52"/>
      <c r="E19" s="52"/>
      <c r="F19" s="52"/>
      <c r="G19" s="52"/>
      <c r="H19" s="52"/>
      <c r="I19" s="52"/>
      <c r="J19" s="52"/>
      <c r="K19" s="60"/>
      <c r="L19" s="62"/>
      <c r="M19" s="60"/>
      <c r="N19" s="62"/>
      <c r="O19" s="60"/>
      <c r="P19" s="52"/>
      <c r="Q19" s="62"/>
      <c r="R19" s="63"/>
      <c r="S19" s="63"/>
      <c r="T19" s="63"/>
      <c r="U19" s="63"/>
      <c r="V19" s="63">
        <f t="shared" si="2"/>
        <v>0</v>
      </c>
      <c r="W19" s="62"/>
      <c r="AA19" s="64" t="s">
        <v>275</v>
      </c>
    </row>
    <row r="20" spans="1:27" s="59" customFormat="1" x14ac:dyDescent="0.25">
      <c r="A20" s="88"/>
      <c r="B20" s="89"/>
      <c r="C20" s="90"/>
      <c r="D20" s="90"/>
      <c r="E20" s="90"/>
      <c r="F20" s="90"/>
      <c r="G20" s="90"/>
      <c r="H20" s="90"/>
      <c r="I20" s="90"/>
      <c r="J20" s="90"/>
      <c r="K20" s="88"/>
      <c r="L20" s="92"/>
      <c r="M20" s="88"/>
      <c r="N20" s="92"/>
      <c r="O20" s="88"/>
      <c r="P20" s="90"/>
      <c r="Q20" s="92"/>
      <c r="R20" s="93"/>
      <c r="S20" s="93"/>
      <c r="T20" s="93"/>
      <c r="U20" s="93"/>
      <c r="V20" s="93">
        <f t="shared" si="2"/>
        <v>0</v>
      </c>
      <c r="W20" s="58"/>
      <c r="AA20" s="59" t="s">
        <v>276</v>
      </c>
    </row>
    <row r="21" spans="1:27" x14ac:dyDescent="0.25">
      <c r="A21" s="60"/>
      <c r="B21" s="61"/>
      <c r="C21" s="52"/>
      <c r="D21" s="52"/>
      <c r="E21" s="52"/>
      <c r="F21" s="52"/>
      <c r="G21" s="52"/>
      <c r="H21" s="52"/>
      <c r="I21" s="52"/>
      <c r="J21" s="52"/>
      <c r="K21" s="60"/>
      <c r="L21" s="62"/>
      <c r="M21" s="60"/>
      <c r="N21" s="62"/>
      <c r="O21" s="60"/>
      <c r="P21" s="62"/>
      <c r="Q21" s="62"/>
      <c r="R21" s="63"/>
      <c r="S21" s="63"/>
      <c r="T21" s="63"/>
      <c r="U21" s="63"/>
      <c r="V21" s="63">
        <f t="shared" si="2"/>
        <v>0</v>
      </c>
      <c r="W21" s="62"/>
      <c r="AA21" s="64" t="s">
        <v>277</v>
      </c>
    </row>
    <row r="22" spans="1:27" s="59" customFormat="1" ht="14.25" customHeight="1" x14ac:dyDescent="0.25">
      <c r="A22" s="88"/>
      <c r="B22" s="89"/>
      <c r="C22" s="90"/>
      <c r="D22" s="90"/>
      <c r="E22" s="90"/>
      <c r="F22" s="90"/>
      <c r="G22" s="90"/>
      <c r="H22" s="90"/>
      <c r="I22" s="90"/>
      <c r="J22" s="90"/>
      <c r="K22" s="88"/>
      <c r="L22" s="92"/>
      <c r="M22" s="88"/>
      <c r="N22" s="92"/>
      <c r="O22" s="88"/>
      <c r="P22" s="92"/>
      <c r="Q22" s="92"/>
      <c r="R22" s="93"/>
      <c r="S22" s="93"/>
      <c r="T22" s="93"/>
      <c r="U22" s="93"/>
      <c r="V22" s="93">
        <f t="shared" si="2"/>
        <v>0</v>
      </c>
      <c r="W22" s="58"/>
      <c r="AA22" s="59" t="s">
        <v>278</v>
      </c>
    </row>
    <row r="23" spans="1:27" x14ac:dyDescent="0.25">
      <c r="A23" s="60"/>
      <c r="B23" s="60"/>
      <c r="C23" s="52"/>
      <c r="D23" s="52"/>
      <c r="E23" s="52"/>
      <c r="F23" s="62"/>
      <c r="G23" s="52"/>
      <c r="H23" s="62"/>
      <c r="I23" s="52"/>
      <c r="J23" s="52"/>
      <c r="K23" s="60"/>
      <c r="L23" s="62"/>
      <c r="M23" s="60"/>
      <c r="N23" s="62"/>
      <c r="O23" s="60"/>
      <c r="P23" s="62"/>
      <c r="Q23" s="62"/>
      <c r="R23" s="65">
        <f>SUM(R12:R22)</f>
        <v>0</v>
      </c>
      <c r="S23" s="63"/>
      <c r="T23" s="65">
        <f>SUM(T12:T22)</f>
        <v>0</v>
      </c>
      <c r="U23" s="63"/>
      <c r="V23" s="65">
        <f>SUM(V12:V22)</f>
        <v>0</v>
      </c>
      <c r="W23" s="62"/>
      <c r="AA23" s="64" t="s">
        <v>279</v>
      </c>
    </row>
    <row r="24" spans="1:27" x14ac:dyDescent="0.25">
      <c r="A24" s="60"/>
      <c r="B24" s="60"/>
      <c r="C24" s="60"/>
      <c r="D24" s="62"/>
      <c r="E24" s="62"/>
      <c r="F24" s="62"/>
      <c r="G24" s="62"/>
      <c r="H24" s="62"/>
      <c r="I24" s="62"/>
      <c r="J24" s="62"/>
      <c r="K24" s="60"/>
      <c r="L24" s="62"/>
      <c r="M24" s="60"/>
      <c r="N24" s="62"/>
      <c r="O24" s="60"/>
      <c r="P24" s="62"/>
      <c r="Q24" s="62"/>
      <c r="R24" s="63"/>
      <c r="S24" s="63"/>
      <c r="T24" s="63"/>
      <c r="U24" s="63"/>
      <c r="V24" s="63"/>
      <c r="W24" s="62"/>
      <c r="AA24" t="s">
        <v>280</v>
      </c>
    </row>
    <row r="25" spans="1:27" x14ac:dyDescent="0.25">
      <c r="A25" s="60"/>
      <c r="B25" s="60"/>
      <c r="C25" s="60"/>
      <c r="D25" s="62"/>
      <c r="E25" s="62"/>
      <c r="F25" s="62"/>
      <c r="G25" s="62"/>
      <c r="H25" s="62"/>
      <c r="I25" s="62"/>
      <c r="J25" s="62"/>
      <c r="K25" s="60"/>
      <c r="L25" s="62"/>
      <c r="M25" s="60"/>
      <c r="N25" s="62"/>
      <c r="O25" s="60"/>
      <c r="P25" s="62"/>
      <c r="Q25" s="62"/>
      <c r="R25" s="63"/>
      <c r="S25" s="63"/>
      <c r="T25" s="63"/>
      <c r="U25" s="63"/>
      <c r="V25" s="63"/>
      <c r="W25" s="62"/>
    </row>
    <row r="26" spans="1:27" x14ac:dyDescent="0.25">
      <c r="A26" s="60"/>
      <c r="B26" s="60"/>
      <c r="C26" s="60"/>
      <c r="D26" s="62"/>
      <c r="E26" s="62"/>
      <c r="F26" s="62"/>
      <c r="G26" s="62"/>
      <c r="H26" s="62"/>
      <c r="I26" s="62"/>
      <c r="J26" s="62"/>
      <c r="K26" s="60"/>
      <c r="L26" s="62"/>
      <c r="M26" s="60"/>
      <c r="N26" s="62"/>
      <c r="O26" s="60"/>
      <c r="P26" s="62"/>
      <c r="Q26" s="62"/>
      <c r="R26" s="63"/>
      <c r="S26" s="63"/>
      <c r="T26" s="63"/>
      <c r="U26" s="63"/>
      <c r="V26" s="63"/>
      <c r="W26" s="62"/>
    </row>
    <row r="27" spans="1:27" x14ac:dyDescent="0.25">
      <c r="A27" s="60"/>
      <c r="B27" s="60"/>
      <c r="C27" s="60"/>
      <c r="D27" s="62"/>
      <c r="E27" s="62"/>
      <c r="F27" s="62"/>
      <c r="G27" s="62"/>
      <c r="H27" s="62"/>
      <c r="I27" s="62"/>
      <c r="J27" s="62"/>
      <c r="K27" s="60"/>
      <c r="L27" s="62"/>
      <c r="M27" s="60"/>
      <c r="N27" s="62"/>
      <c r="O27" s="60"/>
      <c r="P27" s="62"/>
      <c r="Q27" s="62"/>
      <c r="R27" s="63"/>
      <c r="S27" s="63"/>
      <c r="T27" s="63"/>
      <c r="U27" s="63"/>
      <c r="V27" s="63"/>
      <c r="W27" s="62"/>
    </row>
    <row r="28" spans="1:27" x14ac:dyDescent="0.25">
      <c r="A28" s="60"/>
      <c r="B28" s="60"/>
      <c r="C28" s="60"/>
      <c r="D28" s="62"/>
      <c r="E28" s="62"/>
      <c r="F28" s="62"/>
      <c r="G28" s="62"/>
      <c r="H28" s="62"/>
      <c r="I28" s="62"/>
      <c r="J28" s="62"/>
      <c r="K28" s="60"/>
      <c r="L28" s="62"/>
      <c r="M28" s="60"/>
      <c r="N28" s="62"/>
      <c r="O28" s="60"/>
      <c r="P28" s="62"/>
      <c r="Q28" s="62"/>
      <c r="R28" s="63"/>
      <c r="S28" s="63"/>
      <c r="T28" s="63"/>
      <c r="U28" s="63"/>
      <c r="V28" s="63"/>
      <c r="W28" s="62"/>
    </row>
    <row r="29" spans="1:27" x14ac:dyDescent="0.25">
      <c r="A29" s="60"/>
      <c r="B29" s="60"/>
      <c r="C29" s="60"/>
      <c r="D29" s="62"/>
      <c r="E29" s="62"/>
      <c r="F29" s="62"/>
      <c r="G29" s="62"/>
      <c r="H29" s="62"/>
      <c r="I29" s="62"/>
      <c r="J29" s="62"/>
      <c r="K29" s="60"/>
      <c r="L29" s="62"/>
      <c r="M29" s="60"/>
      <c r="N29" s="62"/>
      <c r="O29" s="60"/>
      <c r="P29" s="62"/>
      <c r="Q29" s="62"/>
      <c r="R29" s="63"/>
      <c r="S29" s="63"/>
      <c r="T29" s="63"/>
      <c r="U29" s="63"/>
      <c r="V29" s="63"/>
      <c r="W29" s="62"/>
    </row>
    <row r="30" spans="1:27" x14ac:dyDescent="0.25">
      <c r="A30" s="60"/>
      <c r="B30" s="60"/>
      <c r="C30" s="60"/>
      <c r="D30" s="62"/>
      <c r="E30" s="62"/>
      <c r="F30" s="62"/>
      <c r="G30" s="62"/>
      <c r="H30" s="62"/>
      <c r="I30" s="62"/>
      <c r="J30" s="62"/>
      <c r="K30" s="60"/>
      <c r="L30" s="62"/>
      <c r="M30" s="60"/>
      <c r="N30" s="62"/>
      <c r="O30" s="60"/>
      <c r="P30" s="62"/>
      <c r="Q30" s="62"/>
      <c r="R30" s="63"/>
      <c r="S30" s="63"/>
      <c r="T30" s="63"/>
      <c r="U30" s="63"/>
      <c r="V30" s="63"/>
      <c r="W30" s="62"/>
    </row>
    <row r="31" spans="1:27" x14ac:dyDescent="0.25">
      <c r="A31" s="60"/>
      <c r="B31" s="60"/>
      <c r="C31" s="60"/>
      <c r="D31" s="62"/>
      <c r="E31" s="62"/>
      <c r="F31" s="62"/>
      <c r="G31" s="62"/>
      <c r="H31" s="62"/>
      <c r="I31" s="62"/>
      <c r="J31" s="62"/>
      <c r="K31" s="60"/>
      <c r="L31" s="62"/>
      <c r="M31" s="60"/>
      <c r="N31" s="62"/>
      <c r="O31" s="60"/>
      <c r="P31" s="62"/>
      <c r="Q31" s="62"/>
      <c r="R31" s="63"/>
      <c r="S31" s="63"/>
      <c r="T31" s="63"/>
      <c r="U31" s="63"/>
      <c r="V31" s="63"/>
      <c r="W31" s="62"/>
    </row>
    <row r="32" spans="1:27" x14ac:dyDescent="0.25">
      <c r="A32" s="60"/>
      <c r="B32" s="60"/>
      <c r="C32" s="60"/>
      <c r="D32" s="62"/>
      <c r="E32" s="62"/>
      <c r="F32" s="62"/>
      <c r="G32" s="62"/>
      <c r="H32" s="62"/>
      <c r="I32" s="62"/>
      <c r="J32" s="62"/>
      <c r="K32" s="60"/>
      <c r="L32" s="62"/>
      <c r="M32" s="60"/>
      <c r="N32" s="62"/>
      <c r="O32" s="60"/>
      <c r="P32" s="62"/>
      <c r="Q32" s="62"/>
      <c r="R32" s="63"/>
      <c r="S32" s="63"/>
      <c r="T32" s="63"/>
      <c r="U32" s="63"/>
      <c r="V32" s="63"/>
      <c r="W32" s="62"/>
    </row>
    <row r="33" spans="1:23" x14ac:dyDescent="0.25">
      <c r="A33" s="60"/>
      <c r="B33" s="60"/>
      <c r="C33" s="60"/>
      <c r="D33" s="62"/>
      <c r="E33" s="62"/>
      <c r="F33" s="62"/>
      <c r="G33" s="62"/>
      <c r="H33" s="62"/>
      <c r="I33" s="62"/>
      <c r="J33" s="62"/>
      <c r="K33" s="60"/>
      <c r="L33" s="62"/>
      <c r="M33" s="60"/>
      <c r="N33" s="62"/>
      <c r="O33" s="60"/>
      <c r="P33" s="62"/>
      <c r="Q33" s="62"/>
      <c r="R33" s="63"/>
      <c r="S33" s="63"/>
      <c r="T33" s="63"/>
      <c r="U33" s="63"/>
      <c r="V33" s="63"/>
      <c r="W33" s="62"/>
    </row>
    <row r="34" spans="1:23" x14ac:dyDescent="0.25">
      <c r="A34" s="60"/>
      <c r="B34" s="60"/>
      <c r="C34" s="60"/>
      <c r="D34" s="62"/>
      <c r="E34" s="62"/>
      <c r="F34" s="62"/>
      <c r="G34" s="62"/>
      <c r="H34" s="62"/>
      <c r="I34" s="62"/>
      <c r="J34" s="62"/>
      <c r="K34" s="60"/>
      <c r="L34" s="62"/>
      <c r="M34" s="60"/>
      <c r="N34" s="62"/>
      <c r="O34" s="60"/>
      <c r="P34" s="62"/>
      <c r="Q34" s="62"/>
      <c r="R34" s="63"/>
      <c r="S34" s="63"/>
      <c r="T34" s="63"/>
      <c r="U34" s="63"/>
      <c r="V34" s="63"/>
      <c r="W34" s="62"/>
    </row>
    <row r="35" spans="1:23" x14ac:dyDescent="0.25">
      <c r="A35" s="60"/>
      <c r="B35" s="60"/>
      <c r="C35" s="60"/>
      <c r="D35" s="62"/>
      <c r="E35" s="62"/>
      <c r="F35" s="62"/>
      <c r="G35" s="62"/>
      <c r="H35" s="62"/>
      <c r="I35" s="62"/>
      <c r="J35" s="62"/>
      <c r="K35" s="60"/>
      <c r="L35" s="62"/>
      <c r="M35" s="60"/>
      <c r="N35" s="62"/>
      <c r="O35" s="60"/>
      <c r="P35" s="62"/>
      <c r="Q35" s="62"/>
      <c r="R35" s="63"/>
      <c r="S35" s="63"/>
      <c r="T35" s="63"/>
      <c r="U35" s="63"/>
      <c r="V35" s="63"/>
      <c r="W35" s="62"/>
    </row>
    <row r="36" spans="1:23" x14ac:dyDescent="0.25">
      <c r="A36" s="60"/>
      <c r="B36" s="60"/>
      <c r="C36" s="60"/>
      <c r="D36" s="62"/>
      <c r="E36" s="62"/>
      <c r="F36" s="62"/>
      <c r="G36" s="62"/>
      <c r="H36" s="62"/>
      <c r="I36" s="62"/>
      <c r="J36" s="62"/>
      <c r="K36" s="60"/>
      <c r="L36" s="62"/>
      <c r="M36" s="60"/>
      <c r="N36" s="62"/>
      <c r="O36" s="60"/>
      <c r="P36" s="62"/>
      <c r="Q36" s="62"/>
      <c r="R36" s="63"/>
      <c r="S36" s="63"/>
      <c r="T36" s="63"/>
      <c r="U36" s="63"/>
      <c r="V36" s="63"/>
      <c r="W36" s="62"/>
    </row>
    <row r="37" spans="1:23" x14ac:dyDescent="0.25">
      <c r="A37" s="60"/>
      <c r="B37" s="60"/>
      <c r="C37" s="60"/>
      <c r="D37" s="62"/>
      <c r="E37" s="62"/>
      <c r="F37" s="62"/>
      <c r="G37" s="62"/>
      <c r="H37" s="62"/>
      <c r="I37" s="62"/>
      <c r="J37" s="62"/>
      <c r="K37" s="60"/>
      <c r="L37" s="62"/>
      <c r="M37" s="60"/>
      <c r="N37" s="62"/>
      <c r="O37" s="60"/>
      <c r="P37" s="62"/>
      <c r="Q37" s="62"/>
      <c r="R37" s="63"/>
      <c r="S37" s="63"/>
      <c r="T37" s="63"/>
      <c r="U37" s="63"/>
      <c r="V37" s="63"/>
      <c r="W37" s="62"/>
    </row>
    <row r="38" spans="1:23" x14ac:dyDescent="0.25">
      <c r="A38" s="60"/>
      <c r="B38" s="60"/>
      <c r="C38" s="60"/>
      <c r="D38" s="62"/>
      <c r="E38" s="62"/>
      <c r="F38" s="62"/>
      <c r="G38" s="62"/>
      <c r="H38" s="62"/>
      <c r="I38" s="62"/>
      <c r="J38" s="62"/>
      <c r="K38" s="60"/>
      <c r="L38" s="62"/>
      <c r="M38" s="60"/>
      <c r="N38" s="62"/>
      <c r="O38" s="60"/>
      <c r="P38" s="62"/>
      <c r="Q38" s="62"/>
      <c r="R38" s="63"/>
      <c r="S38" s="63"/>
      <c r="T38" s="63"/>
      <c r="U38" s="63"/>
      <c r="V38" s="63"/>
      <c r="W38" s="62"/>
    </row>
    <row r="39" spans="1:23" x14ac:dyDescent="0.25">
      <c r="A39" s="60"/>
      <c r="B39" s="60"/>
      <c r="C39" s="60"/>
      <c r="D39" s="62"/>
      <c r="E39" s="62"/>
      <c r="F39" s="62"/>
      <c r="G39" s="62"/>
      <c r="H39" s="62"/>
      <c r="I39" s="62"/>
      <c r="J39" s="62"/>
      <c r="K39" s="60"/>
      <c r="L39" s="62"/>
      <c r="M39" s="60"/>
      <c r="N39" s="62"/>
      <c r="O39" s="60"/>
      <c r="P39" s="62"/>
      <c r="Q39" s="62"/>
      <c r="R39" s="63"/>
      <c r="S39" s="63"/>
      <c r="T39" s="63"/>
      <c r="U39" s="63"/>
      <c r="V39" s="63"/>
      <c r="W39" s="62"/>
    </row>
    <row r="40" spans="1:23" x14ac:dyDescent="0.25">
      <c r="A40" s="60"/>
      <c r="B40" s="60"/>
      <c r="C40" s="60"/>
      <c r="D40" s="62"/>
      <c r="E40" s="62"/>
      <c r="F40" s="62"/>
      <c r="G40" s="62"/>
      <c r="H40" s="62"/>
      <c r="I40" s="62"/>
      <c r="J40" s="62"/>
      <c r="K40" s="60"/>
      <c r="L40" s="62"/>
      <c r="M40" s="60"/>
      <c r="N40" s="62"/>
      <c r="O40" s="60"/>
      <c r="P40" s="62"/>
      <c r="Q40" s="62"/>
      <c r="R40" s="63"/>
      <c r="S40" s="63"/>
      <c r="T40" s="63"/>
      <c r="U40" s="63"/>
      <c r="V40" s="63"/>
      <c r="W40" s="62"/>
    </row>
    <row r="41" spans="1:23" x14ac:dyDescent="0.25">
      <c r="A41" s="60"/>
      <c r="B41" s="60"/>
      <c r="C41" s="60"/>
      <c r="D41" s="62"/>
      <c r="E41" s="62"/>
      <c r="F41" s="62"/>
      <c r="G41" s="62"/>
      <c r="H41" s="62"/>
      <c r="I41" s="62"/>
      <c r="J41" s="62"/>
      <c r="K41" s="60"/>
      <c r="L41" s="62"/>
      <c r="M41" s="60"/>
      <c r="N41" s="62"/>
      <c r="O41" s="60"/>
      <c r="P41" s="62"/>
      <c r="Q41" s="62"/>
      <c r="R41" s="63"/>
      <c r="S41" s="63"/>
      <c r="T41" s="63"/>
      <c r="U41" s="63"/>
      <c r="V41" s="63"/>
      <c r="W41" s="62"/>
    </row>
    <row r="42" spans="1:23" x14ac:dyDescent="0.25">
      <c r="A42" s="60"/>
      <c r="B42" s="60"/>
      <c r="C42" s="60"/>
      <c r="D42" s="62"/>
      <c r="E42" s="62"/>
      <c r="F42" s="62"/>
      <c r="G42" s="62"/>
      <c r="H42" s="62"/>
      <c r="I42" s="62"/>
      <c r="J42" s="62"/>
      <c r="K42" s="60"/>
      <c r="L42" s="62"/>
      <c r="M42" s="60"/>
      <c r="N42" s="62"/>
      <c r="O42" s="60"/>
      <c r="P42" s="62"/>
      <c r="Q42" s="62"/>
      <c r="R42" s="63"/>
      <c r="S42" s="63"/>
      <c r="T42" s="63"/>
      <c r="U42" s="63"/>
      <c r="V42" s="63"/>
      <c r="W42" s="62"/>
    </row>
    <row r="43" spans="1:23" x14ac:dyDescent="0.25">
      <c r="A43" s="60"/>
      <c r="B43" s="60"/>
      <c r="C43" s="60"/>
      <c r="D43" s="62"/>
      <c r="E43" s="62"/>
      <c r="F43" s="62"/>
      <c r="G43" s="62"/>
      <c r="H43" s="62"/>
      <c r="I43" s="62"/>
      <c r="J43" s="62"/>
      <c r="K43" s="60"/>
      <c r="L43" s="62"/>
      <c r="M43" s="60"/>
      <c r="N43" s="62"/>
      <c r="O43" s="60"/>
      <c r="P43" s="62"/>
      <c r="Q43" s="62"/>
      <c r="R43" s="63"/>
      <c r="S43" s="63"/>
      <c r="T43" s="63"/>
      <c r="U43" s="63"/>
      <c r="V43" s="63"/>
      <c r="W43" s="62"/>
    </row>
    <row r="44" spans="1:23" x14ac:dyDescent="0.25">
      <c r="A44" s="60"/>
      <c r="B44" s="60"/>
      <c r="C44" s="60"/>
      <c r="D44" s="62"/>
      <c r="E44" s="62"/>
      <c r="F44" s="62"/>
      <c r="G44" s="62"/>
      <c r="H44" s="62"/>
      <c r="I44" s="62"/>
      <c r="J44" s="62"/>
      <c r="K44" s="60"/>
      <c r="L44" s="62"/>
      <c r="M44" s="60"/>
      <c r="N44" s="62"/>
      <c r="O44" s="60"/>
      <c r="P44" s="62"/>
      <c r="Q44" s="62"/>
      <c r="R44" s="63"/>
      <c r="S44" s="63"/>
      <c r="T44" s="63"/>
      <c r="U44" s="63"/>
      <c r="V44" s="63"/>
      <c r="W44" s="62"/>
    </row>
    <row r="45" spans="1:23" x14ac:dyDescent="0.25">
      <c r="A45" s="60"/>
      <c r="B45" s="60"/>
      <c r="C45" s="60"/>
      <c r="D45" s="62"/>
      <c r="E45" s="62"/>
      <c r="F45" s="62"/>
      <c r="G45" s="62"/>
      <c r="H45" s="62"/>
      <c r="I45" s="62"/>
      <c r="J45" s="62"/>
      <c r="K45" s="60"/>
      <c r="L45" s="62"/>
      <c r="M45" s="60"/>
      <c r="N45" s="62"/>
      <c r="O45" s="60"/>
      <c r="P45" s="62"/>
      <c r="Q45" s="62"/>
      <c r="R45" s="63"/>
      <c r="S45" s="63"/>
      <c r="T45" s="63"/>
      <c r="U45" s="63"/>
      <c r="V45" s="63"/>
      <c r="W45" s="62"/>
    </row>
    <row r="46" spans="1:23" x14ac:dyDescent="0.25">
      <c r="A46" s="60"/>
      <c r="B46" s="60"/>
      <c r="C46" s="60"/>
      <c r="D46" s="62"/>
      <c r="E46" s="62"/>
      <c r="F46" s="62"/>
      <c r="G46" s="62"/>
      <c r="H46" s="62"/>
      <c r="I46" s="62"/>
      <c r="J46" s="62"/>
      <c r="K46" s="60"/>
      <c r="L46" s="62"/>
      <c r="M46" s="60"/>
      <c r="N46" s="62"/>
      <c r="O46" s="60"/>
      <c r="P46" s="62"/>
      <c r="Q46" s="62"/>
      <c r="R46" s="63"/>
      <c r="S46" s="63"/>
      <c r="T46" s="63"/>
      <c r="U46" s="63"/>
      <c r="V46" s="63"/>
      <c r="W46" s="62"/>
    </row>
    <row r="47" spans="1:23" x14ac:dyDescent="0.25">
      <c r="A47" s="60"/>
      <c r="B47" s="60"/>
      <c r="C47" s="60"/>
      <c r="D47" s="62"/>
      <c r="E47" s="62"/>
      <c r="F47" s="62"/>
      <c r="G47" s="62"/>
      <c r="H47" s="62"/>
      <c r="I47" s="62"/>
      <c r="J47" s="62"/>
      <c r="K47" s="60"/>
      <c r="L47" s="62"/>
      <c r="M47" s="60"/>
      <c r="N47" s="62"/>
      <c r="O47" s="60"/>
      <c r="P47" s="62"/>
      <c r="Q47" s="62"/>
      <c r="R47" s="63"/>
      <c r="S47" s="63"/>
      <c r="T47" s="63"/>
      <c r="U47" s="63"/>
      <c r="V47" s="63"/>
      <c r="W47" s="62"/>
    </row>
    <row r="48" spans="1:23" x14ac:dyDescent="0.25">
      <c r="A48" s="60"/>
      <c r="B48" s="60"/>
      <c r="C48" s="60"/>
      <c r="D48" s="62"/>
      <c r="E48" s="62"/>
      <c r="F48" s="62"/>
      <c r="G48" s="62"/>
      <c r="H48" s="62"/>
      <c r="I48" s="62"/>
      <c r="J48" s="62"/>
      <c r="K48" s="60"/>
      <c r="L48" s="62"/>
      <c r="M48" s="60"/>
      <c r="N48" s="62"/>
      <c r="O48" s="60"/>
      <c r="P48" s="62"/>
      <c r="Q48" s="62"/>
      <c r="R48" s="63"/>
      <c r="S48" s="63"/>
      <c r="T48" s="63"/>
      <c r="U48" s="63"/>
      <c r="V48" s="63"/>
      <c r="W48" s="62"/>
    </row>
    <row r="49" spans="1:23" x14ac:dyDescent="0.25">
      <c r="A49" s="60"/>
      <c r="B49" s="60"/>
      <c r="C49" s="60"/>
      <c r="D49" s="62"/>
      <c r="E49" s="62"/>
      <c r="F49" s="62"/>
      <c r="G49" s="62"/>
      <c r="H49" s="62"/>
      <c r="I49" s="62"/>
      <c r="J49" s="62"/>
      <c r="K49" s="60"/>
      <c r="L49" s="62"/>
      <c r="M49" s="60"/>
      <c r="N49" s="62"/>
      <c r="O49" s="60"/>
      <c r="P49" s="62"/>
      <c r="Q49" s="62"/>
      <c r="R49" s="63"/>
      <c r="S49" s="63"/>
      <c r="T49" s="63"/>
      <c r="U49" s="63"/>
      <c r="V49" s="63"/>
      <c r="W49" s="62"/>
    </row>
    <row r="50" spans="1:23" x14ac:dyDescent="0.25">
      <c r="A50" s="60"/>
      <c r="B50" s="60"/>
      <c r="C50" s="60"/>
      <c r="D50" s="62"/>
      <c r="E50" s="62"/>
      <c r="F50" s="62"/>
      <c r="G50" s="62"/>
      <c r="H50" s="62"/>
      <c r="I50" s="62"/>
      <c r="J50" s="62"/>
      <c r="K50" s="60"/>
      <c r="L50" s="62"/>
      <c r="M50" s="60"/>
      <c r="N50" s="62"/>
      <c r="O50" s="60"/>
      <c r="P50" s="62"/>
      <c r="Q50" s="62"/>
      <c r="R50" s="63"/>
      <c r="S50" s="63"/>
      <c r="T50" s="63"/>
      <c r="U50" s="63"/>
      <c r="V50" s="63"/>
      <c r="W50" s="62"/>
    </row>
    <row r="51" spans="1:23" x14ac:dyDescent="0.25">
      <c r="A51" s="60"/>
      <c r="B51" s="60"/>
      <c r="C51" s="60"/>
      <c r="D51" s="62"/>
      <c r="E51" s="62"/>
      <c r="F51" s="62"/>
      <c r="G51" s="62"/>
      <c r="H51" s="62"/>
      <c r="I51" s="62"/>
      <c r="J51" s="62"/>
      <c r="K51" s="60"/>
      <c r="L51" s="62"/>
      <c r="M51" s="60"/>
      <c r="N51" s="62"/>
      <c r="O51" s="60"/>
      <c r="P51" s="62"/>
      <c r="Q51" s="62"/>
      <c r="R51" s="63"/>
      <c r="S51" s="63"/>
      <c r="T51" s="63"/>
      <c r="U51" s="63"/>
      <c r="V51" s="63"/>
      <c r="W51" s="62"/>
    </row>
    <row r="52" spans="1:23" x14ac:dyDescent="0.25">
      <c r="A52" s="60"/>
      <c r="B52" s="60"/>
      <c r="C52" s="60"/>
      <c r="D52" s="62"/>
      <c r="E52" s="62"/>
      <c r="F52" s="62"/>
      <c r="G52" s="62"/>
      <c r="H52" s="62"/>
      <c r="I52" s="62"/>
      <c r="J52" s="62"/>
      <c r="K52" s="60"/>
      <c r="L52" s="62"/>
      <c r="M52" s="60"/>
      <c r="N52" s="62"/>
      <c r="O52" s="60"/>
      <c r="P52" s="62"/>
      <c r="Q52" s="62"/>
      <c r="R52" s="63"/>
      <c r="S52" s="63"/>
      <c r="T52" s="63"/>
      <c r="U52" s="63"/>
      <c r="V52" s="63"/>
      <c r="W52" s="62"/>
    </row>
    <row r="53" spans="1:23" x14ac:dyDescent="0.25">
      <c r="A53" s="60"/>
      <c r="B53" s="60"/>
      <c r="C53" s="60"/>
      <c r="D53" s="62"/>
      <c r="E53" s="62"/>
      <c r="F53" s="62"/>
      <c r="G53" s="62"/>
      <c r="H53" s="62"/>
      <c r="I53" s="62"/>
      <c r="J53" s="62"/>
      <c r="K53" s="60"/>
      <c r="L53" s="62"/>
      <c r="M53" s="60"/>
      <c r="N53" s="62"/>
      <c r="O53" s="60"/>
      <c r="P53" s="62"/>
      <c r="Q53" s="62"/>
      <c r="R53" s="63"/>
      <c r="S53" s="63"/>
      <c r="T53" s="63"/>
      <c r="U53" s="63"/>
      <c r="V53" s="63"/>
      <c r="W53" s="62"/>
    </row>
    <row r="54" spans="1:23" x14ac:dyDescent="0.25">
      <c r="A54" s="60"/>
      <c r="B54" s="60"/>
      <c r="C54" s="60"/>
      <c r="D54" s="62"/>
      <c r="E54" s="62"/>
      <c r="F54" s="62"/>
      <c r="G54" s="62"/>
      <c r="H54" s="62"/>
      <c r="I54" s="62"/>
      <c r="J54" s="62"/>
      <c r="K54" s="60"/>
      <c r="L54" s="62"/>
      <c r="M54" s="60"/>
      <c r="N54" s="62"/>
      <c r="O54" s="60"/>
      <c r="P54" s="62"/>
      <c r="Q54" s="62"/>
      <c r="R54" s="63"/>
      <c r="S54" s="63"/>
      <c r="T54" s="63"/>
      <c r="U54" s="63"/>
      <c r="V54" s="63"/>
      <c r="W54" s="62"/>
    </row>
    <row r="55" spans="1:23" x14ac:dyDescent="0.25">
      <c r="A55" s="60"/>
      <c r="B55" s="60"/>
      <c r="C55" s="60"/>
      <c r="D55" s="62"/>
      <c r="E55" s="62"/>
      <c r="F55" s="62"/>
      <c r="G55" s="62"/>
      <c r="H55" s="62"/>
      <c r="I55" s="62"/>
      <c r="J55" s="62"/>
      <c r="K55" s="60"/>
      <c r="L55" s="62"/>
      <c r="M55" s="60"/>
      <c r="N55" s="62"/>
      <c r="O55" s="60"/>
      <c r="P55" s="62"/>
      <c r="Q55" s="62"/>
      <c r="R55" s="63"/>
      <c r="S55" s="63"/>
      <c r="T55" s="63"/>
      <c r="U55" s="63"/>
      <c r="V55" s="63"/>
      <c r="W55" s="62"/>
    </row>
    <row r="56" spans="1:23" x14ac:dyDescent="0.25">
      <c r="A56" s="60"/>
      <c r="B56" s="60"/>
      <c r="C56" s="60"/>
      <c r="D56" s="62"/>
      <c r="E56" s="62"/>
      <c r="F56" s="62"/>
      <c r="G56" s="62"/>
      <c r="H56" s="62"/>
      <c r="I56" s="62"/>
      <c r="J56" s="62"/>
      <c r="K56" s="60"/>
      <c r="L56" s="62"/>
      <c r="M56" s="60"/>
      <c r="N56" s="62"/>
      <c r="O56" s="60"/>
      <c r="P56" s="62"/>
      <c r="Q56" s="62"/>
      <c r="R56" s="63"/>
      <c r="S56" s="63"/>
      <c r="T56" s="63"/>
      <c r="U56" s="63"/>
      <c r="V56" s="63"/>
      <c r="W56" s="62"/>
    </row>
    <row r="57" spans="1:23" x14ac:dyDescent="0.25">
      <c r="A57" s="60"/>
      <c r="B57" s="60"/>
      <c r="C57" s="60"/>
      <c r="D57" s="62"/>
      <c r="E57" s="62"/>
      <c r="F57" s="62"/>
      <c r="G57" s="62"/>
      <c r="H57" s="62"/>
      <c r="I57" s="62"/>
      <c r="J57" s="62"/>
      <c r="K57" s="60"/>
      <c r="L57" s="62"/>
      <c r="M57" s="60"/>
      <c r="N57" s="62"/>
      <c r="O57" s="60"/>
      <c r="P57" s="62"/>
      <c r="Q57" s="62"/>
      <c r="R57" s="63"/>
      <c r="S57" s="63"/>
      <c r="T57" s="63"/>
      <c r="U57" s="63"/>
      <c r="V57" s="63"/>
      <c r="W57" s="62"/>
    </row>
    <row r="58" spans="1:23" x14ac:dyDescent="0.25">
      <c r="A58" s="60"/>
      <c r="B58" s="60"/>
      <c r="C58" s="60"/>
      <c r="D58" s="62"/>
      <c r="E58" s="62"/>
      <c r="F58" s="62"/>
      <c r="G58" s="62"/>
      <c r="H58" s="62"/>
      <c r="I58" s="62"/>
      <c r="J58" s="62"/>
      <c r="K58" s="60"/>
      <c r="L58" s="62"/>
      <c r="M58" s="60"/>
      <c r="N58" s="62"/>
      <c r="O58" s="60"/>
      <c r="P58" s="62"/>
      <c r="Q58" s="62"/>
      <c r="R58" s="63"/>
      <c r="S58" s="63"/>
      <c r="T58" s="63"/>
      <c r="U58" s="63"/>
      <c r="V58" s="63"/>
      <c r="W58" s="62"/>
    </row>
    <row r="59" spans="1:23" x14ac:dyDescent="0.25">
      <c r="A59" s="60"/>
      <c r="B59" s="60"/>
      <c r="C59" s="60"/>
      <c r="D59" s="62"/>
      <c r="E59" s="62"/>
      <c r="F59" s="62"/>
      <c r="G59" s="62"/>
      <c r="H59" s="62"/>
      <c r="I59" s="62"/>
      <c r="J59" s="62"/>
      <c r="K59" s="60"/>
      <c r="L59" s="62"/>
      <c r="M59" s="60"/>
      <c r="N59" s="62"/>
      <c r="O59" s="60"/>
      <c r="P59" s="62"/>
      <c r="Q59" s="62"/>
      <c r="R59" s="63"/>
      <c r="S59" s="63"/>
      <c r="T59" s="63"/>
      <c r="U59" s="63"/>
      <c r="V59" s="63"/>
      <c r="W59" s="62"/>
    </row>
    <row r="60" spans="1:23" x14ac:dyDescent="0.25">
      <c r="A60" s="60"/>
      <c r="B60" s="60"/>
      <c r="C60" s="60"/>
      <c r="D60" s="62"/>
      <c r="E60" s="62"/>
      <c r="F60" s="62"/>
      <c r="G60" s="62"/>
      <c r="H60" s="62"/>
      <c r="I60" s="62"/>
      <c r="J60" s="62"/>
      <c r="K60" s="60"/>
      <c r="L60" s="62"/>
      <c r="M60" s="60"/>
      <c r="N60" s="62"/>
      <c r="O60" s="60"/>
      <c r="P60" s="62"/>
      <c r="Q60" s="62"/>
      <c r="R60" s="63"/>
      <c r="S60" s="63"/>
      <c r="T60" s="63"/>
      <c r="U60" s="63"/>
      <c r="V60" s="63"/>
      <c r="W60" s="62"/>
    </row>
    <row r="61" spans="1:23" x14ac:dyDescent="0.25">
      <c r="A61" s="60"/>
      <c r="B61" s="60"/>
      <c r="C61" s="60"/>
      <c r="D61" s="62"/>
      <c r="E61" s="62"/>
      <c r="F61" s="62"/>
      <c r="G61" s="62"/>
      <c r="H61" s="62"/>
      <c r="I61" s="62"/>
      <c r="J61" s="62"/>
      <c r="K61" s="60"/>
      <c r="L61" s="62"/>
      <c r="M61" s="60"/>
      <c r="N61" s="62"/>
      <c r="O61" s="60"/>
      <c r="P61" s="62"/>
      <c r="Q61" s="62"/>
      <c r="R61" s="62"/>
      <c r="S61" s="62"/>
      <c r="T61" s="62"/>
      <c r="U61" s="62"/>
      <c r="V61" s="62"/>
      <c r="W61" s="62"/>
    </row>
    <row r="62" spans="1:23" x14ac:dyDescent="0.25">
      <c r="A62" s="60"/>
      <c r="B62" s="60"/>
      <c r="C62" s="60"/>
      <c r="D62" s="62"/>
      <c r="E62" s="62"/>
      <c r="F62" s="62"/>
      <c r="G62" s="62"/>
      <c r="H62" s="62"/>
      <c r="I62" s="62"/>
      <c r="J62" s="62"/>
      <c r="K62" s="60"/>
      <c r="L62" s="62"/>
      <c r="M62" s="60"/>
      <c r="N62" s="62"/>
      <c r="O62" s="60"/>
      <c r="P62" s="62"/>
      <c r="Q62" s="62"/>
      <c r="R62" s="62"/>
      <c r="S62" s="62"/>
      <c r="T62" s="62"/>
      <c r="U62" s="62"/>
      <c r="V62" s="62"/>
      <c r="W62" s="62"/>
    </row>
    <row r="63" spans="1:23" x14ac:dyDescent="0.25">
      <c r="A63" s="60"/>
      <c r="B63" s="60"/>
      <c r="C63" s="60"/>
      <c r="D63" s="62"/>
      <c r="E63" s="62"/>
      <c r="F63" s="62"/>
      <c r="G63" s="62"/>
      <c r="H63" s="62"/>
      <c r="I63" s="62"/>
      <c r="J63" s="62"/>
      <c r="K63" s="60"/>
      <c r="L63" s="62"/>
      <c r="M63" s="60"/>
      <c r="N63" s="62"/>
      <c r="O63" s="60"/>
      <c r="P63" s="62"/>
      <c r="Q63" s="62"/>
      <c r="R63" s="62"/>
      <c r="S63" s="62"/>
      <c r="T63" s="62"/>
      <c r="U63" s="62"/>
      <c r="V63" s="62"/>
      <c r="W63" s="62"/>
    </row>
    <row r="64" spans="1:23" x14ac:dyDescent="0.25">
      <c r="A64" s="60"/>
      <c r="B64" s="60"/>
      <c r="C64" s="60"/>
      <c r="D64" s="62"/>
      <c r="E64" s="62"/>
      <c r="F64" s="62"/>
      <c r="G64" s="62"/>
      <c r="H64" s="62"/>
      <c r="I64" s="62"/>
      <c r="J64" s="62"/>
      <c r="K64" s="60"/>
      <c r="L64" s="62"/>
      <c r="M64" s="60"/>
      <c r="N64" s="62"/>
      <c r="O64" s="60"/>
      <c r="P64" s="62"/>
      <c r="Q64" s="62"/>
      <c r="R64" s="62"/>
      <c r="S64" s="62"/>
      <c r="T64" s="62"/>
      <c r="U64" s="62"/>
      <c r="V64" s="62"/>
      <c r="W64" s="62"/>
    </row>
    <row r="65" spans="1:23" x14ac:dyDescent="0.25">
      <c r="A65" s="60"/>
      <c r="B65" s="60"/>
      <c r="C65" s="60"/>
      <c r="D65" s="62"/>
      <c r="E65" s="62"/>
      <c r="F65" s="62"/>
      <c r="G65" s="62"/>
      <c r="H65" s="62"/>
      <c r="I65" s="62"/>
      <c r="J65" s="62"/>
      <c r="K65" s="60"/>
      <c r="L65" s="62"/>
      <c r="M65" s="60"/>
      <c r="N65" s="62"/>
      <c r="O65" s="60"/>
      <c r="P65" s="62"/>
      <c r="Q65" s="62"/>
      <c r="R65" s="62"/>
      <c r="S65" s="62"/>
      <c r="T65" s="62"/>
      <c r="U65" s="62"/>
      <c r="V65" s="62"/>
      <c r="W65" s="62"/>
    </row>
    <row r="66" spans="1:23" x14ac:dyDescent="0.25">
      <c r="A66" s="60"/>
      <c r="B66" s="60"/>
      <c r="C66" s="60"/>
      <c r="D66" s="62"/>
      <c r="E66" s="62"/>
      <c r="F66" s="62"/>
      <c r="G66" s="62"/>
      <c r="H66" s="62"/>
      <c r="I66" s="62"/>
      <c r="J66" s="62"/>
      <c r="K66" s="60"/>
      <c r="L66" s="62"/>
      <c r="M66" s="60"/>
      <c r="N66" s="62"/>
      <c r="O66" s="60"/>
      <c r="P66" s="62"/>
      <c r="Q66" s="62"/>
      <c r="R66" s="62"/>
      <c r="S66" s="62"/>
      <c r="T66" s="62"/>
      <c r="U66" s="62"/>
      <c r="V66" s="62"/>
      <c r="W66" s="62"/>
    </row>
    <row r="67" spans="1:23" x14ac:dyDescent="0.25">
      <c r="A67" s="60"/>
      <c r="B67" s="60"/>
      <c r="C67" s="60"/>
      <c r="D67" s="62"/>
      <c r="E67" s="62"/>
      <c r="F67" s="62"/>
      <c r="G67" s="62"/>
      <c r="H67" s="62"/>
      <c r="I67" s="62"/>
      <c r="J67" s="62"/>
      <c r="K67" s="60"/>
      <c r="L67" s="62"/>
      <c r="M67" s="60"/>
      <c r="N67" s="62"/>
      <c r="O67" s="60"/>
      <c r="P67" s="62"/>
      <c r="Q67" s="62"/>
      <c r="R67" s="62"/>
      <c r="S67" s="62"/>
      <c r="T67" s="62"/>
      <c r="U67" s="62"/>
      <c r="V67" s="62"/>
      <c r="W67" s="62"/>
    </row>
    <row r="68" spans="1:23" x14ac:dyDescent="0.25">
      <c r="A68" s="60"/>
      <c r="B68" s="60"/>
      <c r="C68" s="60"/>
      <c r="D68" s="62"/>
      <c r="E68" s="62"/>
      <c r="F68" s="62"/>
      <c r="G68" s="62"/>
      <c r="H68" s="62"/>
      <c r="I68" s="62"/>
      <c r="J68" s="62"/>
      <c r="K68" s="60"/>
      <c r="L68" s="62"/>
      <c r="M68" s="60"/>
      <c r="N68" s="62"/>
      <c r="O68" s="60"/>
      <c r="P68" s="62"/>
      <c r="Q68" s="62"/>
      <c r="R68" s="62"/>
      <c r="S68" s="62"/>
      <c r="T68" s="62"/>
      <c r="U68" s="62"/>
      <c r="V68" s="62"/>
      <c r="W68" s="62"/>
    </row>
    <row r="69" spans="1:23" x14ac:dyDescent="0.25">
      <c r="A69" s="60"/>
      <c r="B69" s="60"/>
      <c r="C69" s="60"/>
      <c r="D69" s="62"/>
      <c r="E69" s="62"/>
      <c r="F69" s="62"/>
      <c r="G69" s="62"/>
      <c r="H69" s="62"/>
      <c r="I69" s="62"/>
      <c r="J69" s="62"/>
      <c r="K69" s="60"/>
      <c r="L69" s="62"/>
      <c r="M69" s="60"/>
      <c r="N69" s="62"/>
      <c r="O69" s="60"/>
      <c r="P69" s="62"/>
      <c r="Q69" s="62"/>
      <c r="R69" s="62"/>
      <c r="S69" s="62"/>
      <c r="T69" s="62"/>
      <c r="U69" s="62"/>
      <c r="V69" s="62"/>
      <c r="W69" s="62"/>
    </row>
    <row r="70" spans="1:23" x14ac:dyDescent="0.25">
      <c r="A70" s="60"/>
      <c r="B70" s="60"/>
      <c r="C70" s="60"/>
      <c r="D70" s="62"/>
      <c r="E70" s="62"/>
      <c r="F70" s="62"/>
      <c r="G70" s="62"/>
      <c r="H70" s="62"/>
      <c r="I70" s="62"/>
      <c r="J70" s="62"/>
      <c r="K70" s="60"/>
      <c r="L70" s="62"/>
      <c r="M70" s="60"/>
      <c r="N70" s="62"/>
      <c r="O70" s="60"/>
      <c r="P70" s="62"/>
      <c r="Q70" s="62"/>
      <c r="R70" s="62"/>
      <c r="S70" s="62"/>
      <c r="T70" s="62"/>
      <c r="U70" s="62"/>
      <c r="V70" s="62"/>
      <c r="W70" s="62"/>
    </row>
    <row r="71" spans="1:23" x14ac:dyDescent="0.25">
      <c r="A71" s="60"/>
      <c r="B71" s="60"/>
      <c r="C71" s="60"/>
      <c r="D71" s="62"/>
      <c r="E71" s="62"/>
      <c r="F71" s="62"/>
      <c r="G71" s="62"/>
      <c r="H71" s="62"/>
      <c r="I71" s="62"/>
      <c r="J71" s="62"/>
      <c r="K71" s="60"/>
      <c r="L71" s="62"/>
      <c r="M71" s="60"/>
      <c r="N71" s="62"/>
      <c r="O71" s="60"/>
      <c r="P71" s="62"/>
      <c r="Q71" s="62"/>
      <c r="R71" s="62"/>
      <c r="S71" s="62"/>
      <c r="T71" s="62"/>
      <c r="U71" s="62"/>
      <c r="V71" s="62"/>
      <c r="W71" s="62"/>
    </row>
    <row r="72" spans="1:23" x14ac:dyDescent="0.25">
      <c r="A72" s="60"/>
      <c r="B72" s="60"/>
      <c r="C72" s="60"/>
      <c r="D72" s="62"/>
      <c r="E72" s="62"/>
      <c r="F72" s="62"/>
      <c r="G72" s="62"/>
      <c r="H72" s="62"/>
      <c r="I72" s="62"/>
      <c r="J72" s="62"/>
      <c r="K72" s="60"/>
      <c r="L72" s="62"/>
      <c r="M72" s="60"/>
      <c r="N72" s="62"/>
      <c r="O72" s="60"/>
      <c r="P72" s="62"/>
      <c r="Q72" s="62"/>
      <c r="R72" s="62"/>
      <c r="S72" s="62"/>
      <c r="T72" s="62"/>
      <c r="U72" s="62"/>
      <c r="V72" s="62"/>
      <c r="W72" s="62"/>
    </row>
    <row r="73" spans="1:23" x14ac:dyDescent="0.25">
      <c r="A73" s="60"/>
      <c r="B73" s="60"/>
      <c r="C73" s="60"/>
      <c r="D73" s="62"/>
      <c r="E73" s="62"/>
      <c r="F73" s="62"/>
      <c r="G73" s="62"/>
      <c r="H73" s="62"/>
      <c r="I73" s="62"/>
      <c r="J73" s="62"/>
      <c r="K73" s="60"/>
      <c r="L73" s="62"/>
      <c r="M73" s="60"/>
      <c r="N73" s="62"/>
      <c r="O73" s="60"/>
      <c r="P73" s="62"/>
      <c r="Q73" s="62"/>
      <c r="R73" s="62"/>
      <c r="S73" s="62"/>
      <c r="T73" s="62"/>
      <c r="U73" s="62"/>
      <c r="V73" s="62"/>
      <c r="W73" s="62"/>
    </row>
    <row r="74" spans="1:23" x14ac:dyDescent="0.25">
      <c r="A74" s="60"/>
      <c r="B74" s="60"/>
      <c r="C74" s="60"/>
      <c r="D74" s="62"/>
      <c r="E74" s="62"/>
      <c r="F74" s="62"/>
      <c r="G74" s="62"/>
      <c r="H74" s="62"/>
      <c r="I74" s="62"/>
      <c r="J74" s="62"/>
      <c r="K74" s="60"/>
      <c r="L74" s="62"/>
      <c r="M74" s="60"/>
      <c r="N74" s="62"/>
      <c r="O74" s="60"/>
      <c r="P74" s="62"/>
      <c r="Q74" s="62"/>
      <c r="R74" s="62"/>
      <c r="S74" s="62"/>
      <c r="T74" s="62"/>
      <c r="U74" s="62"/>
      <c r="V74" s="62"/>
      <c r="W74" s="62"/>
    </row>
    <row r="75" spans="1:23" x14ac:dyDescent="0.25">
      <c r="A75" s="60"/>
      <c r="B75" s="60"/>
      <c r="C75" s="60"/>
      <c r="D75" s="62"/>
      <c r="E75" s="62"/>
      <c r="F75" s="62"/>
      <c r="G75" s="62"/>
      <c r="H75" s="62"/>
      <c r="I75" s="62"/>
      <c r="J75" s="62"/>
      <c r="K75" s="60"/>
      <c r="L75" s="62"/>
      <c r="M75" s="60"/>
      <c r="N75" s="62"/>
      <c r="O75" s="60"/>
      <c r="P75" s="62"/>
      <c r="Q75" s="62"/>
      <c r="R75" s="62"/>
      <c r="S75" s="62"/>
      <c r="T75" s="62"/>
      <c r="U75" s="62"/>
      <c r="V75" s="62"/>
      <c r="W75" s="62"/>
    </row>
    <row r="76" spans="1:23" x14ac:dyDescent="0.25">
      <c r="A76" s="60"/>
      <c r="B76" s="60"/>
      <c r="C76" s="60"/>
      <c r="D76" s="62"/>
      <c r="E76" s="62"/>
      <c r="F76" s="62"/>
      <c r="G76" s="62"/>
      <c r="H76" s="62"/>
      <c r="I76" s="62"/>
      <c r="J76" s="62"/>
      <c r="K76" s="60"/>
      <c r="L76" s="62"/>
      <c r="M76" s="60"/>
      <c r="N76" s="62"/>
      <c r="O76" s="60"/>
      <c r="P76" s="62"/>
      <c r="Q76" s="62"/>
      <c r="R76" s="62"/>
      <c r="S76" s="62"/>
      <c r="T76" s="62"/>
      <c r="U76" s="62"/>
      <c r="V76" s="62"/>
      <c r="W76" s="62"/>
    </row>
    <row r="77" spans="1:23" x14ac:dyDescent="0.25">
      <c r="A77" s="60"/>
      <c r="B77" s="60"/>
      <c r="C77" s="60"/>
      <c r="D77" s="62"/>
      <c r="E77" s="62"/>
      <c r="F77" s="62"/>
      <c r="G77" s="62"/>
      <c r="H77" s="62"/>
      <c r="I77" s="62"/>
      <c r="J77" s="62"/>
      <c r="K77" s="60"/>
      <c r="L77" s="62"/>
      <c r="M77" s="60"/>
      <c r="N77" s="62"/>
      <c r="O77" s="60"/>
      <c r="P77" s="62"/>
      <c r="Q77" s="62"/>
      <c r="R77" s="62"/>
      <c r="S77" s="62"/>
      <c r="T77" s="62"/>
      <c r="U77" s="62"/>
      <c r="V77" s="62"/>
      <c r="W77" s="62"/>
    </row>
    <row r="78" spans="1:23" x14ac:dyDescent="0.25">
      <c r="A78" s="60"/>
      <c r="B78" s="60"/>
      <c r="C78" s="60"/>
      <c r="D78" s="62"/>
      <c r="E78" s="62"/>
      <c r="F78" s="62"/>
      <c r="G78" s="62"/>
      <c r="H78" s="62"/>
      <c r="I78" s="62"/>
      <c r="J78" s="62"/>
      <c r="K78" s="60"/>
      <c r="L78" s="62"/>
      <c r="M78" s="60"/>
      <c r="N78" s="62"/>
      <c r="O78" s="60"/>
      <c r="P78" s="62"/>
      <c r="Q78" s="62"/>
      <c r="R78" s="62"/>
      <c r="S78" s="62"/>
      <c r="T78" s="62"/>
      <c r="U78" s="62"/>
      <c r="V78" s="62"/>
      <c r="W78" s="62"/>
    </row>
    <row r="79" spans="1:23" x14ac:dyDescent="0.25">
      <c r="A79" s="60"/>
      <c r="B79" s="60"/>
      <c r="C79" s="60"/>
      <c r="D79" s="62"/>
      <c r="E79" s="62"/>
      <c r="F79" s="62"/>
      <c r="G79" s="62"/>
      <c r="H79" s="62"/>
      <c r="I79" s="62"/>
      <c r="J79" s="62"/>
      <c r="K79" s="60"/>
      <c r="L79" s="62"/>
      <c r="M79" s="60"/>
      <c r="N79" s="62"/>
      <c r="O79" s="60"/>
      <c r="P79" s="62"/>
      <c r="Q79" s="62"/>
      <c r="R79" s="62"/>
      <c r="S79" s="62"/>
      <c r="T79" s="62"/>
      <c r="U79" s="62"/>
      <c r="V79" s="62"/>
      <c r="W79" s="62"/>
    </row>
    <row r="80" spans="1:23" x14ac:dyDescent="0.25">
      <c r="A80" s="60"/>
      <c r="B80" s="60"/>
      <c r="C80" s="60"/>
      <c r="D80" s="62"/>
      <c r="E80" s="62"/>
      <c r="F80" s="62"/>
      <c r="G80" s="62"/>
      <c r="H80" s="62"/>
      <c r="I80" s="62"/>
      <c r="J80" s="62"/>
      <c r="K80" s="60"/>
      <c r="L80" s="62"/>
      <c r="M80" s="60"/>
      <c r="N80" s="62"/>
      <c r="O80" s="60"/>
      <c r="P80" s="62"/>
      <c r="Q80" s="62"/>
      <c r="R80" s="62"/>
      <c r="S80" s="62"/>
      <c r="T80" s="62"/>
      <c r="U80" s="62"/>
      <c r="V80" s="62"/>
      <c r="W80" s="62"/>
    </row>
    <row r="81" spans="1:23" x14ac:dyDescent="0.25">
      <c r="A81" s="60"/>
      <c r="B81" s="60"/>
      <c r="C81" s="60"/>
      <c r="D81" s="62"/>
      <c r="E81" s="62"/>
      <c r="F81" s="62"/>
      <c r="G81" s="62"/>
      <c r="H81" s="62"/>
      <c r="I81" s="62"/>
      <c r="J81" s="62"/>
      <c r="K81" s="60"/>
      <c r="L81" s="62"/>
      <c r="M81" s="60"/>
      <c r="N81" s="62"/>
      <c r="O81" s="60"/>
      <c r="P81" s="62"/>
      <c r="Q81" s="62"/>
      <c r="R81" s="62"/>
      <c r="S81" s="62"/>
      <c r="T81" s="62"/>
      <c r="U81" s="62"/>
      <c r="V81" s="62"/>
      <c r="W81" s="62"/>
    </row>
    <row r="82" spans="1:23" x14ac:dyDescent="0.25">
      <c r="A82" s="60"/>
      <c r="B82" s="60"/>
      <c r="C82" s="60"/>
      <c r="D82" s="62"/>
      <c r="E82" s="62"/>
      <c r="F82" s="62"/>
      <c r="G82" s="62"/>
      <c r="H82" s="62"/>
      <c r="I82" s="62"/>
      <c r="J82" s="62"/>
      <c r="K82" s="60"/>
      <c r="L82" s="62"/>
      <c r="M82" s="60"/>
      <c r="N82" s="62"/>
      <c r="O82" s="60"/>
      <c r="P82" s="62"/>
      <c r="Q82" s="62"/>
      <c r="R82" s="62"/>
      <c r="S82" s="62"/>
      <c r="T82" s="62"/>
      <c r="U82" s="62"/>
      <c r="V82" s="62"/>
      <c r="W82" s="62"/>
    </row>
    <row r="83" spans="1:23" x14ac:dyDescent="0.25">
      <c r="A83" s="60"/>
      <c r="B83" s="60"/>
      <c r="C83" s="60"/>
      <c r="D83" s="62"/>
      <c r="E83" s="62"/>
      <c r="F83" s="62"/>
      <c r="G83" s="62"/>
      <c r="H83" s="62"/>
      <c r="I83" s="62"/>
      <c r="J83" s="62"/>
      <c r="K83" s="60"/>
      <c r="L83" s="62"/>
      <c r="M83" s="60"/>
      <c r="N83" s="62"/>
      <c r="O83" s="60"/>
      <c r="P83" s="62"/>
      <c r="Q83" s="62"/>
      <c r="R83" s="62"/>
      <c r="S83" s="62"/>
      <c r="T83" s="62"/>
      <c r="U83" s="62"/>
      <c r="V83" s="62"/>
      <c r="W83" s="62"/>
    </row>
    <row r="84" spans="1:23" x14ac:dyDescent="0.25">
      <c r="A84" s="31"/>
      <c r="B84" s="31"/>
      <c r="C84" s="31"/>
      <c r="D84" s="62"/>
      <c r="E84" s="62"/>
      <c r="F84" s="62"/>
      <c r="G84" s="62"/>
      <c r="H84" s="62"/>
      <c r="I84" s="62"/>
      <c r="J84" s="62"/>
      <c r="K84" s="31"/>
      <c r="L84" s="62"/>
      <c r="M84" s="31"/>
      <c r="N84" s="62"/>
      <c r="O84" s="31"/>
      <c r="P84" s="62"/>
      <c r="Q84" s="62"/>
      <c r="R84" s="62"/>
      <c r="S84" s="62"/>
      <c r="T84" s="62"/>
      <c r="U84" s="62"/>
      <c r="V84" s="62"/>
      <c r="W84" s="62"/>
    </row>
    <row r="85" spans="1:23" x14ac:dyDescent="0.25">
      <c r="A85" s="31"/>
      <c r="B85" s="31"/>
      <c r="C85" s="31"/>
      <c r="D85" s="62"/>
      <c r="E85" s="62"/>
      <c r="F85" s="62"/>
      <c r="G85" s="62"/>
      <c r="H85" s="62"/>
      <c r="I85" s="62"/>
      <c r="J85" s="62"/>
      <c r="K85" s="31"/>
      <c r="L85" s="62"/>
      <c r="M85" s="31"/>
      <c r="N85" s="62"/>
      <c r="O85" s="31"/>
      <c r="P85" s="62"/>
      <c r="Q85" s="62"/>
      <c r="R85" s="62"/>
      <c r="S85" s="62"/>
      <c r="T85" s="62"/>
      <c r="U85" s="62"/>
      <c r="V85" s="62"/>
      <c r="W85" s="62"/>
    </row>
    <row r="86" spans="1:23" x14ac:dyDescent="0.25">
      <c r="A86" s="31"/>
      <c r="B86" s="31"/>
      <c r="C86" s="31"/>
      <c r="D86" s="62"/>
      <c r="E86" s="62"/>
      <c r="F86" s="62"/>
      <c r="G86" s="62"/>
      <c r="H86" s="62"/>
      <c r="I86" s="62"/>
      <c r="J86" s="62"/>
      <c r="K86" s="31"/>
      <c r="L86" s="62"/>
      <c r="M86" s="31"/>
      <c r="N86" s="62"/>
      <c r="O86" s="31"/>
      <c r="P86" s="62"/>
      <c r="Q86" s="62"/>
      <c r="R86" s="62"/>
      <c r="S86" s="62"/>
      <c r="T86" s="62"/>
      <c r="U86" s="62"/>
      <c r="V86" s="62"/>
      <c r="W86" s="62"/>
    </row>
    <row r="87" spans="1:23" x14ac:dyDescent="0.25">
      <c r="A87" s="31"/>
      <c r="B87" s="31"/>
      <c r="C87" s="31"/>
      <c r="D87" s="62"/>
      <c r="E87" s="62"/>
      <c r="F87" s="62"/>
      <c r="G87" s="62"/>
      <c r="H87" s="62"/>
      <c r="I87" s="62"/>
      <c r="J87" s="62"/>
      <c r="K87" s="31"/>
      <c r="L87" s="62"/>
      <c r="M87" s="31"/>
      <c r="N87" s="62"/>
      <c r="O87" s="31"/>
      <c r="P87" s="62"/>
      <c r="Q87" s="62"/>
      <c r="R87" s="62"/>
      <c r="S87" s="62"/>
      <c r="T87" s="62"/>
      <c r="U87" s="62"/>
      <c r="V87" s="62"/>
      <c r="W87" s="62"/>
    </row>
    <row r="88" spans="1:23" x14ac:dyDescent="0.25">
      <c r="A88" s="31"/>
      <c r="B88" s="31"/>
      <c r="C88" s="31"/>
      <c r="D88" s="62"/>
      <c r="E88" s="62"/>
      <c r="F88" s="62"/>
      <c r="G88" s="62"/>
      <c r="H88" s="62"/>
      <c r="I88" s="62"/>
      <c r="J88" s="62"/>
      <c r="K88" s="31"/>
      <c r="L88" s="62"/>
      <c r="M88" s="31"/>
      <c r="N88" s="62"/>
      <c r="O88" s="31"/>
      <c r="P88" s="62"/>
      <c r="Q88" s="62"/>
      <c r="R88" s="62"/>
      <c r="S88" s="62"/>
      <c r="T88" s="62"/>
      <c r="U88" s="62"/>
      <c r="V88" s="62"/>
      <c r="W88" s="62"/>
    </row>
    <row r="89" spans="1:23" x14ac:dyDescent="0.25">
      <c r="A89" s="31"/>
      <c r="B89" s="31"/>
      <c r="C89" s="31"/>
      <c r="D89" s="62"/>
      <c r="E89" s="62"/>
      <c r="F89" s="62"/>
      <c r="G89" s="62"/>
      <c r="H89" s="62"/>
      <c r="I89" s="62"/>
      <c r="J89" s="62"/>
      <c r="K89" s="31"/>
      <c r="L89" s="62"/>
      <c r="M89" s="31"/>
      <c r="N89" s="62"/>
      <c r="O89" s="31"/>
      <c r="P89" s="62"/>
      <c r="Q89" s="62"/>
      <c r="R89" s="62"/>
      <c r="S89" s="62"/>
      <c r="T89" s="62"/>
      <c r="U89" s="62"/>
      <c r="V89" s="62"/>
      <c r="W89" s="62"/>
    </row>
    <row r="90" spans="1:23" x14ac:dyDescent="0.25">
      <c r="A90" s="31"/>
      <c r="B90" s="31"/>
      <c r="C90" s="31"/>
      <c r="D90" s="62"/>
      <c r="E90" s="62"/>
      <c r="F90" s="62"/>
      <c r="G90" s="62"/>
      <c r="H90" s="62"/>
      <c r="I90" s="62"/>
      <c r="J90" s="62"/>
      <c r="K90" s="31"/>
      <c r="L90" s="62"/>
      <c r="M90" s="31"/>
      <c r="N90" s="62"/>
      <c r="O90" s="31"/>
      <c r="P90" s="62"/>
      <c r="Q90" s="62"/>
      <c r="R90" s="62"/>
      <c r="S90" s="62"/>
      <c r="T90" s="62"/>
      <c r="U90" s="62"/>
      <c r="V90" s="62"/>
      <c r="W90" s="62"/>
    </row>
    <row r="91" spans="1:23" x14ac:dyDescent="0.25">
      <c r="A91" s="31"/>
      <c r="B91" s="31"/>
      <c r="C91" s="31"/>
      <c r="D91" s="62"/>
      <c r="E91" s="62"/>
      <c r="F91" s="62"/>
      <c r="G91" s="62"/>
      <c r="H91" s="62"/>
      <c r="I91" s="62"/>
      <c r="J91" s="62"/>
      <c r="K91" s="31"/>
      <c r="L91" s="62"/>
      <c r="M91" s="31"/>
      <c r="N91" s="62"/>
      <c r="O91" s="31"/>
      <c r="P91" s="62"/>
      <c r="Q91" s="62"/>
      <c r="R91" s="62"/>
      <c r="S91" s="62"/>
      <c r="T91" s="62"/>
      <c r="U91" s="62"/>
      <c r="V91" s="62"/>
      <c r="W91" s="62"/>
    </row>
    <row r="92" spans="1:23" x14ac:dyDescent="0.25">
      <c r="A92" s="31"/>
      <c r="B92" s="31"/>
      <c r="C92" s="31"/>
      <c r="D92" s="62"/>
      <c r="E92" s="62"/>
      <c r="F92" s="62"/>
      <c r="G92" s="62"/>
      <c r="H92" s="62"/>
      <c r="I92" s="62"/>
      <c r="J92" s="62"/>
      <c r="K92" s="31"/>
      <c r="L92" s="62"/>
      <c r="M92" s="31"/>
      <c r="N92" s="62"/>
      <c r="O92" s="31"/>
      <c r="P92" s="62"/>
      <c r="Q92" s="62"/>
      <c r="R92" s="62"/>
      <c r="S92" s="62"/>
      <c r="T92" s="62"/>
      <c r="U92" s="62"/>
      <c r="V92" s="62"/>
      <c r="W92" s="62"/>
    </row>
    <row r="93" spans="1:23" x14ac:dyDescent="0.25">
      <c r="A93" s="31"/>
      <c r="B93" s="31"/>
      <c r="C93" s="31"/>
      <c r="D93" s="62"/>
      <c r="E93" s="62"/>
      <c r="F93" s="62"/>
      <c r="G93" s="62"/>
      <c r="H93" s="62"/>
      <c r="I93" s="62"/>
      <c r="J93" s="62"/>
      <c r="K93" s="31"/>
      <c r="L93" s="62"/>
      <c r="M93" s="31"/>
      <c r="N93" s="62"/>
      <c r="O93" s="31"/>
      <c r="P93" s="62"/>
      <c r="Q93" s="62"/>
      <c r="R93" s="62"/>
      <c r="S93" s="62"/>
      <c r="T93" s="62"/>
      <c r="U93" s="62"/>
      <c r="V93" s="62"/>
      <c r="W93" s="62"/>
    </row>
    <row r="94" spans="1:23" x14ac:dyDescent="0.25">
      <c r="A94" s="31"/>
      <c r="B94" s="31"/>
      <c r="C94" s="31"/>
      <c r="D94" s="62"/>
      <c r="E94" s="62"/>
      <c r="F94" s="62"/>
      <c r="G94" s="62"/>
      <c r="H94" s="62"/>
      <c r="I94" s="62"/>
      <c r="J94" s="62"/>
      <c r="K94" s="31"/>
      <c r="L94" s="62"/>
      <c r="M94" s="31"/>
      <c r="N94" s="62"/>
      <c r="O94" s="31"/>
      <c r="P94" s="62"/>
      <c r="Q94" s="62"/>
      <c r="R94" s="62"/>
      <c r="S94" s="62"/>
      <c r="T94" s="62"/>
      <c r="U94" s="62"/>
      <c r="V94" s="62"/>
      <c r="W94" s="62"/>
    </row>
    <row r="95" spans="1:23" x14ac:dyDescent="0.25">
      <c r="A95" s="31"/>
      <c r="B95" s="31"/>
      <c r="C95" s="31"/>
      <c r="D95" s="62"/>
      <c r="E95" s="62"/>
      <c r="F95" s="62"/>
      <c r="G95" s="62"/>
      <c r="H95" s="62"/>
      <c r="I95" s="62"/>
      <c r="J95" s="62"/>
      <c r="K95" s="31"/>
      <c r="L95" s="62"/>
      <c r="M95" s="31"/>
      <c r="N95" s="62"/>
      <c r="O95" s="31"/>
      <c r="P95" s="62"/>
      <c r="Q95" s="62"/>
      <c r="R95" s="62"/>
      <c r="S95" s="62"/>
      <c r="T95" s="62"/>
      <c r="U95" s="62"/>
      <c r="V95" s="62"/>
      <c r="W95" s="62"/>
    </row>
    <row r="96" spans="1:23" x14ac:dyDescent="0.25">
      <c r="A96" s="31"/>
      <c r="B96" s="31"/>
      <c r="C96" s="31"/>
      <c r="D96" s="62"/>
      <c r="E96" s="62"/>
      <c r="F96" s="62"/>
      <c r="G96" s="62"/>
      <c r="H96" s="62"/>
      <c r="I96" s="62"/>
      <c r="J96" s="62"/>
      <c r="K96" s="31"/>
      <c r="L96" s="62"/>
      <c r="M96" s="31"/>
      <c r="N96" s="62"/>
      <c r="O96" s="31"/>
      <c r="P96" s="62"/>
      <c r="Q96" s="62"/>
      <c r="R96" s="62"/>
      <c r="S96" s="62"/>
      <c r="T96" s="62"/>
      <c r="U96" s="62"/>
      <c r="V96" s="62"/>
      <c r="W96" s="62"/>
    </row>
    <row r="97" spans="1:23" x14ac:dyDescent="0.25">
      <c r="A97" s="31"/>
      <c r="B97" s="31"/>
      <c r="C97" s="31"/>
      <c r="D97" s="62"/>
      <c r="E97" s="62"/>
      <c r="F97" s="62"/>
      <c r="G97" s="62"/>
      <c r="H97" s="62"/>
      <c r="I97" s="62"/>
      <c r="J97" s="62"/>
      <c r="K97" s="31"/>
      <c r="L97" s="62"/>
      <c r="M97" s="31"/>
      <c r="N97" s="62"/>
      <c r="O97" s="31"/>
      <c r="P97" s="62"/>
      <c r="Q97" s="62"/>
      <c r="R97" s="62"/>
      <c r="S97" s="62"/>
      <c r="T97" s="62"/>
      <c r="U97" s="62"/>
      <c r="V97" s="62"/>
      <c r="W97" s="62"/>
    </row>
    <row r="98" spans="1:23" x14ac:dyDescent="0.25">
      <c r="A98" s="31"/>
      <c r="B98" s="31"/>
      <c r="C98" s="31"/>
      <c r="D98" s="62"/>
      <c r="E98" s="62"/>
      <c r="F98" s="62"/>
      <c r="G98" s="62"/>
      <c r="H98" s="62"/>
      <c r="I98" s="62"/>
      <c r="J98" s="62"/>
      <c r="K98" s="31"/>
      <c r="L98" s="62"/>
      <c r="M98" s="31"/>
      <c r="N98" s="62"/>
      <c r="O98" s="31"/>
      <c r="P98" s="62"/>
      <c r="Q98" s="62"/>
      <c r="R98" s="62"/>
      <c r="S98" s="62"/>
      <c r="T98" s="62"/>
      <c r="U98" s="62"/>
      <c r="V98" s="62"/>
      <c r="W98" s="62"/>
    </row>
    <row r="99" spans="1:23" x14ac:dyDescent="0.25">
      <c r="A99" s="31"/>
      <c r="B99" s="31"/>
      <c r="C99" s="31"/>
      <c r="D99" s="62"/>
      <c r="E99" s="62"/>
      <c r="F99" s="62"/>
      <c r="G99" s="62"/>
      <c r="H99" s="62"/>
      <c r="I99" s="62"/>
      <c r="J99" s="62"/>
      <c r="K99" s="31"/>
      <c r="L99" s="62"/>
      <c r="M99" s="31"/>
      <c r="N99" s="62"/>
      <c r="O99" s="31"/>
      <c r="P99" s="62"/>
      <c r="Q99" s="62"/>
      <c r="R99" s="62"/>
      <c r="S99" s="62"/>
      <c r="T99" s="62"/>
      <c r="U99" s="62"/>
      <c r="V99" s="62"/>
      <c r="W99" s="62"/>
    </row>
    <row r="100" spans="1:23" x14ac:dyDescent="0.25">
      <c r="A100" s="31"/>
      <c r="B100" s="31"/>
      <c r="C100" s="31"/>
      <c r="D100" s="62"/>
      <c r="E100" s="62"/>
      <c r="F100" s="62"/>
      <c r="G100" s="62"/>
      <c r="H100" s="62"/>
      <c r="I100" s="62"/>
      <c r="J100" s="62"/>
      <c r="K100" s="31"/>
      <c r="L100" s="62"/>
      <c r="M100" s="31"/>
      <c r="N100" s="62"/>
      <c r="O100" s="31"/>
      <c r="P100" s="62"/>
      <c r="Q100" s="62"/>
      <c r="R100" s="62"/>
      <c r="S100" s="62"/>
      <c r="T100" s="62"/>
      <c r="U100" s="62"/>
      <c r="V100" s="62"/>
      <c r="W100" s="62"/>
    </row>
    <row r="101" spans="1:23" x14ac:dyDescent="0.25">
      <c r="A101" s="31"/>
      <c r="B101" s="31"/>
      <c r="C101" s="31"/>
      <c r="D101" s="62"/>
      <c r="E101" s="62"/>
      <c r="F101" s="62"/>
      <c r="G101" s="62"/>
      <c r="H101" s="62"/>
      <c r="I101" s="62"/>
      <c r="J101" s="62"/>
      <c r="K101" s="31"/>
      <c r="L101" s="62"/>
      <c r="M101" s="31"/>
      <c r="N101" s="62"/>
      <c r="O101" s="31"/>
      <c r="P101" s="62"/>
      <c r="Q101" s="62"/>
      <c r="R101" s="62"/>
      <c r="S101" s="62"/>
      <c r="T101" s="62"/>
      <c r="U101" s="62"/>
      <c r="V101" s="62"/>
      <c r="W101" s="62"/>
    </row>
    <row r="102" spans="1:23" x14ac:dyDescent="0.25">
      <c r="A102" s="31"/>
      <c r="B102" s="31"/>
      <c r="C102" s="31"/>
      <c r="D102" s="62"/>
      <c r="E102" s="62"/>
      <c r="F102" s="62"/>
      <c r="G102" s="62"/>
      <c r="H102" s="62"/>
      <c r="I102" s="62"/>
      <c r="J102" s="62"/>
      <c r="K102" s="31"/>
      <c r="L102" s="62"/>
      <c r="M102" s="31"/>
      <c r="N102" s="62"/>
      <c r="O102" s="31"/>
      <c r="P102" s="62"/>
      <c r="Q102" s="62"/>
      <c r="R102" s="62"/>
      <c r="S102" s="62"/>
      <c r="T102" s="62"/>
      <c r="U102" s="62"/>
      <c r="V102" s="62"/>
      <c r="W102" s="62"/>
    </row>
    <row r="103" spans="1:23" x14ac:dyDescent="0.25">
      <c r="A103" s="31"/>
      <c r="B103" s="31"/>
      <c r="C103" s="31"/>
      <c r="D103" s="62"/>
      <c r="E103" s="62"/>
      <c r="F103" s="62"/>
      <c r="G103" s="62"/>
      <c r="H103" s="62"/>
      <c r="I103" s="62"/>
      <c r="J103" s="62"/>
      <c r="K103" s="31"/>
      <c r="L103" s="62"/>
      <c r="M103" s="31"/>
      <c r="N103" s="62"/>
      <c r="O103" s="31"/>
      <c r="P103" s="62"/>
      <c r="Q103" s="62"/>
      <c r="R103" s="62"/>
      <c r="S103" s="62"/>
      <c r="T103" s="62"/>
      <c r="U103" s="62"/>
      <c r="V103" s="62"/>
      <c r="W103" s="62"/>
    </row>
    <row r="104" spans="1:23" x14ac:dyDescent="0.25">
      <c r="A104" s="31"/>
      <c r="B104" s="31"/>
      <c r="C104" s="31"/>
      <c r="D104" s="62"/>
      <c r="E104" s="62"/>
      <c r="F104" s="62"/>
      <c r="G104" s="62"/>
      <c r="H104" s="62"/>
      <c r="I104" s="62"/>
      <c r="J104" s="62"/>
      <c r="K104" s="31"/>
      <c r="L104" s="62"/>
      <c r="M104" s="31"/>
      <c r="N104" s="62"/>
      <c r="O104" s="31"/>
      <c r="P104" s="62"/>
      <c r="Q104" s="62"/>
      <c r="R104" s="62"/>
      <c r="S104" s="62"/>
      <c r="T104" s="62"/>
      <c r="U104" s="62"/>
      <c r="V104" s="62"/>
      <c r="W104" s="62"/>
    </row>
    <row r="105" spans="1:23" x14ac:dyDescent="0.25">
      <c r="A105" s="31"/>
      <c r="B105" s="31"/>
      <c r="C105" s="31"/>
      <c r="D105" s="62"/>
      <c r="E105" s="62"/>
      <c r="F105" s="62"/>
      <c r="G105" s="62"/>
      <c r="H105" s="62"/>
      <c r="I105" s="62"/>
      <c r="J105" s="62"/>
      <c r="K105" s="31"/>
      <c r="L105" s="62"/>
      <c r="M105" s="31"/>
      <c r="N105" s="62"/>
      <c r="O105" s="31"/>
      <c r="P105" s="62"/>
      <c r="Q105" s="62"/>
      <c r="R105" s="62"/>
      <c r="S105" s="62"/>
      <c r="T105" s="62"/>
      <c r="U105" s="62"/>
      <c r="V105" s="62"/>
      <c r="W105" s="62"/>
    </row>
    <row r="106" spans="1:23" x14ac:dyDescent="0.25">
      <c r="A106" s="31"/>
      <c r="B106" s="31"/>
      <c r="C106" s="31"/>
      <c r="D106" s="62"/>
      <c r="E106" s="62"/>
      <c r="F106" s="62"/>
      <c r="G106" s="62"/>
      <c r="H106" s="62"/>
      <c r="I106" s="62"/>
      <c r="J106" s="62"/>
      <c r="K106" s="31"/>
      <c r="L106" s="62"/>
      <c r="M106" s="31"/>
      <c r="N106" s="62"/>
      <c r="O106" s="31"/>
      <c r="P106" s="62"/>
      <c r="Q106" s="62"/>
      <c r="R106" s="62"/>
      <c r="S106" s="62"/>
      <c r="T106" s="62"/>
      <c r="U106" s="62"/>
      <c r="V106" s="62"/>
      <c r="W106" s="62"/>
    </row>
    <row r="107" spans="1:23" x14ac:dyDescent="0.25">
      <c r="A107" s="31"/>
      <c r="B107" s="31"/>
      <c r="C107" s="31"/>
      <c r="D107" s="62"/>
      <c r="E107" s="62"/>
      <c r="F107" s="62"/>
      <c r="G107" s="62"/>
      <c r="H107" s="62"/>
      <c r="I107" s="62"/>
      <c r="J107" s="62"/>
      <c r="K107" s="31"/>
      <c r="L107" s="62"/>
      <c r="M107" s="31"/>
      <c r="N107" s="62"/>
      <c r="O107" s="31"/>
      <c r="P107" s="62"/>
      <c r="Q107" s="62"/>
      <c r="R107" s="62"/>
      <c r="S107" s="62"/>
      <c r="T107" s="62"/>
      <c r="U107" s="62"/>
      <c r="V107" s="62"/>
      <c r="W107" s="62"/>
    </row>
    <row r="108" spans="1:23" x14ac:dyDescent="0.25">
      <c r="A108" s="31"/>
      <c r="B108" s="31"/>
      <c r="C108" s="31"/>
      <c r="D108" s="62"/>
      <c r="E108" s="62"/>
      <c r="F108" s="62"/>
      <c r="G108" s="62"/>
      <c r="H108" s="62"/>
      <c r="I108" s="62"/>
      <c r="J108" s="62"/>
      <c r="K108" s="31"/>
      <c r="L108" s="62"/>
      <c r="M108" s="31"/>
      <c r="N108" s="62"/>
      <c r="O108" s="31"/>
      <c r="P108" s="62"/>
      <c r="Q108" s="62"/>
      <c r="R108" s="62"/>
      <c r="S108" s="62"/>
      <c r="T108" s="62"/>
      <c r="U108" s="62"/>
      <c r="V108" s="62"/>
      <c r="W108" s="62"/>
    </row>
    <row r="109" spans="1:23" x14ac:dyDescent="0.25">
      <c r="A109" s="31"/>
      <c r="B109" s="31"/>
      <c r="C109" s="31"/>
      <c r="D109" s="62"/>
      <c r="E109" s="62"/>
      <c r="F109" s="62"/>
      <c r="G109" s="62"/>
      <c r="H109" s="62"/>
      <c r="I109" s="62"/>
      <c r="J109" s="62"/>
      <c r="K109" s="31"/>
      <c r="L109" s="62"/>
      <c r="M109" s="31"/>
      <c r="N109" s="62"/>
      <c r="O109" s="31"/>
      <c r="P109" s="62"/>
      <c r="Q109" s="62"/>
      <c r="R109" s="62"/>
      <c r="S109" s="62"/>
      <c r="T109" s="62"/>
      <c r="U109" s="62"/>
      <c r="V109" s="62"/>
      <c r="W109" s="62"/>
    </row>
    <row r="110" spans="1:23" x14ac:dyDescent="0.25">
      <c r="A110" s="31"/>
      <c r="B110" s="31"/>
      <c r="C110" s="31"/>
      <c r="D110" s="62"/>
      <c r="E110" s="62"/>
      <c r="F110" s="62"/>
      <c r="G110" s="62"/>
      <c r="H110" s="62"/>
      <c r="I110" s="62"/>
      <c r="J110" s="62"/>
      <c r="K110" s="31"/>
      <c r="L110" s="62"/>
      <c r="M110" s="31"/>
      <c r="N110" s="62"/>
      <c r="O110" s="31"/>
      <c r="P110" s="62"/>
      <c r="Q110" s="62"/>
      <c r="R110" s="62"/>
      <c r="S110" s="62"/>
      <c r="T110" s="62"/>
      <c r="U110" s="62"/>
      <c r="V110" s="62"/>
      <c r="W110" s="62"/>
    </row>
    <row r="111" spans="1:23" x14ac:dyDescent="0.25">
      <c r="A111" s="31"/>
      <c r="B111" s="31"/>
      <c r="C111" s="31"/>
      <c r="D111" s="62"/>
      <c r="E111" s="62"/>
      <c r="F111" s="62"/>
      <c r="G111" s="62"/>
      <c r="H111" s="62"/>
      <c r="I111" s="62"/>
      <c r="J111" s="62"/>
      <c r="K111" s="31"/>
      <c r="L111" s="62"/>
      <c r="M111" s="31"/>
      <c r="N111" s="62"/>
      <c r="O111" s="31"/>
      <c r="P111" s="62"/>
      <c r="Q111" s="62"/>
      <c r="R111" s="62"/>
      <c r="S111" s="62"/>
      <c r="T111" s="62"/>
      <c r="U111" s="62"/>
      <c r="V111" s="62"/>
      <c r="W111" s="62"/>
    </row>
    <row r="112" spans="1:23" x14ac:dyDescent="0.25">
      <c r="A112" s="31"/>
      <c r="B112" s="31"/>
      <c r="C112" s="31"/>
      <c r="D112" s="62"/>
      <c r="E112" s="62"/>
      <c r="F112" s="62"/>
      <c r="G112" s="62"/>
      <c r="H112" s="62"/>
      <c r="I112" s="62"/>
      <c r="J112" s="62"/>
      <c r="K112" s="31"/>
      <c r="L112" s="62"/>
      <c r="M112" s="31"/>
      <c r="N112" s="62"/>
      <c r="O112" s="31"/>
      <c r="P112" s="62"/>
      <c r="Q112" s="62"/>
      <c r="R112" s="62"/>
      <c r="S112" s="62"/>
      <c r="T112" s="62"/>
      <c r="U112" s="62"/>
      <c r="V112" s="62"/>
      <c r="W112" s="62"/>
    </row>
    <row r="113" spans="1:23" x14ac:dyDescent="0.25">
      <c r="A113" s="31"/>
      <c r="B113" s="31"/>
      <c r="C113" s="31"/>
      <c r="D113" s="62"/>
      <c r="E113" s="62"/>
      <c r="F113" s="62"/>
      <c r="G113" s="62"/>
      <c r="H113" s="62"/>
      <c r="I113" s="62"/>
      <c r="J113" s="62"/>
      <c r="K113" s="31"/>
      <c r="L113" s="62"/>
      <c r="M113" s="31"/>
      <c r="N113" s="62"/>
      <c r="O113" s="31"/>
      <c r="P113" s="62"/>
      <c r="Q113" s="62"/>
      <c r="R113" s="62"/>
      <c r="S113" s="62"/>
      <c r="T113" s="62"/>
      <c r="U113" s="62"/>
      <c r="V113" s="62"/>
      <c r="W113" s="62"/>
    </row>
    <row r="114" spans="1:23" x14ac:dyDescent="0.25">
      <c r="A114" s="31"/>
      <c r="B114" s="31"/>
      <c r="C114" s="31"/>
      <c r="D114" s="62"/>
      <c r="E114" s="62"/>
      <c r="F114" s="62"/>
      <c r="G114" s="62"/>
      <c r="H114" s="62"/>
      <c r="I114" s="62"/>
      <c r="J114" s="62"/>
      <c r="K114" s="31"/>
      <c r="L114" s="62"/>
      <c r="M114" s="31"/>
      <c r="N114" s="62"/>
      <c r="O114" s="31"/>
      <c r="P114" s="62"/>
      <c r="Q114" s="62"/>
      <c r="R114" s="62"/>
      <c r="S114" s="62"/>
      <c r="T114" s="62"/>
      <c r="U114" s="62"/>
      <c r="V114" s="62"/>
      <c r="W114" s="62"/>
    </row>
    <row r="115" spans="1:23" x14ac:dyDescent="0.25">
      <c r="A115" s="31"/>
      <c r="B115" s="31"/>
      <c r="C115" s="31"/>
      <c r="D115" s="62"/>
      <c r="E115" s="62"/>
      <c r="F115" s="62"/>
      <c r="G115" s="62"/>
      <c r="H115" s="62"/>
      <c r="I115" s="62"/>
      <c r="J115" s="62"/>
      <c r="K115" s="31"/>
      <c r="L115" s="62"/>
      <c r="M115" s="31"/>
      <c r="N115" s="62"/>
      <c r="O115" s="31"/>
      <c r="P115" s="62"/>
      <c r="Q115" s="62"/>
      <c r="R115" s="62"/>
      <c r="S115" s="62"/>
      <c r="T115" s="62"/>
      <c r="U115" s="62"/>
      <c r="V115" s="62"/>
      <c r="W115" s="62"/>
    </row>
    <row r="116" spans="1:23" x14ac:dyDescent="0.25">
      <c r="A116" s="31"/>
      <c r="B116" s="31"/>
      <c r="C116" s="31"/>
      <c r="D116" s="62"/>
      <c r="E116" s="62"/>
      <c r="F116" s="62"/>
      <c r="G116" s="62"/>
      <c r="H116" s="62"/>
      <c r="I116" s="62"/>
      <c r="J116" s="62"/>
      <c r="K116" s="31"/>
      <c r="L116" s="62"/>
      <c r="M116" s="31"/>
      <c r="N116" s="62"/>
      <c r="O116" s="31"/>
      <c r="P116" s="62"/>
      <c r="Q116" s="62"/>
      <c r="R116" s="62"/>
      <c r="S116" s="62"/>
      <c r="T116" s="62"/>
      <c r="U116" s="62"/>
      <c r="V116" s="62"/>
      <c r="W116" s="62"/>
    </row>
    <row r="117" spans="1:23" x14ac:dyDescent="0.25">
      <c r="A117" s="31"/>
      <c r="B117" s="31"/>
      <c r="C117" s="31"/>
      <c r="D117" s="62"/>
      <c r="E117" s="62"/>
      <c r="F117" s="62"/>
      <c r="G117" s="62"/>
      <c r="H117" s="62"/>
      <c r="I117" s="62"/>
      <c r="J117" s="62"/>
      <c r="K117" s="31"/>
      <c r="L117" s="62"/>
      <c r="M117" s="31"/>
      <c r="N117" s="62"/>
      <c r="O117" s="31"/>
      <c r="P117" s="62"/>
      <c r="Q117" s="62"/>
      <c r="R117" s="62"/>
      <c r="S117" s="62"/>
      <c r="T117" s="62"/>
      <c r="U117" s="62"/>
      <c r="V117" s="62"/>
      <c r="W117" s="62"/>
    </row>
    <row r="118" spans="1:23" x14ac:dyDescent="0.25">
      <c r="A118" s="31"/>
      <c r="B118" s="31"/>
      <c r="C118" s="31"/>
      <c r="D118" s="62"/>
      <c r="E118" s="62"/>
      <c r="F118" s="62"/>
      <c r="G118" s="62"/>
      <c r="H118" s="62"/>
      <c r="I118" s="62"/>
      <c r="J118" s="62"/>
      <c r="K118" s="31"/>
      <c r="L118" s="62"/>
      <c r="M118" s="31"/>
      <c r="N118" s="62"/>
      <c r="O118" s="31"/>
      <c r="P118" s="62"/>
      <c r="Q118" s="62"/>
      <c r="R118" s="62"/>
      <c r="S118" s="62"/>
      <c r="T118" s="62"/>
      <c r="U118" s="62"/>
      <c r="V118" s="62"/>
      <c r="W118" s="62"/>
    </row>
    <row r="119" spans="1:23" x14ac:dyDescent="0.25">
      <c r="A119" s="31"/>
      <c r="B119" s="31"/>
      <c r="C119" s="31"/>
      <c r="D119" s="62"/>
      <c r="E119" s="62"/>
      <c r="F119" s="62"/>
      <c r="G119" s="62"/>
      <c r="H119" s="62"/>
      <c r="I119" s="62"/>
      <c r="J119" s="62"/>
      <c r="K119" s="31"/>
      <c r="L119" s="62"/>
      <c r="M119" s="31"/>
      <c r="N119" s="62"/>
      <c r="O119" s="31"/>
      <c r="P119" s="62"/>
      <c r="Q119" s="62"/>
      <c r="R119" s="62"/>
      <c r="S119" s="62"/>
      <c r="T119" s="62"/>
      <c r="U119" s="62"/>
      <c r="V119" s="62"/>
      <c r="W119" s="62"/>
    </row>
    <row r="120" spans="1:23" x14ac:dyDescent="0.25">
      <c r="D120" s="62"/>
      <c r="E120" s="62"/>
      <c r="F120" s="62"/>
      <c r="G120" s="62"/>
      <c r="H120" s="62"/>
      <c r="I120" s="62"/>
      <c r="J120" s="62"/>
      <c r="L120" s="62"/>
      <c r="N120" s="62"/>
      <c r="P120" s="62"/>
      <c r="Q120" s="62"/>
      <c r="R120" s="62"/>
      <c r="S120" s="62"/>
      <c r="T120" s="62"/>
      <c r="U120" s="62"/>
      <c r="V120" s="62"/>
      <c r="W120" s="62"/>
    </row>
    <row r="121" spans="1:23" x14ac:dyDescent="0.25">
      <c r="D121" s="62"/>
      <c r="E121" s="62"/>
      <c r="F121" s="62"/>
      <c r="G121" s="62"/>
      <c r="H121" s="62"/>
      <c r="I121" s="62"/>
      <c r="J121" s="62"/>
      <c r="L121" s="62"/>
      <c r="N121" s="62"/>
      <c r="P121" s="62"/>
      <c r="Q121" s="62"/>
      <c r="R121" s="62"/>
      <c r="S121" s="62"/>
      <c r="T121" s="62"/>
      <c r="U121" s="62"/>
      <c r="V121" s="62"/>
      <c r="W121" s="62"/>
    </row>
    <row r="122" spans="1:23" x14ac:dyDescent="0.25">
      <c r="D122" s="62"/>
      <c r="E122" s="62"/>
      <c r="F122" s="62"/>
      <c r="G122" s="62"/>
      <c r="H122" s="62"/>
      <c r="I122" s="62"/>
      <c r="J122" s="62"/>
      <c r="L122" s="62"/>
      <c r="N122" s="62"/>
      <c r="P122" s="62"/>
      <c r="Q122" s="62"/>
      <c r="R122" s="62"/>
      <c r="S122" s="62"/>
      <c r="T122" s="62"/>
      <c r="U122" s="62"/>
      <c r="V122" s="62"/>
      <c r="W122" s="62"/>
    </row>
    <row r="123" spans="1:23" x14ac:dyDescent="0.25">
      <c r="D123" s="62"/>
      <c r="E123" s="62"/>
      <c r="F123" s="62"/>
      <c r="G123" s="62"/>
      <c r="H123" s="62"/>
      <c r="I123" s="62"/>
      <c r="J123" s="62"/>
      <c r="L123" s="62"/>
      <c r="N123" s="62"/>
      <c r="P123" s="62"/>
      <c r="Q123" s="62"/>
      <c r="R123" s="62"/>
      <c r="S123" s="62"/>
      <c r="T123" s="62"/>
      <c r="U123" s="62"/>
      <c r="V123" s="62"/>
      <c r="W123" s="62"/>
    </row>
    <row r="124" spans="1:23" x14ac:dyDescent="0.25">
      <c r="D124" s="62"/>
      <c r="E124" s="62"/>
      <c r="F124" s="62"/>
      <c r="G124" s="62"/>
      <c r="H124" s="62"/>
      <c r="I124" s="62"/>
      <c r="J124" s="62"/>
      <c r="L124" s="62"/>
      <c r="N124" s="62"/>
      <c r="P124" s="62"/>
      <c r="Q124" s="62"/>
      <c r="R124" s="62"/>
      <c r="S124" s="62"/>
      <c r="T124" s="62"/>
      <c r="U124" s="62"/>
      <c r="V124" s="62"/>
      <c r="W124" s="62"/>
    </row>
    <row r="125" spans="1:23" x14ac:dyDescent="0.25">
      <c r="D125" s="62"/>
      <c r="E125" s="62"/>
      <c r="F125" s="62"/>
      <c r="G125" s="62"/>
      <c r="H125" s="62"/>
      <c r="I125" s="62"/>
      <c r="J125" s="62"/>
      <c r="L125" s="62"/>
      <c r="N125" s="62"/>
      <c r="P125" s="62"/>
      <c r="Q125" s="62"/>
      <c r="R125" s="62"/>
      <c r="S125" s="62"/>
      <c r="T125" s="62"/>
      <c r="U125" s="62"/>
      <c r="V125" s="62"/>
      <c r="W125" s="62"/>
    </row>
    <row r="126" spans="1:23" x14ac:dyDescent="0.25">
      <c r="D126" s="62"/>
      <c r="E126" s="62"/>
      <c r="F126" s="62"/>
      <c r="G126" s="62"/>
      <c r="H126" s="62"/>
      <c r="I126" s="62"/>
      <c r="J126" s="62"/>
      <c r="L126" s="62"/>
      <c r="N126" s="62"/>
      <c r="P126" s="62"/>
      <c r="Q126" s="62"/>
      <c r="R126" s="62"/>
      <c r="S126" s="62"/>
      <c r="T126" s="62"/>
      <c r="U126" s="62"/>
      <c r="V126" s="62"/>
      <c r="W126" s="62"/>
    </row>
    <row r="127" spans="1:23" x14ac:dyDescent="0.25">
      <c r="D127" s="62"/>
      <c r="E127" s="62"/>
      <c r="F127" s="62"/>
      <c r="G127" s="62"/>
      <c r="H127" s="62"/>
      <c r="I127" s="62"/>
      <c r="J127" s="62"/>
      <c r="L127" s="62"/>
      <c r="N127" s="62"/>
      <c r="P127" s="62"/>
      <c r="Q127" s="62"/>
      <c r="R127" s="62"/>
      <c r="S127" s="62"/>
      <c r="T127" s="62"/>
      <c r="U127" s="62"/>
      <c r="V127" s="62"/>
      <c r="W127" s="62"/>
    </row>
    <row r="128" spans="1:23" x14ac:dyDescent="0.25">
      <c r="D128" s="62"/>
      <c r="E128" s="62"/>
      <c r="F128" s="62"/>
      <c r="G128" s="62"/>
      <c r="H128" s="62"/>
      <c r="I128" s="62"/>
      <c r="J128" s="62"/>
      <c r="L128" s="62"/>
      <c r="N128" s="62"/>
      <c r="P128" s="62"/>
      <c r="Q128" s="62"/>
      <c r="R128" s="62"/>
      <c r="S128" s="62"/>
      <c r="T128" s="62"/>
      <c r="U128" s="62"/>
      <c r="V128" s="62"/>
      <c r="W128" s="62"/>
    </row>
    <row r="129" spans="4:23" x14ac:dyDescent="0.25">
      <c r="D129" s="62"/>
      <c r="E129" s="62"/>
      <c r="F129" s="62"/>
      <c r="G129" s="62"/>
      <c r="H129" s="62"/>
      <c r="I129" s="62"/>
      <c r="J129" s="62"/>
      <c r="L129" s="62"/>
      <c r="N129" s="62"/>
      <c r="P129" s="62"/>
      <c r="Q129" s="62"/>
      <c r="R129" s="62"/>
      <c r="S129" s="62"/>
      <c r="T129" s="62"/>
      <c r="U129" s="62"/>
      <c r="V129" s="62"/>
      <c r="W129" s="62"/>
    </row>
    <row r="130" spans="4:23" x14ac:dyDescent="0.25">
      <c r="D130" s="62"/>
      <c r="E130" s="62"/>
      <c r="F130" s="62"/>
      <c r="G130" s="62"/>
      <c r="H130" s="62"/>
      <c r="I130" s="62"/>
      <c r="J130" s="62"/>
      <c r="L130" s="62"/>
      <c r="N130" s="62"/>
      <c r="P130" s="62"/>
      <c r="Q130" s="62"/>
      <c r="R130" s="62"/>
      <c r="S130" s="62"/>
      <c r="T130" s="62"/>
      <c r="U130" s="62"/>
      <c r="V130" s="62"/>
      <c r="W130" s="62"/>
    </row>
    <row r="131" spans="4:23" x14ac:dyDescent="0.25">
      <c r="D131" s="62"/>
      <c r="E131" s="62"/>
      <c r="F131" s="62"/>
      <c r="G131" s="62"/>
      <c r="H131" s="62"/>
      <c r="I131" s="62"/>
      <c r="J131" s="62"/>
      <c r="L131" s="62"/>
      <c r="N131" s="62"/>
      <c r="P131" s="62"/>
      <c r="Q131" s="62"/>
      <c r="R131" s="62"/>
      <c r="S131" s="62"/>
      <c r="T131" s="62"/>
      <c r="U131" s="62"/>
      <c r="V131" s="62"/>
      <c r="W131" s="62"/>
    </row>
    <row r="132" spans="4:23" x14ac:dyDescent="0.25">
      <c r="D132" s="62"/>
      <c r="E132" s="62"/>
      <c r="F132" s="62"/>
      <c r="G132" s="62"/>
      <c r="H132" s="62"/>
      <c r="I132" s="62"/>
      <c r="J132" s="62"/>
      <c r="L132" s="62"/>
      <c r="N132" s="62"/>
      <c r="P132" s="62"/>
      <c r="Q132" s="62"/>
      <c r="R132" s="62"/>
      <c r="S132" s="62"/>
      <c r="T132" s="62"/>
      <c r="U132" s="62"/>
      <c r="V132" s="62"/>
      <c r="W132" s="62"/>
    </row>
    <row r="133" spans="4:23" x14ac:dyDescent="0.25">
      <c r="D133" s="62"/>
      <c r="E133" s="62"/>
      <c r="F133" s="62"/>
      <c r="G133" s="62"/>
      <c r="H133" s="62"/>
      <c r="I133" s="62"/>
      <c r="J133" s="62"/>
      <c r="L133" s="62"/>
      <c r="N133" s="62"/>
      <c r="P133" s="62"/>
      <c r="Q133" s="62"/>
      <c r="R133" s="62"/>
      <c r="S133" s="62"/>
      <c r="T133" s="62"/>
      <c r="U133" s="62"/>
      <c r="V133" s="62"/>
      <c r="W133" s="62"/>
    </row>
    <row r="134" spans="4:23" x14ac:dyDescent="0.25">
      <c r="D134" s="62"/>
      <c r="E134" s="62"/>
      <c r="F134" s="62"/>
      <c r="G134" s="62"/>
      <c r="H134" s="62"/>
      <c r="I134" s="62"/>
      <c r="J134" s="62"/>
      <c r="L134" s="62"/>
      <c r="N134" s="62"/>
      <c r="P134" s="62"/>
      <c r="Q134" s="62"/>
      <c r="R134" s="62"/>
      <c r="S134" s="62"/>
      <c r="T134" s="62"/>
      <c r="U134" s="62"/>
      <c r="V134" s="62"/>
      <c r="W134" s="62"/>
    </row>
    <row r="135" spans="4:23" x14ac:dyDescent="0.25">
      <c r="D135" s="62"/>
      <c r="E135" s="62"/>
      <c r="F135" s="62"/>
      <c r="G135" s="62"/>
      <c r="H135" s="62"/>
      <c r="I135" s="62"/>
      <c r="J135" s="62"/>
      <c r="L135" s="62"/>
      <c r="N135" s="62"/>
      <c r="P135" s="62"/>
      <c r="Q135" s="62"/>
      <c r="R135" s="62"/>
      <c r="S135" s="62"/>
      <c r="T135" s="62"/>
      <c r="U135" s="62"/>
      <c r="V135" s="62"/>
      <c r="W135" s="62"/>
    </row>
    <row r="136" spans="4:23" x14ac:dyDescent="0.25">
      <c r="D136" s="62"/>
      <c r="E136" s="62"/>
      <c r="F136" s="62"/>
      <c r="G136" s="62"/>
      <c r="H136" s="62"/>
      <c r="I136" s="62"/>
      <c r="J136" s="62"/>
      <c r="L136" s="62"/>
      <c r="N136" s="62"/>
      <c r="P136" s="62"/>
      <c r="Q136" s="62"/>
      <c r="R136" s="62"/>
      <c r="S136" s="62"/>
      <c r="T136" s="62"/>
      <c r="U136" s="62"/>
      <c r="V136" s="62"/>
      <c r="W136" s="62"/>
    </row>
    <row r="137" spans="4:23" x14ac:dyDescent="0.25">
      <c r="D137" s="62"/>
      <c r="E137" s="62"/>
      <c r="F137" s="62"/>
      <c r="G137" s="62"/>
      <c r="H137" s="62"/>
      <c r="I137" s="62"/>
      <c r="J137" s="62"/>
      <c r="L137" s="62"/>
      <c r="N137" s="62"/>
      <c r="P137" s="62"/>
      <c r="Q137" s="62"/>
      <c r="R137" s="62"/>
      <c r="S137" s="62"/>
      <c r="T137" s="62"/>
      <c r="U137" s="62"/>
      <c r="V137" s="62"/>
      <c r="W137" s="62"/>
    </row>
    <row r="138" spans="4:23" x14ac:dyDescent="0.25">
      <c r="D138" s="62"/>
      <c r="E138" s="62"/>
      <c r="F138" s="62"/>
      <c r="G138" s="62"/>
      <c r="H138" s="62"/>
      <c r="I138" s="62"/>
      <c r="J138" s="62"/>
      <c r="L138" s="62"/>
      <c r="N138" s="62"/>
      <c r="P138" s="62"/>
      <c r="Q138" s="62"/>
      <c r="R138" s="62"/>
      <c r="S138" s="62"/>
      <c r="T138" s="62"/>
      <c r="U138" s="62"/>
      <c r="V138" s="62"/>
      <c r="W138" s="62"/>
    </row>
    <row r="139" spans="4:23" x14ac:dyDescent="0.25">
      <c r="D139" s="62"/>
      <c r="E139" s="62"/>
      <c r="F139" s="62"/>
      <c r="G139" s="62"/>
      <c r="H139" s="62"/>
      <c r="I139" s="62"/>
      <c r="J139" s="62"/>
      <c r="L139" s="62"/>
      <c r="N139" s="62"/>
      <c r="P139" s="62"/>
      <c r="Q139" s="62"/>
      <c r="R139" s="62"/>
      <c r="S139" s="62"/>
      <c r="T139" s="62"/>
      <c r="U139" s="62"/>
      <c r="V139" s="62"/>
      <c r="W139" s="62"/>
    </row>
    <row r="140" spans="4:23" x14ac:dyDescent="0.25">
      <c r="D140" s="62"/>
      <c r="E140" s="62"/>
      <c r="F140" s="62"/>
      <c r="G140" s="62"/>
      <c r="H140" s="62"/>
      <c r="I140" s="62"/>
      <c r="J140" s="62"/>
      <c r="L140" s="62"/>
      <c r="N140" s="62"/>
      <c r="P140" s="62"/>
      <c r="Q140" s="62"/>
      <c r="R140" s="62"/>
      <c r="S140" s="62"/>
      <c r="T140" s="62"/>
      <c r="U140" s="62"/>
      <c r="V140" s="62"/>
      <c r="W140" s="62"/>
    </row>
    <row r="141" spans="4:23" x14ac:dyDescent="0.25">
      <c r="D141" s="62"/>
      <c r="E141" s="62"/>
      <c r="F141" s="62"/>
      <c r="G141" s="62"/>
      <c r="H141" s="62"/>
      <c r="I141" s="62"/>
      <c r="J141" s="62"/>
      <c r="L141" s="62"/>
      <c r="N141" s="62"/>
      <c r="P141" s="62"/>
      <c r="Q141" s="62"/>
      <c r="R141" s="62"/>
      <c r="S141" s="62"/>
      <c r="T141" s="62"/>
      <c r="U141" s="62"/>
      <c r="V141" s="62"/>
      <c r="W141" s="62"/>
    </row>
    <row r="142" spans="4:23" x14ac:dyDescent="0.25">
      <c r="D142" s="62"/>
      <c r="E142" s="62"/>
      <c r="F142" s="62"/>
      <c r="G142" s="62"/>
      <c r="H142" s="62"/>
      <c r="I142" s="62"/>
      <c r="J142" s="62"/>
      <c r="L142" s="62"/>
      <c r="N142" s="62"/>
      <c r="P142" s="62"/>
      <c r="Q142" s="62"/>
      <c r="R142" s="62"/>
      <c r="S142" s="62"/>
      <c r="T142" s="62"/>
      <c r="U142" s="62"/>
      <c r="V142" s="62"/>
      <c r="W142" s="62"/>
    </row>
    <row r="143" spans="4:23" x14ac:dyDescent="0.25">
      <c r="D143" s="62"/>
      <c r="E143" s="62"/>
      <c r="F143" s="62"/>
      <c r="G143" s="62"/>
      <c r="H143" s="62"/>
      <c r="I143" s="62"/>
      <c r="J143" s="62"/>
      <c r="L143" s="62"/>
      <c r="N143" s="62"/>
      <c r="P143" s="62"/>
      <c r="Q143" s="62"/>
      <c r="R143" s="62"/>
      <c r="S143" s="62"/>
      <c r="T143" s="62"/>
      <c r="U143" s="62"/>
      <c r="V143" s="62"/>
      <c r="W143" s="62"/>
    </row>
    <row r="144" spans="4:23" x14ac:dyDescent="0.25">
      <c r="D144" s="62"/>
      <c r="E144" s="62"/>
      <c r="F144" s="62"/>
      <c r="G144" s="62"/>
      <c r="H144" s="62"/>
      <c r="I144" s="62"/>
      <c r="J144" s="62"/>
      <c r="L144" s="62"/>
      <c r="N144" s="62"/>
      <c r="P144" s="62"/>
      <c r="Q144" s="62"/>
      <c r="R144" s="62"/>
      <c r="S144" s="62"/>
      <c r="T144" s="62"/>
      <c r="U144" s="62"/>
      <c r="V144" s="62"/>
      <c r="W144" s="62"/>
    </row>
    <row r="145" spans="4:23" x14ac:dyDescent="0.25">
      <c r="D145" s="62"/>
      <c r="E145" s="62"/>
      <c r="F145" s="62"/>
      <c r="G145" s="62"/>
      <c r="H145" s="62"/>
      <c r="I145" s="62"/>
      <c r="J145" s="62"/>
      <c r="L145" s="62"/>
      <c r="N145" s="62"/>
      <c r="P145" s="62"/>
      <c r="Q145" s="62"/>
      <c r="R145" s="62"/>
      <c r="S145" s="62"/>
      <c r="T145" s="62"/>
      <c r="U145" s="62"/>
      <c r="V145" s="62"/>
      <c r="W145" s="62"/>
    </row>
    <row r="146" spans="4:23" x14ac:dyDescent="0.25">
      <c r="D146" s="62"/>
      <c r="E146" s="62"/>
      <c r="F146" s="62"/>
      <c r="G146" s="62"/>
      <c r="H146" s="62"/>
      <c r="I146" s="62"/>
      <c r="J146" s="62"/>
      <c r="L146" s="62"/>
      <c r="N146" s="62"/>
      <c r="P146" s="62"/>
      <c r="Q146" s="62"/>
      <c r="R146" s="62"/>
      <c r="S146" s="62"/>
      <c r="T146" s="62"/>
      <c r="U146" s="62"/>
      <c r="V146" s="62"/>
      <c r="W146" s="62"/>
    </row>
    <row r="147" spans="4:23" x14ac:dyDescent="0.25">
      <c r="D147" s="62"/>
      <c r="E147" s="62"/>
      <c r="F147" s="62"/>
      <c r="G147" s="62"/>
      <c r="H147" s="62"/>
      <c r="I147" s="62"/>
      <c r="J147" s="62"/>
      <c r="L147" s="62"/>
      <c r="N147" s="62"/>
      <c r="P147" s="62"/>
      <c r="Q147" s="62"/>
      <c r="R147" s="62"/>
      <c r="S147" s="62"/>
      <c r="T147" s="62"/>
      <c r="U147" s="62"/>
      <c r="V147" s="62"/>
      <c r="W147" s="62"/>
    </row>
    <row r="148" spans="4:23" x14ac:dyDescent="0.25">
      <c r="D148" s="62"/>
      <c r="E148" s="62"/>
      <c r="F148" s="62"/>
      <c r="G148" s="62"/>
      <c r="H148" s="62"/>
      <c r="I148" s="62"/>
      <c r="J148" s="62"/>
      <c r="L148" s="62"/>
      <c r="N148" s="62"/>
      <c r="P148" s="62"/>
      <c r="Q148" s="62"/>
      <c r="R148" s="62"/>
      <c r="S148" s="62"/>
      <c r="T148" s="62"/>
      <c r="U148" s="62"/>
      <c r="V148" s="62"/>
      <c r="W148" s="62"/>
    </row>
    <row r="149" spans="4:23" x14ac:dyDescent="0.25">
      <c r="D149" s="62"/>
      <c r="E149" s="62"/>
      <c r="F149" s="62"/>
      <c r="G149" s="62"/>
      <c r="H149" s="62"/>
      <c r="I149" s="62"/>
      <c r="J149" s="62"/>
      <c r="L149" s="62"/>
      <c r="N149" s="62"/>
      <c r="P149" s="62"/>
      <c r="Q149" s="62"/>
      <c r="R149" s="62"/>
      <c r="S149" s="62"/>
      <c r="T149" s="62"/>
      <c r="U149" s="62"/>
      <c r="V149" s="62"/>
      <c r="W149" s="62"/>
    </row>
    <row r="150" spans="4:23" x14ac:dyDescent="0.25">
      <c r="D150" s="62"/>
      <c r="E150" s="62"/>
      <c r="F150" s="62"/>
      <c r="G150" s="62"/>
      <c r="H150" s="62"/>
      <c r="I150" s="62"/>
      <c r="J150" s="62"/>
      <c r="L150" s="62"/>
      <c r="N150" s="62"/>
      <c r="P150" s="62"/>
      <c r="Q150" s="62"/>
      <c r="R150" s="62"/>
      <c r="S150" s="62"/>
      <c r="T150" s="62"/>
      <c r="U150" s="62"/>
      <c r="V150" s="62"/>
      <c r="W150" s="62"/>
    </row>
    <row r="151" spans="4:23" x14ac:dyDescent="0.25">
      <c r="D151" s="62"/>
      <c r="E151" s="62"/>
      <c r="F151" s="62"/>
      <c r="G151" s="62"/>
      <c r="H151" s="62"/>
      <c r="I151" s="62"/>
      <c r="J151" s="62"/>
      <c r="L151" s="62"/>
      <c r="N151" s="62"/>
      <c r="P151" s="62"/>
      <c r="Q151" s="62"/>
      <c r="R151" s="62"/>
      <c r="S151" s="62"/>
      <c r="T151" s="62"/>
      <c r="U151" s="62"/>
      <c r="V151" s="62"/>
      <c r="W151" s="62"/>
    </row>
    <row r="152" spans="4:23" x14ac:dyDescent="0.25">
      <c r="D152" s="62"/>
      <c r="E152" s="62"/>
      <c r="F152" s="62"/>
      <c r="G152" s="62"/>
      <c r="H152" s="62"/>
      <c r="I152" s="62"/>
      <c r="J152" s="62"/>
      <c r="L152" s="62"/>
      <c r="N152" s="62"/>
      <c r="P152" s="62"/>
      <c r="Q152" s="62"/>
      <c r="R152" s="62"/>
      <c r="S152" s="62"/>
      <c r="T152" s="62"/>
      <c r="U152" s="62"/>
      <c r="V152" s="62"/>
      <c r="W152" s="62"/>
    </row>
    <row r="153" spans="4:23" x14ac:dyDescent="0.25">
      <c r="D153" s="62"/>
      <c r="E153" s="62"/>
      <c r="F153" s="62"/>
      <c r="G153" s="62"/>
      <c r="H153" s="62"/>
      <c r="I153" s="62"/>
      <c r="J153" s="62"/>
      <c r="L153" s="62"/>
      <c r="N153" s="62"/>
      <c r="P153" s="62"/>
      <c r="Q153" s="62"/>
      <c r="R153" s="62"/>
      <c r="S153" s="62"/>
      <c r="T153" s="62"/>
      <c r="U153" s="62"/>
      <c r="V153" s="62"/>
      <c r="W153" s="62"/>
    </row>
    <row r="154" spans="4:23" x14ac:dyDescent="0.25">
      <c r="D154" s="62"/>
      <c r="E154" s="62"/>
      <c r="F154" s="62"/>
      <c r="G154" s="62"/>
      <c r="H154" s="62"/>
      <c r="I154" s="62"/>
      <c r="J154" s="62"/>
      <c r="L154" s="62"/>
      <c r="N154" s="62"/>
      <c r="P154" s="62"/>
      <c r="Q154" s="62"/>
      <c r="R154" s="62"/>
      <c r="S154" s="62"/>
      <c r="T154" s="62"/>
      <c r="U154" s="62"/>
      <c r="V154" s="62"/>
      <c r="W154" s="62"/>
    </row>
    <row r="155" spans="4:23" x14ac:dyDescent="0.25">
      <c r="D155" s="62"/>
      <c r="E155" s="62"/>
      <c r="F155" s="62"/>
      <c r="G155" s="62"/>
      <c r="H155" s="62"/>
      <c r="I155" s="62"/>
      <c r="J155" s="62"/>
      <c r="L155" s="62"/>
      <c r="N155" s="62"/>
      <c r="P155" s="62"/>
      <c r="Q155" s="62"/>
      <c r="R155" s="62"/>
      <c r="S155" s="62"/>
      <c r="T155" s="62"/>
      <c r="U155" s="62"/>
      <c r="V155" s="62"/>
      <c r="W155" s="62"/>
    </row>
    <row r="156" spans="4:23" x14ac:dyDescent="0.25">
      <c r="D156" s="62"/>
      <c r="E156" s="62"/>
      <c r="F156" s="62"/>
      <c r="G156" s="62"/>
      <c r="H156" s="62"/>
      <c r="I156" s="62"/>
      <c r="J156" s="62"/>
      <c r="L156" s="62"/>
      <c r="N156" s="62"/>
      <c r="P156" s="62"/>
      <c r="Q156" s="62"/>
      <c r="R156" s="62"/>
      <c r="S156" s="62"/>
      <c r="T156" s="62"/>
      <c r="U156" s="62"/>
      <c r="V156" s="62"/>
      <c r="W156" s="62"/>
    </row>
    <row r="157" spans="4:23" x14ac:dyDescent="0.25">
      <c r="D157" s="62"/>
      <c r="E157" s="62"/>
      <c r="F157" s="62"/>
      <c r="G157" s="62"/>
      <c r="H157" s="62"/>
      <c r="I157" s="62"/>
      <c r="J157" s="62"/>
      <c r="L157" s="62"/>
      <c r="N157" s="62"/>
      <c r="P157" s="62"/>
      <c r="Q157" s="62"/>
      <c r="R157" s="62"/>
      <c r="S157" s="62"/>
      <c r="T157" s="62"/>
      <c r="U157" s="62"/>
      <c r="V157" s="62"/>
      <c r="W157" s="62"/>
    </row>
    <row r="158" spans="4:23" x14ac:dyDescent="0.25">
      <c r="D158" s="62"/>
      <c r="E158" s="62"/>
      <c r="F158" s="62"/>
      <c r="G158" s="62"/>
      <c r="H158" s="62"/>
      <c r="I158" s="62"/>
      <c r="J158" s="62"/>
      <c r="L158" s="62"/>
      <c r="N158" s="62"/>
      <c r="P158" s="62"/>
      <c r="Q158" s="62"/>
      <c r="R158" s="62"/>
      <c r="S158" s="62"/>
      <c r="T158" s="62"/>
      <c r="U158" s="62"/>
      <c r="V158" s="62"/>
      <c r="W158" s="62"/>
    </row>
    <row r="159" spans="4:23" x14ac:dyDescent="0.25">
      <c r="D159" s="62"/>
      <c r="E159" s="62"/>
      <c r="F159" s="62"/>
      <c r="G159" s="62"/>
      <c r="H159" s="62"/>
      <c r="I159" s="62"/>
      <c r="J159" s="62"/>
      <c r="L159" s="62"/>
      <c r="N159" s="62"/>
      <c r="P159" s="62"/>
      <c r="Q159" s="62"/>
      <c r="R159" s="62"/>
      <c r="S159" s="62"/>
      <c r="T159" s="62"/>
      <c r="U159" s="62"/>
      <c r="V159" s="62"/>
      <c r="W159" s="62"/>
    </row>
    <row r="160" spans="4:23" x14ac:dyDescent="0.25">
      <c r="D160" s="62"/>
      <c r="E160" s="62"/>
      <c r="F160" s="62"/>
      <c r="G160" s="62"/>
      <c r="H160" s="62"/>
      <c r="I160" s="62"/>
      <c r="J160" s="62"/>
      <c r="L160" s="62"/>
      <c r="N160" s="62"/>
      <c r="P160" s="62"/>
      <c r="Q160" s="62"/>
      <c r="R160" s="62"/>
      <c r="S160" s="62"/>
      <c r="T160" s="62"/>
      <c r="U160" s="62"/>
      <c r="V160" s="62"/>
      <c r="W160" s="62"/>
    </row>
    <row r="161" spans="4:23" x14ac:dyDescent="0.25">
      <c r="D161" s="62"/>
      <c r="E161" s="62"/>
      <c r="F161" s="62"/>
      <c r="G161" s="62"/>
      <c r="H161" s="62"/>
      <c r="I161" s="62"/>
      <c r="J161" s="62"/>
      <c r="L161" s="62"/>
      <c r="N161" s="62"/>
      <c r="P161" s="62"/>
      <c r="Q161" s="62"/>
      <c r="R161" s="62"/>
      <c r="S161" s="62"/>
      <c r="T161" s="62"/>
      <c r="U161" s="62"/>
      <c r="V161" s="62"/>
      <c r="W161" s="62"/>
    </row>
    <row r="162" spans="4:23" x14ac:dyDescent="0.25">
      <c r="D162" s="62"/>
      <c r="E162" s="62"/>
      <c r="F162" s="62"/>
      <c r="G162" s="62"/>
      <c r="H162" s="62"/>
      <c r="I162" s="62"/>
      <c r="J162" s="62"/>
      <c r="L162" s="62"/>
      <c r="N162" s="62"/>
      <c r="P162" s="62"/>
      <c r="Q162" s="62"/>
      <c r="R162" s="62"/>
      <c r="S162" s="62"/>
      <c r="T162" s="62"/>
      <c r="U162" s="62"/>
      <c r="V162" s="62"/>
      <c r="W162" s="62"/>
    </row>
    <row r="163" spans="4:23" x14ac:dyDescent="0.25">
      <c r="D163" s="62"/>
      <c r="E163" s="62"/>
      <c r="F163" s="62"/>
      <c r="G163" s="62"/>
      <c r="H163" s="62"/>
      <c r="I163" s="62"/>
      <c r="J163" s="62"/>
      <c r="L163" s="62"/>
      <c r="N163" s="62"/>
      <c r="P163" s="62"/>
      <c r="Q163" s="62"/>
      <c r="R163" s="62"/>
      <c r="S163" s="62"/>
      <c r="T163" s="62"/>
      <c r="U163" s="62"/>
      <c r="V163" s="62"/>
      <c r="W163" s="62"/>
    </row>
    <row r="164" spans="4:23" x14ac:dyDescent="0.25">
      <c r="D164" s="62"/>
      <c r="E164" s="62"/>
      <c r="F164" s="62"/>
      <c r="G164" s="62"/>
      <c r="H164" s="62"/>
      <c r="I164" s="62"/>
      <c r="J164" s="62"/>
      <c r="L164" s="62"/>
      <c r="N164" s="62"/>
      <c r="P164" s="62"/>
      <c r="Q164" s="62"/>
      <c r="R164" s="62"/>
      <c r="S164" s="62"/>
      <c r="T164" s="62"/>
      <c r="U164" s="62"/>
      <c r="V164" s="62"/>
      <c r="W164" s="62"/>
    </row>
    <row r="165" spans="4:23" x14ac:dyDescent="0.25">
      <c r="D165" s="62"/>
      <c r="E165" s="62"/>
      <c r="F165" s="62"/>
      <c r="G165" s="62"/>
      <c r="H165" s="62"/>
      <c r="I165" s="62"/>
      <c r="J165" s="62"/>
      <c r="L165" s="62"/>
      <c r="N165" s="62"/>
      <c r="P165" s="62"/>
      <c r="Q165" s="62"/>
      <c r="R165" s="62"/>
      <c r="S165" s="62"/>
      <c r="T165" s="62"/>
      <c r="U165" s="62"/>
      <c r="V165" s="62"/>
      <c r="W165" s="62"/>
    </row>
    <row r="166" spans="4:23" x14ac:dyDescent="0.25">
      <c r="D166" s="62"/>
      <c r="E166" s="62"/>
      <c r="F166" s="62"/>
      <c r="G166" s="62"/>
      <c r="H166" s="62"/>
      <c r="I166" s="62"/>
      <c r="J166" s="62"/>
      <c r="L166" s="62"/>
      <c r="N166" s="62"/>
      <c r="P166" s="62"/>
      <c r="Q166" s="62"/>
      <c r="R166" s="62"/>
      <c r="S166" s="62"/>
      <c r="T166" s="62"/>
      <c r="U166" s="62"/>
      <c r="V166" s="62"/>
      <c r="W166" s="62"/>
    </row>
    <row r="167" spans="4:23" x14ac:dyDescent="0.25">
      <c r="D167" s="62"/>
      <c r="E167" s="62"/>
      <c r="F167" s="62"/>
      <c r="G167" s="62"/>
      <c r="H167" s="62"/>
      <c r="I167" s="62"/>
      <c r="J167" s="62"/>
      <c r="L167" s="62"/>
      <c r="N167" s="62"/>
      <c r="P167" s="62"/>
      <c r="Q167" s="62"/>
      <c r="R167" s="62"/>
      <c r="S167" s="62"/>
      <c r="T167" s="62"/>
      <c r="U167" s="62"/>
      <c r="V167" s="62"/>
      <c r="W167" s="62"/>
    </row>
    <row r="168" spans="4:23" x14ac:dyDescent="0.25">
      <c r="D168" s="62"/>
      <c r="E168" s="62"/>
      <c r="F168" s="62"/>
      <c r="G168" s="62"/>
      <c r="H168" s="62"/>
      <c r="I168" s="62"/>
      <c r="J168" s="62"/>
      <c r="L168" s="62"/>
      <c r="N168" s="62"/>
      <c r="P168" s="62"/>
      <c r="Q168" s="62"/>
      <c r="R168" s="62"/>
      <c r="S168" s="62"/>
      <c r="T168" s="62"/>
      <c r="U168" s="62"/>
      <c r="V168" s="62"/>
      <c r="W168" s="62"/>
    </row>
    <row r="169" spans="4:23" x14ac:dyDescent="0.25">
      <c r="D169" s="62"/>
      <c r="E169" s="62"/>
      <c r="F169" s="62"/>
      <c r="G169" s="62"/>
      <c r="H169" s="62"/>
      <c r="I169" s="62"/>
      <c r="J169" s="62"/>
      <c r="L169" s="62"/>
      <c r="N169" s="62"/>
      <c r="P169" s="62"/>
      <c r="Q169" s="62"/>
      <c r="R169" s="62"/>
      <c r="S169" s="62"/>
      <c r="T169" s="62"/>
      <c r="U169" s="62"/>
      <c r="V169" s="62"/>
      <c r="W169" s="62"/>
    </row>
    <row r="170" spans="4:23" x14ac:dyDescent="0.25">
      <c r="D170" s="62"/>
      <c r="E170" s="62"/>
      <c r="F170" s="62"/>
      <c r="G170" s="62"/>
      <c r="H170" s="62"/>
      <c r="I170" s="62"/>
      <c r="J170" s="62"/>
      <c r="L170" s="62"/>
      <c r="N170" s="62"/>
      <c r="P170" s="62"/>
      <c r="Q170" s="62"/>
      <c r="R170" s="62"/>
      <c r="S170" s="62"/>
      <c r="T170" s="62"/>
      <c r="U170" s="62"/>
      <c r="V170" s="62"/>
      <c r="W170" s="62"/>
    </row>
    <row r="171" spans="4:23" x14ac:dyDescent="0.25">
      <c r="D171" s="62"/>
      <c r="E171" s="62"/>
      <c r="F171" s="62"/>
      <c r="G171" s="62"/>
      <c r="H171" s="62"/>
      <c r="I171" s="62"/>
      <c r="J171" s="62"/>
      <c r="L171" s="62"/>
      <c r="N171" s="62"/>
      <c r="P171" s="62"/>
      <c r="Q171" s="62"/>
      <c r="R171" s="62"/>
      <c r="S171" s="62"/>
      <c r="T171" s="62"/>
      <c r="U171" s="62"/>
      <c r="V171" s="62"/>
      <c r="W171" s="62"/>
    </row>
    <row r="172" spans="4:23" x14ac:dyDescent="0.25">
      <c r="D172" s="62"/>
      <c r="E172" s="62"/>
      <c r="F172" s="62"/>
      <c r="G172" s="62"/>
      <c r="H172" s="62"/>
      <c r="I172" s="62"/>
      <c r="J172" s="62"/>
      <c r="L172" s="62"/>
      <c r="N172" s="62"/>
      <c r="P172" s="62"/>
      <c r="Q172" s="62"/>
      <c r="R172" s="62"/>
      <c r="S172" s="62"/>
      <c r="T172" s="62"/>
      <c r="U172" s="62"/>
      <c r="V172" s="62"/>
      <c r="W172" s="62"/>
    </row>
    <row r="173" spans="4:23" x14ac:dyDescent="0.25">
      <c r="D173" s="62"/>
      <c r="E173" s="62"/>
      <c r="F173" s="62"/>
      <c r="G173" s="62"/>
      <c r="H173" s="62"/>
      <c r="I173" s="62"/>
      <c r="J173" s="62"/>
      <c r="L173" s="62"/>
      <c r="N173" s="62"/>
      <c r="P173" s="62"/>
      <c r="Q173" s="62"/>
      <c r="R173" s="62"/>
      <c r="S173" s="62"/>
      <c r="T173" s="62"/>
      <c r="U173" s="62"/>
      <c r="V173" s="62"/>
      <c r="W173" s="62"/>
    </row>
    <row r="174" spans="4:23" x14ac:dyDescent="0.25">
      <c r="D174" s="62"/>
      <c r="E174" s="62"/>
      <c r="F174" s="62"/>
      <c r="G174" s="62"/>
      <c r="H174" s="62"/>
      <c r="I174" s="62"/>
      <c r="J174" s="62"/>
      <c r="L174" s="62"/>
      <c r="N174" s="62"/>
      <c r="P174" s="62"/>
      <c r="Q174" s="62"/>
      <c r="R174" s="62"/>
      <c r="S174" s="62"/>
      <c r="T174" s="62"/>
      <c r="U174" s="62"/>
      <c r="V174" s="62"/>
      <c r="W174" s="62"/>
    </row>
    <row r="175" spans="4:23" x14ac:dyDescent="0.25">
      <c r="D175" s="62"/>
      <c r="E175" s="62"/>
      <c r="F175" s="62"/>
      <c r="G175" s="62"/>
      <c r="H175" s="62"/>
      <c r="I175" s="62"/>
      <c r="J175" s="62"/>
      <c r="L175" s="62"/>
      <c r="N175" s="62"/>
      <c r="P175" s="62"/>
      <c r="Q175" s="62"/>
      <c r="R175" s="62"/>
      <c r="S175" s="62"/>
      <c r="T175" s="62"/>
      <c r="U175" s="62"/>
      <c r="V175" s="62"/>
      <c r="W175" s="62"/>
    </row>
    <row r="176" spans="4:23" x14ac:dyDescent="0.25">
      <c r="D176" s="62"/>
      <c r="E176" s="62"/>
      <c r="F176" s="62"/>
      <c r="G176" s="62"/>
      <c r="H176" s="62"/>
      <c r="I176" s="62"/>
      <c r="J176" s="62"/>
      <c r="L176" s="62"/>
      <c r="N176" s="62"/>
      <c r="P176" s="62"/>
      <c r="Q176" s="62"/>
      <c r="R176" s="62"/>
      <c r="S176" s="62"/>
      <c r="T176" s="62"/>
      <c r="U176" s="62"/>
      <c r="V176" s="62"/>
      <c r="W176" s="62"/>
    </row>
    <row r="177" spans="4:23" x14ac:dyDescent="0.25">
      <c r="D177" s="62"/>
      <c r="E177" s="62"/>
      <c r="F177" s="62"/>
      <c r="G177" s="62"/>
      <c r="H177" s="62"/>
      <c r="I177" s="62"/>
      <c r="J177" s="62"/>
      <c r="L177" s="62"/>
      <c r="N177" s="62"/>
      <c r="P177" s="62"/>
      <c r="Q177" s="62"/>
      <c r="R177" s="62"/>
      <c r="S177" s="62"/>
      <c r="T177" s="62"/>
      <c r="U177" s="62"/>
      <c r="V177" s="62"/>
      <c r="W177" s="62"/>
    </row>
    <row r="178" spans="4:23" x14ac:dyDescent="0.25">
      <c r="D178" s="62"/>
      <c r="E178" s="62"/>
      <c r="F178" s="62"/>
      <c r="G178" s="62"/>
      <c r="H178" s="62"/>
      <c r="I178" s="62"/>
      <c r="J178" s="62"/>
      <c r="L178" s="62"/>
      <c r="N178" s="62"/>
      <c r="P178" s="62"/>
      <c r="Q178" s="62"/>
      <c r="R178" s="62"/>
      <c r="S178" s="62"/>
      <c r="T178" s="62"/>
      <c r="U178" s="62"/>
      <c r="V178" s="62"/>
      <c r="W178" s="62"/>
    </row>
    <row r="179" spans="4:23" x14ac:dyDescent="0.25">
      <c r="D179" s="62"/>
      <c r="E179" s="62"/>
      <c r="F179" s="62"/>
      <c r="G179" s="62"/>
      <c r="H179" s="62"/>
      <c r="I179" s="62"/>
      <c r="J179" s="62"/>
      <c r="L179" s="62"/>
      <c r="N179" s="62"/>
      <c r="P179" s="62"/>
      <c r="Q179" s="62"/>
      <c r="R179" s="62"/>
      <c r="S179" s="62"/>
      <c r="T179" s="62"/>
      <c r="U179" s="62"/>
      <c r="V179" s="62"/>
      <c r="W179" s="62"/>
    </row>
    <row r="180" spans="4:23" x14ac:dyDescent="0.25">
      <c r="D180" s="62"/>
      <c r="E180" s="62"/>
      <c r="F180" s="62"/>
      <c r="G180" s="62"/>
      <c r="H180" s="62"/>
      <c r="I180" s="62"/>
      <c r="J180" s="62"/>
      <c r="L180" s="62"/>
      <c r="N180" s="62"/>
      <c r="P180" s="62"/>
      <c r="Q180" s="62"/>
      <c r="R180" s="62"/>
      <c r="S180" s="62"/>
      <c r="T180" s="62"/>
      <c r="U180" s="62"/>
      <c r="V180" s="62"/>
      <c r="W180" s="62"/>
    </row>
    <row r="181" spans="4:23" x14ac:dyDescent="0.25">
      <c r="D181" s="62"/>
      <c r="E181" s="62"/>
      <c r="F181" s="62"/>
      <c r="G181" s="62"/>
      <c r="H181" s="62"/>
      <c r="I181" s="62"/>
      <c r="J181" s="62"/>
      <c r="L181" s="62"/>
      <c r="N181" s="62"/>
      <c r="P181" s="62"/>
      <c r="Q181" s="62"/>
      <c r="R181" s="62"/>
      <c r="S181" s="62"/>
      <c r="T181" s="62"/>
      <c r="U181" s="62"/>
      <c r="V181" s="62"/>
      <c r="W181" s="62"/>
    </row>
    <row r="182" spans="4:23" x14ac:dyDescent="0.25">
      <c r="D182" s="62"/>
      <c r="E182" s="62"/>
      <c r="F182" s="62"/>
      <c r="G182" s="62"/>
      <c r="H182" s="62"/>
      <c r="I182" s="62"/>
      <c r="J182" s="62"/>
      <c r="L182" s="62"/>
      <c r="N182" s="62"/>
      <c r="P182" s="62"/>
      <c r="Q182" s="62"/>
      <c r="R182" s="62"/>
      <c r="S182" s="62"/>
      <c r="T182" s="62"/>
      <c r="U182" s="62"/>
      <c r="V182" s="62"/>
      <c r="W182" s="62"/>
    </row>
    <row r="183" spans="4:23" x14ac:dyDescent="0.25">
      <c r="D183" s="62"/>
      <c r="E183" s="62"/>
      <c r="F183" s="62"/>
      <c r="G183" s="62"/>
      <c r="H183" s="62"/>
      <c r="I183" s="62"/>
      <c r="J183" s="62"/>
      <c r="L183" s="62"/>
      <c r="N183" s="62"/>
      <c r="P183" s="62"/>
      <c r="Q183" s="62"/>
      <c r="R183" s="62"/>
      <c r="S183" s="62"/>
      <c r="T183" s="62"/>
      <c r="U183" s="62"/>
      <c r="V183" s="62"/>
      <c r="W183" s="62"/>
    </row>
    <row r="184" spans="4:23" x14ac:dyDescent="0.25">
      <c r="D184" s="62"/>
      <c r="E184" s="62"/>
      <c r="F184" s="62"/>
      <c r="G184" s="62"/>
      <c r="H184" s="62"/>
      <c r="I184" s="62"/>
      <c r="J184" s="62"/>
      <c r="L184" s="62"/>
      <c r="N184" s="62"/>
      <c r="P184" s="62"/>
      <c r="Q184" s="62"/>
      <c r="R184" s="62"/>
      <c r="S184" s="62"/>
      <c r="T184" s="62"/>
      <c r="U184" s="62"/>
      <c r="V184" s="62"/>
      <c r="W184" s="62"/>
    </row>
    <row r="185" spans="4:23" x14ac:dyDescent="0.25">
      <c r="D185" s="62"/>
      <c r="E185" s="62"/>
      <c r="F185" s="62"/>
      <c r="G185" s="62"/>
      <c r="H185" s="62"/>
      <c r="I185" s="62"/>
      <c r="J185" s="62"/>
      <c r="L185" s="62"/>
      <c r="N185" s="62"/>
      <c r="P185" s="62"/>
      <c r="Q185" s="62"/>
      <c r="R185" s="62"/>
      <c r="S185" s="62"/>
      <c r="T185" s="62"/>
      <c r="U185" s="62"/>
      <c r="V185" s="62"/>
      <c r="W185" s="62"/>
    </row>
    <row r="186" spans="4:23" x14ac:dyDescent="0.25">
      <c r="D186" s="62"/>
      <c r="E186" s="62"/>
      <c r="F186" s="62"/>
      <c r="G186" s="62"/>
      <c r="H186" s="62"/>
      <c r="I186" s="62"/>
      <c r="J186" s="62"/>
      <c r="L186" s="62"/>
      <c r="N186" s="62"/>
      <c r="P186" s="62"/>
      <c r="Q186" s="62"/>
      <c r="R186" s="62"/>
      <c r="S186" s="62"/>
      <c r="T186" s="62"/>
      <c r="U186" s="62"/>
      <c r="V186" s="62"/>
      <c r="W186" s="62"/>
    </row>
    <row r="187" spans="4:23" x14ac:dyDescent="0.25">
      <c r="D187" s="62"/>
      <c r="E187" s="62"/>
      <c r="F187" s="62"/>
      <c r="G187" s="62"/>
      <c r="H187" s="62"/>
      <c r="I187" s="62"/>
      <c r="J187" s="62"/>
      <c r="L187" s="62"/>
      <c r="N187" s="62"/>
      <c r="P187" s="62"/>
      <c r="Q187" s="62"/>
      <c r="R187" s="62"/>
      <c r="S187" s="62"/>
      <c r="T187" s="62"/>
      <c r="U187" s="62"/>
      <c r="V187" s="62"/>
      <c r="W187" s="62"/>
    </row>
    <row r="188" spans="4:23" x14ac:dyDescent="0.25">
      <c r="D188" s="62"/>
      <c r="E188" s="62"/>
      <c r="F188" s="62"/>
      <c r="G188" s="62"/>
      <c r="H188" s="62"/>
      <c r="I188" s="62"/>
      <c r="J188" s="62"/>
      <c r="L188" s="62"/>
      <c r="N188" s="62"/>
      <c r="P188" s="62"/>
      <c r="Q188" s="62"/>
      <c r="R188" s="62"/>
      <c r="S188" s="62"/>
      <c r="T188" s="62"/>
      <c r="U188" s="62"/>
      <c r="V188" s="62"/>
      <c r="W188" s="62"/>
    </row>
    <row r="189" spans="4:23" x14ac:dyDescent="0.25">
      <c r="D189" s="62"/>
      <c r="E189" s="62"/>
      <c r="F189" s="62"/>
      <c r="G189" s="62"/>
      <c r="H189" s="62"/>
      <c r="I189" s="62"/>
      <c r="J189" s="62"/>
      <c r="L189" s="62"/>
      <c r="N189" s="62"/>
      <c r="P189" s="62"/>
      <c r="Q189" s="62"/>
      <c r="R189" s="62"/>
      <c r="S189" s="62"/>
      <c r="T189" s="62"/>
      <c r="U189" s="62"/>
      <c r="V189" s="62"/>
      <c r="W189" s="62"/>
    </row>
    <row r="190" spans="4:23" x14ac:dyDescent="0.25">
      <c r="D190" s="62"/>
      <c r="E190" s="62"/>
      <c r="F190" s="62"/>
      <c r="G190" s="62"/>
      <c r="H190" s="62"/>
      <c r="I190" s="62"/>
      <c r="J190" s="62"/>
      <c r="L190" s="62"/>
      <c r="N190" s="62"/>
      <c r="P190" s="62"/>
      <c r="Q190" s="62"/>
      <c r="R190" s="62"/>
      <c r="S190" s="62"/>
      <c r="T190" s="62"/>
      <c r="U190" s="62"/>
      <c r="V190" s="62"/>
      <c r="W190" s="62"/>
    </row>
    <row r="191" spans="4:23" x14ac:dyDescent="0.25">
      <c r="D191" s="62"/>
      <c r="E191" s="62"/>
      <c r="F191" s="62"/>
      <c r="G191" s="62"/>
      <c r="H191" s="62"/>
      <c r="I191" s="62"/>
      <c r="J191" s="62"/>
      <c r="L191" s="62"/>
      <c r="N191" s="62"/>
      <c r="P191" s="62"/>
      <c r="Q191" s="62"/>
      <c r="R191" s="62"/>
      <c r="S191" s="62"/>
      <c r="T191" s="62"/>
      <c r="U191" s="62"/>
      <c r="V191" s="62"/>
      <c r="W191" s="62"/>
    </row>
    <row r="192" spans="4:23" x14ac:dyDescent="0.25">
      <c r="D192" s="62"/>
      <c r="E192" s="62"/>
      <c r="F192" s="62"/>
      <c r="G192" s="62"/>
      <c r="H192" s="62"/>
      <c r="I192" s="62"/>
      <c r="J192" s="62"/>
      <c r="L192" s="62"/>
      <c r="N192" s="62"/>
      <c r="P192" s="62"/>
      <c r="Q192" s="62"/>
      <c r="R192" s="62"/>
      <c r="S192" s="62"/>
      <c r="T192" s="62"/>
      <c r="U192" s="62"/>
      <c r="V192" s="62"/>
      <c r="W192" s="62"/>
    </row>
    <row r="193" spans="4:23" x14ac:dyDescent="0.25">
      <c r="D193" s="62"/>
      <c r="E193" s="62"/>
      <c r="F193" s="62"/>
      <c r="G193" s="62"/>
      <c r="H193" s="62"/>
      <c r="I193" s="62"/>
      <c r="J193" s="62"/>
      <c r="L193" s="62"/>
      <c r="N193" s="62"/>
      <c r="P193" s="62"/>
      <c r="Q193" s="62"/>
      <c r="R193" s="62"/>
      <c r="S193" s="62"/>
      <c r="T193" s="62"/>
      <c r="U193" s="62"/>
      <c r="V193" s="62"/>
      <c r="W193" s="62"/>
    </row>
    <row r="194" spans="4:23" x14ac:dyDescent="0.25">
      <c r="D194" s="62"/>
      <c r="E194" s="62"/>
      <c r="F194" s="62"/>
      <c r="G194" s="62"/>
      <c r="H194" s="62"/>
      <c r="I194" s="62"/>
      <c r="J194" s="62"/>
      <c r="L194" s="62"/>
      <c r="N194" s="62"/>
      <c r="P194" s="62"/>
      <c r="Q194" s="62"/>
      <c r="R194" s="62"/>
      <c r="S194" s="62"/>
      <c r="T194" s="62"/>
      <c r="U194" s="62"/>
      <c r="V194" s="62"/>
      <c r="W194" s="62"/>
    </row>
    <row r="195" spans="4:23" x14ac:dyDescent="0.25">
      <c r="D195" s="62"/>
      <c r="E195" s="62"/>
      <c r="F195" s="62"/>
      <c r="G195" s="62"/>
      <c r="H195" s="62"/>
      <c r="I195" s="62"/>
      <c r="J195" s="62"/>
      <c r="L195" s="62"/>
      <c r="N195" s="62"/>
      <c r="P195" s="62"/>
      <c r="Q195" s="62"/>
      <c r="R195" s="62"/>
      <c r="S195" s="62"/>
      <c r="T195" s="62"/>
      <c r="U195" s="62"/>
      <c r="V195" s="62"/>
      <c r="W195" s="62"/>
    </row>
    <row r="196" spans="4:23" x14ac:dyDescent="0.25">
      <c r="D196" s="62"/>
      <c r="E196" s="62"/>
      <c r="F196" s="62"/>
      <c r="G196" s="62"/>
      <c r="H196" s="62"/>
      <c r="I196" s="62"/>
      <c r="J196" s="62"/>
      <c r="L196" s="62"/>
      <c r="N196" s="62"/>
      <c r="P196" s="62"/>
      <c r="Q196" s="62"/>
      <c r="R196" s="62"/>
      <c r="S196" s="62"/>
      <c r="T196" s="62"/>
      <c r="U196" s="62"/>
      <c r="V196" s="62"/>
      <c r="W196" s="62"/>
    </row>
    <row r="197" spans="4:23" x14ac:dyDescent="0.25">
      <c r="D197" s="62"/>
      <c r="E197" s="62"/>
      <c r="F197" s="62"/>
      <c r="G197" s="62"/>
      <c r="H197" s="62"/>
      <c r="I197" s="62"/>
      <c r="J197" s="62"/>
      <c r="L197" s="62"/>
      <c r="N197" s="62"/>
      <c r="P197" s="62"/>
      <c r="Q197" s="62"/>
      <c r="R197" s="62"/>
      <c r="S197" s="62"/>
      <c r="T197" s="62"/>
      <c r="U197" s="62"/>
      <c r="V197" s="62"/>
      <c r="W197" s="62"/>
    </row>
    <row r="198" spans="4:23" x14ac:dyDescent="0.25">
      <c r="D198" s="62"/>
      <c r="E198" s="62"/>
      <c r="F198" s="62"/>
      <c r="G198" s="62"/>
      <c r="H198" s="62"/>
      <c r="I198" s="62"/>
      <c r="J198" s="62"/>
      <c r="L198" s="62"/>
      <c r="N198" s="62"/>
      <c r="P198" s="62"/>
      <c r="Q198" s="62"/>
      <c r="R198" s="62"/>
      <c r="S198" s="62"/>
      <c r="T198" s="62"/>
      <c r="U198" s="62"/>
      <c r="V198" s="62"/>
      <c r="W198" s="62"/>
    </row>
    <row r="199" spans="4:23" x14ac:dyDescent="0.25">
      <c r="D199" s="62"/>
      <c r="E199" s="62"/>
      <c r="F199" s="62"/>
      <c r="G199" s="62"/>
      <c r="H199" s="62"/>
      <c r="I199" s="62"/>
      <c r="J199" s="62"/>
      <c r="L199" s="62"/>
      <c r="N199" s="62"/>
      <c r="P199" s="62"/>
      <c r="Q199" s="62"/>
      <c r="R199" s="62"/>
      <c r="S199" s="62"/>
      <c r="T199" s="62"/>
      <c r="U199" s="62"/>
      <c r="V199" s="62"/>
      <c r="W199" s="62"/>
    </row>
    <row r="200" spans="4:23" x14ac:dyDescent="0.25">
      <c r="D200" s="62"/>
      <c r="E200" s="62"/>
      <c r="F200" s="62"/>
      <c r="G200" s="62"/>
      <c r="H200" s="62"/>
      <c r="I200" s="62"/>
      <c r="J200" s="62"/>
      <c r="L200" s="62"/>
      <c r="N200" s="62"/>
      <c r="P200" s="62"/>
      <c r="Q200" s="62"/>
      <c r="R200" s="62"/>
      <c r="S200" s="62"/>
      <c r="T200" s="62"/>
      <c r="U200" s="62"/>
      <c r="V200" s="62"/>
      <c r="W200" s="62"/>
    </row>
    <row r="201" spans="4:23" x14ac:dyDescent="0.25">
      <c r="D201" s="62"/>
      <c r="E201" s="62"/>
      <c r="F201" s="62"/>
      <c r="G201" s="62"/>
      <c r="H201" s="62"/>
      <c r="I201" s="62"/>
      <c r="J201" s="62"/>
      <c r="L201" s="62"/>
      <c r="N201" s="62"/>
      <c r="P201" s="62"/>
      <c r="Q201" s="62"/>
      <c r="R201" s="62"/>
      <c r="S201" s="62"/>
      <c r="T201" s="62"/>
      <c r="U201" s="62"/>
      <c r="V201" s="62"/>
      <c r="W201" s="62"/>
    </row>
    <row r="202" spans="4:23" x14ac:dyDescent="0.25">
      <c r="D202" s="62"/>
      <c r="E202" s="62"/>
      <c r="F202" s="62"/>
      <c r="G202" s="62"/>
      <c r="H202" s="62"/>
      <c r="I202" s="62"/>
      <c r="J202" s="62"/>
      <c r="L202" s="62"/>
      <c r="N202" s="62"/>
      <c r="P202" s="62"/>
      <c r="Q202" s="62"/>
      <c r="R202" s="62"/>
      <c r="S202" s="62"/>
      <c r="T202" s="62"/>
      <c r="U202" s="62"/>
      <c r="V202" s="62"/>
      <c r="W202" s="62"/>
    </row>
    <row r="203" spans="4:23" x14ac:dyDescent="0.25">
      <c r="D203" s="62"/>
      <c r="E203" s="62"/>
      <c r="F203" s="62"/>
      <c r="G203" s="62"/>
      <c r="H203" s="62"/>
      <c r="I203" s="62"/>
      <c r="J203" s="62"/>
      <c r="L203" s="62"/>
      <c r="N203" s="62"/>
      <c r="P203" s="62"/>
      <c r="Q203" s="62"/>
      <c r="R203" s="62"/>
      <c r="S203" s="62"/>
      <c r="T203" s="62"/>
      <c r="U203" s="62"/>
      <c r="V203" s="62"/>
      <c r="W203" s="62"/>
    </row>
    <row r="204" spans="4:23" x14ac:dyDescent="0.25">
      <c r="D204" s="62"/>
      <c r="E204" s="62"/>
      <c r="F204" s="62"/>
      <c r="G204" s="62"/>
      <c r="H204" s="62"/>
      <c r="I204" s="62"/>
      <c r="J204" s="62"/>
      <c r="L204" s="62"/>
      <c r="N204" s="62"/>
      <c r="P204" s="62"/>
      <c r="Q204" s="62"/>
      <c r="R204" s="62"/>
      <c r="S204" s="62"/>
      <c r="T204" s="62"/>
      <c r="U204" s="62"/>
      <c r="V204" s="62"/>
      <c r="W204" s="62"/>
    </row>
    <row r="205" spans="4:23" x14ac:dyDescent="0.25">
      <c r="D205" s="62"/>
      <c r="E205" s="62"/>
      <c r="F205" s="62"/>
      <c r="G205" s="62"/>
      <c r="H205" s="62"/>
      <c r="I205" s="62"/>
      <c r="J205" s="62"/>
      <c r="L205" s="62"/>
      <c r="N205" s="62"/>
      <c r="P205" s="62"/>
      <c r="Q205" s="62"/>
      <c r="R205" s="62"/>
      <c r="S205" s="62"/>
      <c r="T205" s="62"/>
      <c r="U205" s="62"/>
      <c r="V205" s="62"/>
      <c r="W205" s="62"/>
    </row>
    <row r="206" spans="4:23" x14ac:dyDescent="0.25">
      <c r="D206" s="62"/>
      <c r="E206" s="62"/>
      <c r="F206" s="62"/>
      <c r="G206" s="62"/>
      <c r="H206" s="62"/>
      <c r="I206" s="62"/>
      <c r="J206" s="62"/>
      <c r="L206" s="62"/>
      <c r="N206" s="62"/>
      <c r="P206" s="62"/>
      <c r="Q206" s="62"/>
      <c r="R206" s="62"/>
      <c r="S206" s="62"/>
      <c r="T206" s="62"/>
      <c r="U206" s="62"/>
      <c r="V206" s="62"/>
      <c r="W206" s="62"/>
    </row>
    <row r="207" spans="4:23" x14ac:dyDescent="0.25">
      <c r="D207" s="62"/>
      <c r="E207" s="62"/>
      <c r="F207" s="62"/>
      <c r="G207" s="62"/>
      <c r="H207" s="62"/>
      <c r="I207" s="62"/>
      <c r="J207" s="62"/>
      <c r="L207" s="62"/>
      <c r="N207" s="62"/>
      <c r="P207" s="62"/>
      <c r="Q207" s="62"/>
      <c r="R207" s="62"/>
      <c r="S207" s="62"/>
      <c r="T207" s="62"/>
      <c r="U207" s="62"/>
      <c r="V207" s="62"/>
      <c r="W207" s="62"/>
    </row>
    <row r="208" spans="4:23" x14ac:dyDescent="0.25">
      <c r="D208" s="62"/>
      <c r="E208" s="62"/>
      <c r="F208" s="62"/>
      <c r="G208" s="62"/>
      <c r="H208" s="62"/>
      <c r="I208" s="62"/>
      <c r="J208" s="62"/>
      <c r="L208" s="62"/>
      <c r="N208" s="62"/>
      <c r="P208" s="62"/>
      <c r="Q208" s="62"/>
      <c r="R208" s="62"/>
      <c r="S208" s="62"/>
      <c r="T208" s="62"/>
      <c r="U208" s="62"/>
      <c r="V208" s="62"/>
      <c r="W208" s="62"/>
    </row>
    <row r="209" spans="4:23" x14ac:dyDescent="0.25">
      <c r="D209" s="62"/>
      <c r="E209" s="62"/>
      <c r="F209" s="62"/>
      <c r="G209" s="62"/>
      <c r="H209" s="62"/>
      <c r="I209" s="62"/>
      <c r="J209" s="62"/>
      <c r="L209" s="62"/>
      <c r="N209" s="62"/>
      <c r="P209" s="62"/>
      <c r="Q209" s="62"/>
      <c r="R209" s="62"/>
      <c r="S209" s="62"/>
      <c r="T209" s="62"/>
      <c r="U209" s="62"/>
      <c r="V209" s="62"/>
      <c r="W209" s="62"/>
    </row>
    <row r="210" spans="4:23" x14ac:dyDescent="0.25">
      <c r="D210" s="62"/>
      <c r="E210" s="62"/>
      <c r="F210" s="62"/>
      <c r="G210" s="62"/>
      <c r="H210" s="62"/>
      <c r="I210" s="62"/>
      <c r="J210" s="62"/>
      <c r="L210" s="62"/>
      <c r="N210" s="62"/>
      <c r="P210" s="62"/>
      <c r="Q210" s="62"/>
      <c r="R210" s="62"/>
      <c r="S210" s="62"/>
      <c r="T210" s="62"/>
      <c r="U210" s="62"/>
      <c r="V210" s="62"/>
      <c r="W210" s="62"/>
    </row>
    <row r="211" spans="4:23" x14ac:dyDescent="0.25">
      <c r="D211" s="62"/>
      <c r="E211" s="62"/>
      <c r="F211" s="62"/>
      <c r="G211" s="62"/>
      <c r="H211" s="62"/>
      <c r="I211" s="62"/>
      <c r="J211" s="62"/>
      <c r="L211" s="62"/>
      <c r="N211" s="62"/>
      <c r="P211" s="62"/>
      <c r="Q211" s="62"/>
      <c r="R211" s="62"/>
      <c r="S211" s="62"/>
      <c r="T211" s="62"/>
      <c r="U211" s="62"/>
      <c r="V211" s="62"/>
      <c r="W211" s="62"/>
    </row>
    <row r="212" spans="4:23" x14ac:dyDescent="0.25">
      <c r="D212" s="62"/>
      <c r="E212" s="62"/>
      <c r="F212" s="62"/>
      <c r="G212" s="62"/>
      <c r="H212" s="62"/>
      <c r="I212" s="62"/>
      <c r="J212" s="62"/>
      <c r="L212" s="62"/>
      <c r="N212" s="62"/>
      <c r="P212" s="62"/>
      <c r="Q212" s="62"/>
      <c r="R212" s="62"/>
      <c r="S212" s="62"/>
      <c r="T212" s="62"/>
      <c r="U212" s="62"/>
      <c r="V212" s="62"/>
      <c r="W212" s="62"/>
    </row>
    <row r="213" spans="4:23" x14ac:dyDescent="0.25">
      <c r="D213" s="62"/>
      <c r="E213" s="62"/>
      <c r="F213" s="62"/>
      <c r="G213" s="62"/>
      <c r="H213" s="62"/>
      <c r="I213" s="62"/>
      <c r="J213" s="62"/>
      <c r="L213" s="62"/>
      <c r="N213" s="62"/>
      <c r="P213" s="62"/>
      <c r="Q213" s="62"/>
      <c r="R213" s="62"/>
      <c r="S213" s="62"/>
      <c r="T213" s="62"/>
      <c r="U213" s="62"/>
      <c r="V213" s="62"/>
      <c r="W213" s="62"/>
    </row>
    <row r="214" spans="4:23" x14ac:dyDescent="0.25">
      <c r="D214" s="62"/>
      <c r="E214" s="62"/>
      <c r="F214" s="62"/>
      <c r="G214" s="62"/>
      <c r="H214" s="62"/>
      <c r="I214" s="62"/>
      <c r="J214" s="62"/>
      <c r="L214" s="62"/>
      <c r="N214" s="62"/>
      <c r="P214" s="62"/>
      <c r="Q214" s="62"/>
      <c r="R214" s="62"/>
      <c r="S214" s="62"/>
      <c r="T214" s="62"/>
      <c r="U214" s="62"/>
      <c r="V214" s="62"/>
      <c r="W214" s="62"/>
    </row>
    <row r="215" spans="4:23" x14ac:dyDescent="0.25">
      <c r="D215" s="62"/>
      <c r="E215" s="62"/>
      <c r="F215" s="62"/>
      <c r="G215" s="62"/>
      <c r="H215" s="62"/>
      <c r="I215" s="62"/>
      <c r="J215" s="62"/>
      <c r="L215" s="62"/>
      <c r="N215" s="62"/>
      <c r="P215" s="62"/>
      <c r="Q215" s="62"/>
      <c r="R215" s="62"/>
      <c r="S215" s="62"/>
      <c r="T215" s="62"/>
      <c r="U215" s="62"/>
      <c r="V215" s="62"/>
      <c r="W215" s="62"/>
    </row>
    <row r="216" spans="4:23" x14ac:dyDescent="0.25">
      <c r="D216" s="62"/>
      <c r="E216" s="62"/>
      <c r="F216" s="62"/>
      <c r="G216" s="62"/>
      <c r="H216" s="62"/>
      <c r="I216" s="62"/>
      <c r="J216" s="62"/>
      <c r="L216" s="62"/>
      <c r="N216" s="62"/>
      <c r="P216" s="62"/>
      <c r="Q216" s="62"/>
      <c r="R216" s="62"/>
      <c r="S216" s="62"/>
      <c r="T216" s="62"/>
      <c r="U216" s="62"/>
      <c r="V216" s="62"/>
      <c r="W216" s="62"/>
    </row>
    <row r="217" spans="4:23" x14ac:dyDescent="0.25">
      <c r="D217" s="62"/>
      <c r="E217" s="62"/>
      <c r="F217" s="62"/>
      <c r="G217" s="62"/>
      <c r="H217" s="62"/>
      <c r="I217" s="62"/>
      <c r="J217" s="62"/>
      <c r="L217" s="62"/>
      <c r="N217" s="62"/>
      <c r="P217" s="62"/>
      <c r="Q217" s="62"/>
      <c r="R217" s="62"/>
      <c r="S217" s="62"/>
      <c r="T217" s="62"/>
      <c r="U217" s="62"/>
      <c r="V217" s="62"/>
      <c r="W217" s="62"/>
    </row>
    <row r="218" spans="4:23" x14ac:dyDescent="0.25">
      <c r="D218" s="62"/>
      <c r="E218" s="62"/>
      <c r="F218" s="62"/>
      <c r="G218" s="62"/>
      <c r="H218" s="62"/>
      <c r="I218" s="62"/>
      <c r="J218" s="62"/>
      <c r="L218" s="62"/>
      <c r="N218" s="62"/>
      <c r="P218" s="62"/>
      <c r="Q218" s="62"/>
      <c r="R218" s="62"/>
      <c r="S218" s="62"/>
      <c r="T218" s="62"/>
      <c r="U218" s="62"/>
      <c r="V218" s="62"/>
      <c r="W218" s="62"/>
    </row>
    <row r="219" spans="4:23" x14ac:dyDescent="0.25">
      <c r="D219" s="62"/>
      <c r="E219" s="62"/>
      <c r="F219" s="62"/>
      <c r="G219" s="62"/>
      <c r="H219" s="62"/>
      <c r="I219" s="62"/>
      <c r="J219" s="62"/>
      <c r="L219" s="62"/>
      <c r="N219" s="62"/>
      <c r="P219" s="62"/>
      <c r="Q219" s="62"/>
      <c r="R219" s="62"/>
      <c r="S219" s="62"/>
      <c r="T219" s="62"/>
      <c r="U219" s="62"/>
      <c r="V219" s="62"/>
      <c r="W219" s="62"/>
    </row>
    <row r="220" spans="4:23" x14ac:dyDescent="0.25">
      <c r="D220" s="62"/>
      <c r="E220" s="62"/>
      <c r="F220" s="62"/>
      <c r="G220" s="62"/>
      <c r="H220" s="62"/>
      <c r="I220" s="62"/>
      <c r="J220" s="62"/>
      <c r="L220" s="62"/>
      <c r="N220" s="62"/>
      <c r="P220" s="62"/>
      <c r="Q220" s="62"/>
      <c r="R220" s="62"/>
      <c r="S220" s="62"/>
      <c r="T220" s="62"/>
      <c r="U220" s="62"/>
      <c r="V220" s="62"/>
      <c r="W220" s="62"/>
    </row>
    <row r="221" spans="4:23" x14ac:dyDescent="0.25">
      <c r="D221" s="62"/>
      <c r="E221" s="62"/>
      <c r="F221" s="62"/>
      <c r="G221" s="62"/>
      <c r="H221" s="62"/>
      <c r="I221" s="62"/>
      <c r="J221" s="62"/>
      <c r="L221" s="62"/>
      <c r="N221" s="62"/>
      <c r="P221" s="62"/>
      <c r="Q221" s="62"/>
      <c r="R221" s="62"/>
      <c r="S221" s="62"/>
      <c r="T221" s="62"/>
      <c r="U221" s="62"/>
      <c r="V221" s="62"/>
      <c r="W221" s="62"/>
    </row>
    <row r="222" spans="4:23" x14ac:dyDescent="0.25">
      <c r="D222" s="62"/>
      <c r="E222" s="62"/>
      <c r="F222" s="62"/>
      <c r="G222" s="62"/>
      <c r="H222" s="62"/>
      <c r="I222" s="62"/>
      <c r="J222" s="62"/>
      <c r="L222" s="62"/>
      <c r="N222" s="62"/>
      <c r="P222" s="62"/>
      <c r="Q222" s="62"/>
      <c r="R222" s="62"/>
      <c r="S222" s="62"/>
      <c r="T222" s="62"/>
      <c r="U222" s="62"/>
      <c r="V222" s="62"/>
      <c r="W222" s="62"/>
    </row>
    <row r="223" spans="4:23" x14ac:dyDescent="0.25">
      <c r="D223" s="62"/>
      <c r="E223" s="62"/>
      <c r="F223" s="62"/>
      <c r="G223" s="62"/>
      <c r="H223" s="62"/>
      <c r="I223" s="62"/>
      <c r="J223" s="62"/>
      <c r="L223" s="62"/>
      <c r="N223" s="62"/>
      <c r="P223" s="62"/>
      <c r="Q223" s="62"/>
      <c r="R223" s="62"/>
      <c r="S223" s="62"/>
      <c r="T223" s="62"/>
      <c r="U223" s="62"/>
      <c r="V223" s="62"/>
      <c r="W223" s="62"/>
    </row>
    <row r="224" spans="4:23" x14ac:dyDescent="0.25">
      <c r="D224" s="62"/>
      <c r="E224" s="62"/>
      <c r="F224" s="62"/>
      <c r="G224" s="62"/>
      <c r="H224" s="62"/>
      <c r="I224" s="62"/>
      <c r="J224" s="62"/>
      <c r="L224" s="62"/>
      <c r="N224" s="62"/>
      <c r="P224" s="62"/>
      <c r="Q224" s="62"/>
      <c r="R224" s="62"/>
      <c r="S224" s="62"/>
      <c r="T224" s="62"/>
      <c r="U224" s="62"/>
      <c r="V224" s="62"/>
      <c r="W224" s="62"/>
    </row>
    <row r="225" spans="4:23" x14ac:dyDescent="0.25">
      <c r="D225" s="62"/>
      <c r="E225" s="62"/>
      <c r="F225" s="62"/>
      <c r="G225" s="62"/>
      <c r="H225" s="62"/>
      <c r="I225" s="62"/>
      <c r="J225" s="62"/>
      <c r="L225" s="62"/>
      <c r="N225" s="62"/>
      <c r="P225" s="62"/>
      <c r="Q225" s="62"/>
      <c r="R225" s="62"/>
      <c r="S225" s="62"/>
      <c r="T225" s="62"/>
      <c r="U225" s="62"/>
      <c r="V225" s="62"/>
      <c r="W225" s="62"/>
    </row>
    <row r="226" spans="4:23" x14ac:dyDescent="0.25">
      <c r="D226" s="62"/>
      <c r="E226" s="62"/>
      <c r="F226" s="62"/>
      <c r="G226" s="62"/>
      <c r="H226" s="62"/>
      <c r="I226" s="62"/>
      <c r="J226" s="62"/>
      <c r="L226" s="62"/>
      <c r="N226" s="62"/>
      <c r="P226" s="62"/>
      <c r="Q226" s="62"/>
      <c r="R226" s="62"/>
      <c r="S226" s="62"/>
      <c r="T226" s="62"/>
      <c r="U226" s="62"/>
      <c r="V226" s="62"/>
      <c r="W226" s="62"/>
    </row>
    <row r="227" spans="4:23" x14ac:dyDescent="0.25">
      <c r="D227" s="62"/>
      <c r="E227" s="62"/>
      <c r="F227" s="62"/>
      <c r="G227" s="62"/>
      <c r="H227" s="62"/>
      <c r="I227" s="62"/>
      <c r="J227" s="62"/>
      <c r="L227" s="62"/>
      <c r="N227" s="62"/>
      <c r="P227" s="62"/>
      <c r="Q227" s="62"/>
      <c r="R227" s="62"/>
      <c r="S227" s="62"/>
      <c r="T227" s="62"/>
      <c r="U227" s="62"/>
      <c r="V227" s="62"/>
      <c r="W227" s="62"/>
    </row>
    <row r="228" spans="4:23" x14ac:dyDescent="0.25">
      <c r="D228" s="62"/>
      <c r="E228" s="62"/>
      <c r="F228" s="62"/>
      <c r="G228" s="62"/>
      <c r="H228" s="62"/>
      <c r="I228" s="62"/>
      <c r="J228" s="62"/>
      <c r="L228" s="62"/>
      <c r="N228" s="62"/>
      <c r="P228" s="62"/>
      <c r="Q228" s="62"/>
      <c r="R228" s="62"/>
      <c r="S228" s="62"/>
      <c r="T228" s="62"/>
      <c r="U228" s="62"/>
      <c r="V228" s="62"/>
      <c r="W228" s="62"/>
    </row>
    <row r="229" spans="4:23" x14ac:dyDescent="0.25">
      <c r="D229" s="62"/>
      <c r="E229" s="62"/>
      <c r="F229" s="62"/>
      <c r="G229" s="62"/>
      <c r="H229" s="62"/>
      <c r="I229" s="62"/>
      <c r="J229" s="62"/>
      <c r="L229" s="62"/>
      <c r="N229" s="62"/>
      <c r="P229" s="62"/>
      <c r="Q229" s="62"/>
      <c r="R229" s="62"/>
      <c r="S229" s="62"/>
      <c r="T229" s="62"/>
      <c r="U229" s="62"/>
      <c r="V229" s="62"/>
      <c r="W229" s="62"/>
    </row>
    <row r="230" spans="4:23" x14ac:dyDescent="0.25">
      <c r="D230" s="62"/>
      <c r="E230" s="62"/>
      <c r="F230" s="62"/>
      <c r="G230" s="62"/>
      <c r="H230" s="62"/>
      <c r="I230" s="62"/>
      <c r="J230" s="62"/>
      <c r="L230" s="62"/>
      <c r="N230" s="62"/>
      <c r="P230" s="62"/>
      <c r="Q230" s="62"/>
      <c r="R230" s="62"/>
      <c r="S230" s="62"/>
      <c r="T230" s="62"/>
      <c r="U230" s="62"/>
      <c r="V230" s="62"/>
      <c r="W230" s="62"/>
    </row>
    <row r="231" spans="4:23" x14ac:dyDescent="0.25">
      <c r="D231" s="62"/>
      <c r="E231" s="62"/>
      <c r="F231" s="62"/>
      <c r="G231" s="62"/>
      <c r="H231" s="62"/>
      <c r="I231" s="62"/>
      <c r="J231" s="62"/>
      <c r="L231" s="62"/>
      <c r="N231" s="62"/>
      <c r="P231" s="62"/>
      <c r="Q231" s="62"/>
      <c r="R231" s="62"/>
      <c r="S231" s="62"/>
      <c r="T231" s="62"/>
      <c r="U231" s="62"/>
      <c r="V231" s="62"/>
      <c r="W231" s="62"/>
    </row>
    <row r="232" spans="4:23" x14ac:dyDescent="0.25">
      <c r="D232" s="62"/>
      <c r="E232" s="62"/>
      <c r="F232" s="62"/>
      <c r="G232" s="62"/>
      <c r="H232" s="62"/>
      <c r="I232" s="62"/>
      <c r="J232" s="62"/>
      <c r="L232" s="62"/>
      <c r="N232" s="62"/>
      <c r="P232" s="62"/>
      <c r="Q232" s="62"/>
      <c r="R232" s="62"/>
      <c r="S232" s="62"/>
      <c r="T232" s="62"/>
      <c r="U232" s="62"/>
      <c r="V232" s="62"/>
      <c r="W232" s="62"/>
    </row>
    <row r="233" spans="4:23" x14ac:dyDescent="0.25">
      <c r="D233" s="62"/>
      <c r="E233" s="62"/>
      <c r="F233" s="62"/>
      <c r="G233" s="62"/>
      <c r="H233" s="62"/>
      <c r="I233" s="62"/>
      <c r="J233" s="62"/>
      <c r="L233" s="62"/>
      <c r="N233" s="62"/>
      <c r="P233" s="62"/>
      <c r="Q233" s="62"/>
      <c r="R233" s="62"/>
      <c r="S233" s="62"/>
      <c r="T233" s="62"/>
      <c r="U233" s="62"/>
      <c r="V233" s="62"/>
      <c r="W233" s="62"/>
    </row>
    <row r="234" spans="4:23" x14ac:dyDescent="0.25">
      <c r="D234" s="62"/>
      <c r="E234" s="62"/>
      <c r="F234" s="62"/>
      <c r="G234" s="62"/>
      <c r="H234" s="62"/>
      <c r="I234" s="62"/>
      <c r="J234" s="62"/>
      <c r="L234" s="62"/>
      <c r="N234" s="62"/>
      <c r="P234" s="62"/>
      <c r="Q234" s="62"/>
      <c r="R234" s="62"/>
      <c r="S234" s="62"/>
      <c r="T234" s="62"/>
      <c r="U234" s="62"/>
      <c r="V234" s="62"/>
      <c r="W234" s="62"/>
    </row>
    <row r="235" spans="4:23" x14ac:dyDescent="0.25">
      <c r="D235" s="62"/>
      <c r="E235" s="62"/>
      <c r="F235" s="62"/>
      <c r="G235" s="62"/>
      <c r="H235" s="62"/>
      <c r="I235" s="62"/>
      <c r="J235" s="62"/>
      <c r="L235" s="62"/>
      <c r="N235" s="62"/>
      <c r="P235" s="62"/>
      <c r="Q235" s="62"/>
      <c r="R235" s="62"/>
      <c r="S235" s="62"/>
      <c r="T235" s="62"/>
      <c r="U235" s="62"/>
      <c r="V235" s="62"/>
      <c r="W235" s="62"/>
    </row>
    <row r="236" spans="4:23" x14ac:dyDescent="0.25">
      <c r="D236" s="62"/>
      <c r="E236" s="62"/>
      <c r="F236" s="62"/>
      <c r="G236" s="62"/>
      <c r="H236" s="62"/>
      <c r="I236" s="62"/>
      <c r="J236" s="62"/>
      <c r="L236" s="62"/>
      <c r="N236" s="62"/>
      <c r="P236" s="62"/>
      <c r="Q236" s="62"/>
      <c r="R236" s="62"/>
      <c r="S236" s="62"/>
      <c r="T236" s="62"/>
      <c r="U236" s="62"/>
      <c r="V236" s="62"/>
      <c r="W236" s="62"/>
    </row>
    <row r="237" spans="4:23" x14ac:dyDescent="0.25">
      <c r="D237" s="62"/>
      <c r="E237" s="62"/>
      <c r="F237" s="62"/>
      <c r="G237" s="62"/>
      <c r="H237" s="62"/>
      <c r="I237" s="62"/>
      <c r="J237" s="62"/>
      <c r="L237" s="62"/>
      <c r="N237" s="62"/>
      <c r="P237" s="62"/>
      <c r="Q237" s="62"/>
      <c r="R237" s="62"/>
      <c r="S237" s="62"/>
      <c r="T237" s="62"/>
      <c r="U237" s="62"/>
      <c r="V237" s="62"/>
      <c r="W237" s="62"/>
    </row>
    <row r="238" spans="4:23" x14ac:dyDescent="0.25">
      <c r="D238" s="62"/>
      <c r="E238" s="62"/>
      <c r="F238" s="62"/>
      <c r="G238" s="62"/>
      <c r="H238" s="62"/>
      <c r="I238" s="62"/>
      <c r="J238" s="62"/>
      <c r="L238" s="62"/>
      <c r="N238" s="62"/>
      <c r="P238" s="62"/>
      <c r="Q238" s="62"/>
      <c r="R238" s="62"/>
      <c r="S238" s="62"/>
      <c r="T238" s="62"/>
      <c r="U238" s="62"/>
      <c r="V238" s="62"/>
      <c r="W238" s="62"/>
    </row>
    <row r="239" spans="4:23" x14ac:dyDescent="0.25">
      <c r="D239" s="62"/>
      <c r="E239" s="62"/>
      <c r="F239" s="62"/>
      <c r="G239" s="62"/>
      <c r="H239" s="62"/>
      <c r="I239" s="62"/>
      <c r="J239" s="62"/>
      <c r="L239" s="62"/>
      <c r="N239" s="62"/>
      <c r="P239" s="62"/>
      <c r="Q239" s="62"/>
      <c r="R239" s="62"/>
      <c r="S239" s="62"/>
      <c r="T239" s="62"/>
      <c r="U239" s="62"/>
      <c r="V239" s="62"/>
      <c r="W239" s="62"/>
    </row>
    <row r="240" spans="4:23" x14ac:dyDescent="0.25">
      <c r="D240" s="62"/>
      <c r="E240" s="62"/>
      <c r="F240" s="62"/>
      <c r="G240" s="62"/>
      <c r="H240" s="62"/>
      <c r="I240" s="62"/>
      <c r="J240" s="62"/>
      <c r="L240" s="62"/>
      <c r="N240" s="62"/>
      <c r="P240" s="62"/>
      <c r="Q240" s="62"/>
      <c r="R240" s="62"/>
      <c r="S240" s="62"/>
      <c r="T240" s="62"/>
      <c r="U240" s="62"/>
      <c r="V240" s="62"/>
      <c r="W240" s="62"/>
    </row>
    <row r="241" spans="4:23" x14ac:dyDescent="0.25">
      <c r="D241" s="62"/>
      <c r="E241" s="62"/>
      <c r="F241" s="62"/>
      <c r="G241" s="62"/>
      <c r="H241" s="62"/>
      <c r="I241" s="62"/>
      <c r="J241" s="62"/>
      <c r="L241" s="62"/>
      <c r="N241" s="62"/>
      <c r="P241" s="62"/>
      <c r="Q241" s="62"/>
      <c r="R241" s="62"/>
      <c r="S241" s="62"/>
      <c r="T241" s="62"/>
      <c r="U241" s="62"/>
      <c r="V241" s="62"/>
      <c r="W241" s="62"/>
    </row>
    <row r="242" spans="4:23" x14ac:dyDescent="0.25">
      <c r="D242" s="62"/>
      <c r="E242" s="62"/>
      <c r="F242" s="62"/>
      <c r="G242" s="62"/>
      <c r="H242" s="62"/>
      <c r="I242" s="62"/>
      <c r="J242" s="62"/>
      <c r="L242" s="62"/>
      <c r="N242" s="62"/>
      <c r="P242" s="62"/>
      <c r="Q242" s="62"/>
      <c r="R242" s="62"/>
      <c r="S242" s="62"/>
      <c r="T242" s="62"/>
      <c r="U242" s="62"/>
      <c r="V242" s="62"/>
      <c r="W242" s="62"/>
    </row>
    <row r="243" spans="4:23" x14ac:dyDescent="0.25">
      <c r="D243" s="62"/>
      <c r="E243" s="62"/>
      <c r="F243" s="62"/>
      <c r="G243" s="62"/>
      <c r="H243" s="62"/>
      <c r="I243" s="62"/>
      <c r="J243" s="62"/>
      <c r="L243" s="62"/>
      <c r="N243" s="62"/>
      <c r="P243" s="62"/>
      <c r="Q243" s="62"/>
      <c r="R243" s="62"/>
      <c r="S243" s="62"/>
      <c r="T243" s="62"/>
      <c r="U243" s="62"/>
      <c r="V243" s="62"/>
      <c r="W243" s="62"/>
    </row>
    <row r="244" spans="4:23" x14ac:dyDescent="0.25">
      <c r="D244" s="62"/>
      <c r="E244" s="62"/>
      <c r="F244" s="62"/>
      <c r="G244" s="62"/>
      <c r="H244" s="62"/>
      <c r="I244" s="62"/>
      <c r="J244" s="62"/>
      <c r="L244" s="62"/>
      <c r="N244" s="62"/>
      <c r="P244" s="62"/>
      <c r="Q244" s="62"/>
      <c r="R244" s="62"/>
      <c r="S244" s="62"/>
      <c r="T244" s="62"/>
      <c r="U244" s="62"/>
      <c r="V244" s="62"/>
      <c r="W244" s="62"/>
    </row>
    <row r="245" spans="4:23" x14ac:dyDescent="0.25">
      <c r="D245" s="62"/>
      <c r="E245" s="62"/>
      <c r="F245" s="62"/>
      <c r="G245" s="62"/>
      <c r="H245" s="62"/>
      <c r="I245" s="62"/>
      <c r="J245" s="62"/>
      <c r="L245" s="62"/>
      <c r="N245" s="62"/>
      <c r="P245" s="62"/>
      <c r="Q245" s="62"/>
      <c r="R245" s="62"/>
      <c r="S245" s="62"/>
      <c r="T245" s="62"/>
      <c r="U245" s="62"/>
      <c r="V245" s="62"/>
      <c r="W245" s="62"/>
    </row>
    <row r="246" spans="4:23" x14ac:dyDescent="0.25">
      <c r="D246" s="62"/>
      <c r="E246" s="62"/>
      <c r="F246" s="62"/>
      <c r="G246" s="62"/>
      <c r="H246" s="62"/>
      <c r="I246" s="62"/>
      <c r="J246" s="62"/>
      <c r="L246" s="62"/>
      <c r="N246" s="62"/>
      <c r="P246" s="62"/>
      <c r="Q246" s="62"/>
      <c r="R246" s="62"/>
      <c r="S246" s="62"/>
      <c r="T246" s="62"/>
      <c r="U246" s="62"/>
      <c r="V246" s="62"/>
      <c r="W246" s="62"/>
    </row>
    <row r="247" spans="4:23" x14ac:dyDescent="0.25">
      <c r="D247" s="62"/>
      <c r="E247" s="62"/>
      <c r="F247" s="62"/>
      <c r="G247" s="62"/>
      <c r="H247" s="62"/>
      <c r="I247" s="62"/>
      <c r="J247" s="62"/>
      <c r="L247" s="62"/>
      <c r="N247" s="62"/>
      <c r="P247" s="62"/>
      <c r="Q247" s="62"/>
      <c r="R247" s="62"/>
      <c r="S247" s="62"/>
      <c r="T247" s="62"/>
      <c r="U247" s="62"/>
      <c r="V247" s="62"/>
      <c r="W247" s="62"/>
    </row>
    <row r="248" spans="4:23" x14ac:dyDescent="0.25">
      <c r="D248" s="62"/>
      <c r="E248" s="62"/>
      <c r="F248" s="62"/>
      <c r="G248" s="62"/>
      <c r="H248" s="62"/>
      <c r="I248" s="62"/>
      <c r="J248" s="62"/>
      <c r="L248" s="62"/>
      <c r="N248" s="62"/>
      <c r="P248" s="62"/>
      <c r="Q248" s="62"/>
      <c r="R248" s="62"/>
      <c r="S248" s="62"/>
      <c r="T248" s="62"/>
      <c r="U248" s="62"/>
      <c r="V248" s="62"/>
      <c r="W248" s="62"/>
    </row>
    <row r="249" spans="4:23" x14ac:dyDescent="0.25">
      <c r="D249" s="62"/>
      <c r="E249" s="62"/>
      <c r="F249" s="62"/>
      <c r="G249" s="62"/>
      <c r="H249" s="62"/>
      <c r="I249" s="62"/>
      <c r="J249" s="62"/>
      <c r="L249" s="62"/>
      <c r="N249" s="62"/>
      <c r="P249" s="62"/>
      <c r="Q249" s="62"/>
      <c r="R249" s="62"/>
      <c r="S249" s="62"/>
      <c r="T249" s="62"/>
      <c r="U249" s="62"/>
      <c r="V249" s="62"/>
      <c r="W249" s="62"/>
    </row>
    <row r="250" spans="4:23" x14ac:dyDescent="0.25">
      <c r="D250" s="62"/>
      <c r="E250" s="62"/>
      <c r="F250" s="62"/>
      <c r="G250" s="62"/>
      <c r="H250" s="62"/>
      <c r="I250" s="62"/>
      <c r="J250" s="62"/>
      <c r="L250" s="62"/>
      <c r="N250" s="62"/>
      <c r="P250" s="62"/>
      <c r="Q250" s="62"/>
      <c r="R250" s="62"/>
      <c r="S250" s="62"/>
      <c r="T250" s="62"/>
      <c r="U250" s="62"/>
      <c r="V250" s="62"/>
      <c r="W250" s="62"/>
    </row>
    <row r="251" spans="4:23" x14ac:dyDescent="0.25">
      <c r="D251" s="62"/>
      <c r="E251" s="62"/>
      <c r="F251" s="62"/>
      <c r="G251" s="62"/>
      <c r="H251" s="62"/>
      <c r="I251" s="62"/>
      <c r="J251" s="62"/>
      <c r="L251" s="62"/>
      <c r="N251" s="62"/>
      <c r="P251" s="62"/>
      <c r="Q251" s="62"/>
      <c r="R251" s="62"/>
      <c r="S251" s="62"/>
      <c r="T251" s="62"/>
      <c r="U251" s="62"/>
      <c r="V251" s="62"/>
      <c r="W251" s="62"/>
    </row>
    <row r="252" spans="4:23" x14ac:dyDescent="0.25">
      <c r="D252" s="62"/>
      <c r="E252" s="62"/>
      <c r="F252" s="62"/>
      <c r="G252" s="62"/>
      <c r="H252" s="62"/>
      <c r="I252" s="62"/>
      <c r="J252" s="62"/>
      <c r="L252" s="62"/>
      <c r="N252" s="62"/>
      <c r="P252" s="62"/>
      <c r="Q252" s="62"/>
      <c r="R252" s="62"/>
      <c r="S252" s="62"/>
      <c r="T252" s="62"/>
      <c r="U252" s="62"/>
      <c r="V252" s="62"/>
      <c r="W252" s="62"/>
    </row>
    <row r="253" spans="4:23" x14ac:dyDescent="0.25">
      <c r="D253" s="62"/>
      <c r="E253" s="62"/>
      <c r="F253" s="62"/>
      <c r="G253" s="62"/>
      <c r="H253" s="62"/>
      <c r="I253" s="62"/>
      <c r="J253" s="62"/>
      <c r="L253" s="62"/>
      <c r="N253" s="62"/>
      <c r="P253" s="62"/>
      <c r="Q253" s="62"/>
      <c r="R253" s="62"/>
      <c r="S253" s="62"/>
      <c r="T253" s="62"/>
      <c r="U253" s="62"/>
      <c r="V253" s="62"/>
      <c r="W253" s="62"/>
    </row>
    <row r="254" spans="4:23" x14ac:dyDescent="0.25">
      <c r="D254" s="62"/>
      <c r="E254" s="62"/>
      <c r="F254" s="62"/>
      <c r="G254" s="62"/>
      <c r="H254" s="62"/>
      <c r="I254" s="62"/>
      <c r="J254" s="62"/>
      <c r="L254" s="62"/>
      <c r="N254" s="62"/>
      <c r="P254" s="62"/>
      <c r="Q254" s="62"/>
      <c r="R254" s="62"/>
      <c r="S254" s="62"/>
      <c r="T254" s="62"/>
      <c r="U254" s="62"/>
      <c r="V254" s="62"/>
      <c r="W254" s="62"/>
    </row>
    <row r="255" spans="4:23" x14ac:dyDescent="0.25">
      <c r="D255" s="62"/>
      <c r="E255" s="62"/>
      <c r="F255" s="62"/>
      <c r="G255" s="62"/>
      <c r="H255" s="62"/>
      <c r="I255" s="62"/>
      <c r="J255" s="62"/>
      <c r="L255" s="62"/>
      <c r="N255" s="62"/>
      <c r="P255" s="62"/>
      <c r="Q255" s="62"/>
      <c r="R255" s="62"/>
      <c r="S255" s="62"/>
      <c r="T255" s="62"/>
      <c r="U255" s="62"/>
      <c r="V255" s="62"/>
      <c r="W255" s="62"/>
    </row>
    <row r="256" spans="4:23" x14ac:dyDescent="0.25">
      <c r="D256" s="62"/>
      <c r="E256" s="62"/>
      <c r="F256" s="62"/>
      <c r="G256" s="62"/>
      <c r="H256" s="62"/>
      <c r="I256" s="62"/>
      <c r="J256" s="62"/>
      <c r="L256" s="62"/>
      <c r="N256" s="62"/>
      <c r="P256" s="62"/>
      <c r="Q256" s="62"/>
      <c r="R256" s="62"/>
      <c r="S256" s="62"/>
      <c r="T256" s="62"/>
      <c r="U256" s="62"/>
      <c r="V256" s="62"/>
      <c r="W256" s="62"/>
    </row>
    <row r="257" spans="4:23" x14ac:dyDescent="0.25">
      <c r="D257" s="62"/>
      <c r="E257" s="62"/>
      <c r="F257" s="62"/>
      <c r="G257" s="62"/>
      <c r="H257" s="62"/>
      <c r="I257" s="62"/>
      <c r="J257" s="62"/>
      <c r="L257" s="62"/>
      <c r="N257" s="62"/>
      <c r="P257" s="62"/>
      <c r="Q257" s="62"/>
      <c r="R257" s="62"/>
      <c r="S257" s="62"/>
      <c r="T257" s="62"/>
      <c r="U257" s="62"/>
      <c r="V257" s="62"/>
      <c r="W257" s="62"/>
    </row>
    <row r="258" spans="4:23" x14ac:dyDescent="0.25">
      <c r="D258" s="62"/>
      <c r="E258" s="62"/>
      <c r="F258" s="62"/>
      <c r="G258" s="62"/>
      <c r="H258" s="62"/>
      <c r="I258" s="62"/>
      <c r="J258" s="62"/>
      <c r="L258" s="62"/>
      <c r="N258" s="62"/>
      <c r="P258" s="62"/>
      <c r="Q258" s="62"/>
      <c r="R258" s="62"/>
      <c r="S258" s="62"/>
      <c r="T258" s="62"/>
      <c r="U258" s="62"/>
      <c r="V258" s="62"/>
      <c r="W258" s="62"/>
    </row>
    <row r="259" spans="4:23" x14ac:dyDescent="0.25">
      <c r="D259" s="62"/>
      <c r="E259" s="62"/>
      <c r="F259" s="62"/>
      <c r="G259" s="62"/>
      <c r="H259" s="62"/>
      <c r="I259" s="62"/>
      <c r="J259" s="62"/>
      <c r="L259" s="62"/>
      <c r="N259" s="62"/>
      <c r="P259" s="62"/>
      <c r="Q259" s="62"/>
      <c r="R259" s="62"/>
      <c r="S259" s="62"/>
      <c r="T259" s="62"/>
      <c r="U259" s="62"/>
      <c r="V259" s="62"/>
      <c r="W259" s="62"/>
    </row>
    <row r="260" spans="4:23" x14ac:dyDescent="0.25">
      <c r="D260" s="62"/>
      <c r="E260" s="62"/>
      <c r="F260" s="62"/>
      <c r="G260" s="62"/>
      <c r="H260" s="62"/>
      <c r="I260" s="62"/>
      <c r="J260" s="62"/>
      <c r="L260" s="62"/>
      <c r="N260" s="62"/>
      <c r="P260" s="62"/>
      <c r="Q260" s="62"/>
      <c r="R260" s="62"/>
      <c r="S260" s="62"/>
      <c r="T260" s="62"/>
      <c r="U260" s="62"/>
      <c r="V260" s="62"/>
      <c r="W260" s="62"/>
    </row>
    <row r="261" spans="4:23" x14ac:dyDescent="0.25">
      <c r="D261" s="62"/>
      <c r="E261" s="62"/>
      <c r="F261" s="62"/>
      <c r="G261" s="62"/>
      <c r="H261" s="62"/>
      <c r="I261" s="62"/>
      <c r="J261" s="62"/>
      <c r="L261" s="62"/>
      <c r="N261" s="62"/>
      <c r="P261" s="62"/>
      <c r="Q261" s="62"/>
      <c r="R261" s="62"/>
      <c r="S261" s="62"/>
      <c r="T261" s="62"/>
      <c r="U261" s="62"/>
      <c r="V261" s="62"/>
      <c r="W261" s="62"/>
    </row>
    <row r="262" spans="4:23" x14ac:dyDescent="0.25">
      <c r="D262" s="62"/>
      <c r="E262" s="62"/>
      <c r="F262" s="62"/>
      <c r="G262" s="62"/>
      <c r="H262" s="62"/>
      <c r="I262" s="62"/>
      <c r="J262" s="62"/>
      <c r="L262" s="62"/>
      <c r="N262" s="62"/>
      <c r="P262" s="62"/>
      <c r="Q262" s="62"/>
      <c r="R262" s="62"/>
      <c r="S262" s="62"/>
      <c r="T262" s="62"/>
      <c r="U262" s="62"/>
      <c r="V262" s="62"/>
      <c r="W262" s="62"/>
    </row>
    <row r="263" spans="4:23" x14ac:dyDescent="0.25">
      <c r="D263" s="62"/>
      <c r="E263" s="62"/>
      <c r="F263" s="62"/>
      <c r="G263" s="62"/>
      <c r="H263" s="62"/>
      <c r="I263" s="62"/>
      <c r="J263" s="62"/>
      <c r="L263" s="62"/>
      <c r="N263" s="62"/>
      <c r="P263" s="62"/>
      <c r="Q263" s="62"/>
      <c r="R263" s="62"/>
      <c r="S263" s="62"/>
      <c r="T263" s="62"/>
      <c r="U263" s="62"/>
      <c r="V263" s="62"/>
      <c r="W263" s="62"/>
    </row>
    <row r="264" spans="4:23" x14ac:dyDescent="0.25">
      <c r="D264" s="62"/>
      <c r="E264" s="62"/>
      <c r="F264" s="62"/>
      <c r="G264" s="62"/>
      <c r="H264" s="62"/>
      <c r="I264" s="62"/>
      <c r="J264" s="62"/>
      <c r="L264" s="62"/>
      <c r="N264" s="62"/>
      <c r="P264" s="62"/>
      <c r="Q264" s="62"/>
      <c r="R264" s="62"/>
      <c r="S264" s="62"/>
      <c r="T264" s="62"/>
      <c r="U264" s="62"/>
      <c r="V264" s="62"/>
      <c r="W264" s="62"/>
    </row>
    <row r="265" spans="4:23" x14ac:dyDescent="0.25">
      <c r="D265" s="62"/>
      <c r="E265" s="62"/>
      <c r="F265" s="62"/>
      <c r="G265" s="62"/>
      <c r="H265" s="62"/>
      <c r="I265" s="62"/>
      <c r="J265" s="62"/>
      <c r="L265" s="62"/>
      <c r="N265" s="62"/>
      <c r="P265" s="62"/>
      <c r="Q265" s="62"/>
      <c r="R265" s="62"/>
      <c r="S265" s="62"/>
      <c r="T265" s="62"/>
      <c r="U265" s="62"/>
      <c r="V265" s="62"/>
      <c r="W265" s="62"/>
    </row>
    <row r="266" spans="4:23" x14ac:dyDescent="0.25">
      <c r="D266" s="62"/>
      <c r="E266" s="62"/>
      <c r="F266" s="62"/>
      <c r="G266" s="62"/>
      <c r="H266" s="62"/>
      <c r="I266" s="62"/>
      <c r="J266" s="62"/>
      <c r="L266" s="62"/>
      <c r="N266" s="62"/>
      <c r="P266" s="62"/>
      <c r="Q266" s="62"/>
      <c r="R266" s="62"/>
      <c r="S266" s="62"/>
      <c r="T266" s="62"/>
      <c r="U266" s="62"/>
      <c r="V266" s="62"/>
      <c r="W266" s="62"/>
    </row>
    <row r="267" spans="4:23" x14ac:dyDescent="0.25">
      <c r="D267" s="62"/>
      <c r="E267" s="62"/>
      <c r="F267" s="62"/>
      <c r="G267" s="62"/>
      <c r="H267" s="62"/>
      <c r="I267" s="62"/>
      <c r="J267" s="62"/>
      <c r="L267" s="62"/>
      <c r="N267" s="62"/>
      <c r="P267" s="62"/>
      <c r="Q267" s="62"/>
      <c r="R267" s="62"/>
      <c r="S267" s="62"/>
      <c r="T267" s="62"/>
      <c r="U267" s="62"/>
      <c r="V267" s="62"/>
      <c r="W267" s="62"/>
    </row>
    <row r="268" spans="4:23" x14ac:dyDescent="0.25">
      <c r="D268" s="62"/>
      <c r="E268" s="62"/>
      <c r="F268" s="62"/>
      <c r="G268" s="62"/>
      <c r="H268" s="62"/>
      <c r="I268" s="62"/>
      <c r="J268" s="62"/>
      <c r="L268" s="62"/>
      <c r="N268" s="62"/>
      <c r="P268" s="62"/>
      <c r="Q268" s="62"/>
      <c r="R268" s="62"/>
      <c r="S268" s="62"/>
      <c r="T268" s="62"/>
      <c r="U268" s="62"/>
      <c r="V268" s="62"/>
      <c r="W268" s="62"/>
    </row>
    <row r="269" spans="4:23" x14ac:dyDescent="0.25">
      <c r="D269" s="62"/>
      <c r="E269" s="62"/>
      <c r="F269" s="62"/>
      <c r="G269" s="62"/>
      <c r="H269" s="62"/>
      <c r="I269" s="62"/>
      <c r="J269" s="62"/>
      <c r="L269" s="62"/>
      <c r="N269" s="62"/>
      <c r="P269" s="62"/>
      <c r="Q269" s="62"/>
      <c r="R269" s="62"/>
      <c r="S269" s="62"/>
      <c r="T269" s="62"/>
      <c r="U269" s="62"/>
      <c r="V269" s="62"/>
      <c r="W269" s="62"/>
    </row>
    <row r="270" spans="4:23" x14ac:dyDescent="0.25">
      <c r="D270" s="62"/>
      <c r="E270" s="62"/>
      <c r="F270" s="62"/>
      <c r="G270" s="62"/>
      <c r="H270" s="62"/>
      <c r="I270" s="62"/>
      <c r="J270" s="62"/>
      <c r="L270" s="62"/>
      <c r="N270" s="62"/>
      <c r="P270" s="62"/>
      <c r="Q270" s="62"/>
      <c r="R270" s="62"/>
      <c r="S270" s="62"/>
      <c r="T270" s="62"/>
      <c r="U270" s="62"/>
      <c r="V270" s="62"/>
      <c r="W270" s="62"/>
    </row>
    <row r="271" spans="4:23" x14ac:dyDescent="0.25">
      <c r="D271" s="62"/>
      <c r="E271" s="62"/>
      <c r="F271" s="62"/>
      <c r="G271" s="62"/>
      <c r="H271" s="62"/>
      <c r="I271" s="62"/>
      <c r="J271" s="62"/>
      <c r="L271" s="62"/>
      <c r="N271" s="62"/>
      <c r="P271" s="62"/>
      <c r="Q271" s="62"/>
      <c r="R271" s="62"/>
      <c r="S271" s="62"/>
      <c r="T271" s="62"/>
      <c r="U271" s="62"/>
      <c r="V271" s="62"/>
      <c r="W271" s="62"/>
    </row>
    <row r="272" spans="4:23" x14ac:dyDescent="0.25">
      <c r="D272" s="62"/>
      <c r="E272" s="62"/>
      <c r="F272" s="62"/>
      <c r="G272" s="62"/>
      <c r="H272" s="62"/>
      <c r="I272" s="62"/>
      <c r="J272" s="62"/>
      <c r="L272" s="62"/>
      <c r="N272" s="62"/>
      <c r="P272" s="62"/>
      <c r="Q272" s="62"/>
      <c r="R272" s="62"/>
      <c r="S272" s="62"/>
      <c r="T272" s="62"/>
      <c r="U272" s="62"/>
      <c r="V272" s="62"/>
      <c r="W272" s="62"/>
    </row>
    <row r="273" spans="4:23" x14ac:dyDescent="0.25">
      <c r="D273" s="62"/>
      <c r="E273" s="62"/>
      <c r="F273" s="62"/>
      <c r="G273" s="62"/>
      <c r="H273" s="62"/>
      <c r="I273" s="62"/>
      <c r="J273" s="62"/>
      <c r="L273" s="62"/>
      <c r="N273" s="62"/>
      <c r="P273" s="62"/>
      <c r="Q273" s="62"/>
      <c r="R273" s="62"/>
      <c r="S273" s="62"/>
      <c r="T273" s="62"/>
      <c r="U273" s="62"/>
      <c r="V273" s="62"/>
      <c r="W273" s="62"/>
    </row>
    <row r="274" spans="4:23" x14ac:dyDescent="0.25">
      <c r="D274" s="62"/>
      <c r="E274" s="62"/>
      <c r="F274" s="62"/>
      <c r="G274" s="62"/>
      <c r="H274" s="62"/>
      <c r="I274" s="62"/>
      <c r="J274" s="62"/>
      <c r="L274" s="62"/>
      <c r="N274" s="62"/>
      <c r="P274" s="62"/>
      <c r="Q274" s="62"/>
      <c r="R274" s="62"/>
      <c r="S274" s="62"/>
      <c r="T274" s="62"/>
      <c r="U274" s="62"/>
      <c r="V274" s="62"/>
      <c r="W274" s="62"/>
    </row>
    <row r="275" spans="4:23" x14ac:dyDescent="0.25">
      <c r="D275" s="62"/>
      <c r="E275" s="62"/>
      <c r="F275" s="62"/>
      <c r="G275" s="62"/>
      <c r="H275" s="62"/>
      <c r="I275" s="62"/>
      <c r="J275" s="62"/>
      <c r="L275" s="62"/>
      <c r="N275" s="62"/>
      <c r="P275" s="62"/>
      <c r="Q275" s="62"/>
      <c r="R275" s="62"/>
      <c r="S275" s="62"/>
      <c r="T275" s="62"/>
      <c r="U275" s="62"/>
      <c r="V275" s="62"/>
      <c r="W275" s="62"/>
    </row>
    <row r="276" spans="4:23" x14ac:dyDescent="0.25">
      <c r="D276" s="62"/>
      <c r="E276" s="62"/>
      <c r="F276" s="62"/>
      <c r="G276" s="62"/>
      <c r="H276" s="62"/>
      <c r="I276" s="62"/>
      <c r="J276" s="62"/>
      <c r="L276" s="62"/>
      <c r="N276" s="62"/>
      <c r="P276" s="62"/>
      <c r="Q276" s="62"/>
      <c r="R276" s="62"/>
      <c r="S276" s="62"/>
      <c r="T276" s="62"/>
      <c r="U276" s="62"/>
      <c r="V276" s="62"/>
      <c r="W276" s="62"/>
    </row>
    <row r="277" spans="4:23" x14ac:dyDescent="0.25">
      <c r="D277" s="62"/>
      <c r="E277" s="62"/>
      <c r="F277" s="62"/>
      <c r="G277" s="62"/>
      <c r="H277" s="62"/>
      <c r="I277" s="62"/>
      <c r="J277" s="62"/>
      <c r="L277" s="62"/>
      <c r="N277" s="62"/>
      <c r="P277" s="62"/>
      <c r="Q277" s="62"/>
      <c r="R277" s="62"/>
      <c r="S277" s="62"/>
      <c r="T277" s="62"/>
      <c r="U277" s="62"/>
      <c r="V277" s="62"/>
      <c r="W277" s="62"/>
    </row>
    <row r="278" spans="4:23" x14ac:dyDescent="0.25">
      <c r="D278" s="62"/>
      <c r="E278" s="62"/>
      <c r="F278" s="62"/>
      <c r="G278" s="62"/>
      <c r="H278" s="62"/>
      <c r="I278" s="62"/>
      <c r="J278" s="62"/>
      <c r="L278" s="62"/>
      <c r="N278" s="62"/>
      <c r="P278" s="62"/>
      <c r="Q278" s="62"/>
      <c r="R278" s="62"/>
      <c r="S278" s="62"/>
      <c r="T278" s="62"/>
      <c r="U278" s="62"/>
      <c r="V278" s="62"/>
      <c r="W278" s="62"/>
    </row>
    <row r="279" spans="4:23" x14ac:dyDescent="0.25">
      <c r="D279" s="62"/>
      <c r="E279" s="62"/>
      <c r="F279" s="62"/>
      <c r="G279" s="62"/>
      <c r="H279" s="62"/>
      <c r="I279" s="62"/>
      <c r="J279" s="62"/>
      <c r="L279" s="62"/>
      <c r="N279" s="62"/>
      <c r="P279" s="62"/>
      <c r="Q279" s="62"/>
      <c r="R279" s="62"/>
      <c r="S279" s="62"/>
      <c r="T279" s="62"/>
      <c r="U279" s="62"/>
      <c r="V279" s="62"/>
      <c r="W279" s="62"/>
    </row>
    <row r="280" spans="4:23" x14ac:dyDescent="0.25">
      <c r="D280" s="62"/>
      <c r="E280" s="62"/>
      <c r="F280" s="62"/>
      <c r="G280" s="62"/>
      <c r="H280" s="62"/>
      <c r="I280" s="62"/>
      <c r="J280" s="62"/>
      <c r="L280" s="62"/>
      <c r="N280" s="62"/>
      <c r="P280" s="62"/>
      <c r="Q280" s="62"/>
      <c r="R280" s="62"/>
      <c r="S280" s="62"/>
      <c r="T280" s="62"/>
      <c r="U280" s="62"/>
      <c r="V280" s="62"/>
      <c r="W280" s="62"/>
    </row>
    <row r="281" spans="4:23" x14ac:dyDescent="0.25">
      <c r="D281" s="62"/>
      <c r="E281" s="62"/>
      <c r="F281" s="62"/>
      <c r="G281" s="62"/>
      <c r="H281" s="62"/>
      <c r="I281" s="62"/>
      <c r="J281" s="62"/>
      <c r="L281" s="62"/>
      <c r="N281" s="62"/>
      <c r="P281" s="62"/>
      <c r="Q281" s="62"/>
      <c r="R281" s="62"/>
      <c r="S281" s="62"/>
      <c r="T281" s="62"/>
      <c r="U281" s="62"/>
      <c r="V281" s="62"/>
      <c r="W281" s="62"/>
    </row>
    <row r="282" spans="4:23" x14ac:dyDescent="0.25">
      <c r="D282" s="62"/>
      <c r="E282" s="62"/>
      <c r="F282" s="62"/>
      <c r="G282" s="62"/>
      <c r="H282" s="62"/>
      <c r="I282" s="62"/>
      <c r="J282" s="62"/>
      <c r="L282" s="62"/>
      <c r="N282" s="62"/>
      <c r="P282" s="62"/>
      <c r="Q282" s="62"/>
      <c r="R282" s="62"/>
      <c r="S282" s="62"/>
      <c r="T282" s="62"/>
      <c r="U282" s="62"/>
      <c r="V282" s="62"/>
      <c r="W282" s="62"/>
    </row>
    <row r="283" spans="4:23" x14ac:dyDescent="0.25">
      <c r="D283" s="62"/>
      <c r="E283" s="62"/>
      <c r="F283" s="62"/>
      <c r="G283" s="62"/>
      <c r="H283" s="62"/>
      <c r="I283" s="62"/>
      <c r="J283" s="62"/>
      <c r="L283" s="62"/>
      <c r="N283" s="62"/>
      <c r="P283" s="62"/>
      <c r="Q283" s="62"/>
      <c r="R283" s="62"/>
      <c r="S283" s="62"/>
      <c r="T283" s="62"/>
      <c r="U283" s="62"/>
      <c r="V283" s="62"/>
      <c r="W283" s="62"/>
    </row>
    <row r="284" spans="4:23" x14ac:dyDescent="0.25">
      <c r="D284" s="62"/>
      <c r="E284" s="62"/>
      <c r="F284" s="62"/>
      <c r="G284" s="62"/>
      <c r="H284" s="62"/>
      <c r="I284" s="62"/>
      <c r="J284" s="62"/>
      <c r="L284" s="62"/>
      <c r="N284" s="62"/>
      <c r="P284" s="62"/>
      <c r="Q284" s="62"/>
      <c r="R284" s="62"/>
      <c r="S284" s="62"/>
      <c r="T284" s="62"/>
      <c r="U284" s="62"/>
      <c r="V284" s="62"/>
      <c r="W284" s="62"/>
    </row>
    <row r="285" spans="4:23" x14ac:dyDescent="0.25">
      <c r="D285" s="62"/>
      <c r="E285" s="62"/>
      <c r="F285" s="62"/>
      <c r="G285" s="62"/>
      <c r="H285" s="62"/>
      <c r="I285" s="62"/>
      <c r="J285" s="62"/>
      <c r="L285" s="62"/>
      <c r="N285" s="62"/>
      <c r="P285" s="62"/>
      <c r="Q285" s="62"/>
      <c r="R285" s="62"/>
      <c r="S285" s="62"/>
      <c r="T285" s="62"/>
      <c r="U285" s="62"/>
      <c r="V285" s="62"/>
      <c r="W285" s="62"/>
    </row>
    <row r="286" spans="4:23" x14ac:dyDescent="0.25">
      <c r="D286" s="62"/>
      <c r="E286" s="62"/>
      <c r="F286" s="62"/>
      <c r="G286" s="62"/>
      <c r="H286" s="62"/>
      <c r="I286" s="62"/>
      <c r="J286" s="62"/>
      <c r="L286" s="62"/>
      <c r="N286" s="62"/>
      <c r="P286" s="62"/>
      <c r="Q286" s="62"/>
      <c r="R286" s="62"/>
      <c r="S286" s="62"/>
      <c r="T286" s="62"/>
      <c r="U286" s="62"/>
      <c r="V286" s="62"/>
      <c r="W286" s="62"/>
    </row>
    <row r="287" spans="4:23" x14ac:dyDescent="0.25">
      <c r="D287" s="62"/>
      <c r="E287" s="62"/>
      <c r="F287" s="62"/>
      <c r="G287" s="62"/>
      <c r="H287" s="62"/>
      <c r="I287" s="62"/>
      <c r="J287" s="62"/>
      <c r="L287" s="62"/>
      <c r="N287" s="62"/>
      <c r="P287" s="62"/>
      <c r="Q287" s="62"/>
      <c r="R287" s="62"/>
      <c r="S287" s="62"/>
      <c r="T287" s="62"/>
      <c r="U287" s="62"/>
      <c r="V287" s="62"/>
      <c r="W287" s="62"/>
    </row>
    <row r="288" spans="4:23" x14ac:dyDescent="0.25">
      <c r="D288" s="62"/>
      <c r="E288" s="62"/>
      <c r="F288" s="62"/>
      <c r="G288" s="62"/>
      <c r="H288" s="62"/>
      <c r="I288" s="62"/>
      <c r="J288" s="62"/>
      <c r="L288" s="62"/>
      <c r="N288" s="62"/>
      <c r="P288" s="62"/>
      <c r="Q288" s="62"/>
      <c r="R288" s="62"/>
      <c r="S288" s="62"/>
      <c r="T288" s="62"/>
      <c r="U288" s="62"/>
      <c r="V288" s="62"/>
      <c r="W288" s="62"/>
    </row>
    <row r="289" spans="4:23" x14ac:dyDescent="0.25">
      <c r="D289" s="62"/>
      <c r="E289" s="62"/>
      <c r="F289" s="62"/>
      <c r="G289" s="62"/>
      <c r="H289" s="62"/>
      <c r="I289" s="62"/>
      <c r="J289" s="62"/>
      <c r="L289" s="62"/>
      <c r="N289" s="62"/>
      <c r="P289" s="62"/>
      <c r="Q289" s="62"/>
      <c r="R289" s="62"/>
      <c r="S289" s="62"/>
      <c r="T289" s="62"/>
      <c r="U289" s="62"/>
      <c r="V289" s="62"/>
      <c r="W289" s="62"/>
    </row>
    <row r="290" spans="4:23" x14ac:dyDescent="0.25">
      <c r="D290" s="62"/>
      <c r="E290" s="62"/>
      <c r="F290" s="62"/>
      <c r="G290" s="62"/>
      <c r="H290" s="62"/>
      <c r="I290" s="62"/>
      <c r="J290" s="62"/>
      <c r="L290" s="62"/>
      <c r="N290" s="62"/>
      <c r="P290" s="62"/>
      <c r="Q290" s="62"/>
      <c r="R290" s="62"/>
      <c r="S290" s="62"/>
      <c r="T290" s="62"/>
      <c r="U290" s="62"/>
      <c r="V290" s="62"/>
      <c r="W290" s="62"/>
    </row>
    <row r="291" spans="4:23" x14ac:dyDescent="0.25">
      <c r="D291" s="62"/>
      <c r="E291" s="62"/>
      <c r="F291" s="62"/>
      <c r="G291" s="62"/>
      <c r="H291" s="62"/>
      <c r="I291" s="62"/>
      <c r="J291" s="62"/>
      <c r="L291" s="62"/>
      <c r="N291" s="62"/>
      <c r="P291" s="62"/>
      <c r="Q291" s="62"/>
      <c r="R291" s="62"/>
      <c r="S291" s="62"/>
      <c r="T291" s="62"/>
      <c r="U291" s="62"/>
      <c r="V291" s="62"/>
      <c r="W291" s="62"/>
    </row>
    <row r="292" spans="4:23" x14ac:dyDescent="0.25">
      <c r="D292" s="62"/>
      <c r="E292" s="62"/>
      <c r="F292" s="62"/>
      <c r="G292" s="62"/>
      <c r="H292" s="62"/>
      <c r="I292" s="62"/>
      <c r="J292" s="62"/>
      <c r="L292" s="62"/>
      <c r="N292" s="62"/>
      <c r="P292" s="62"/>
      <c r="Q292" s="62"/>
      <c r="R292" s="62"/>
      <c r="S292" s="62"/>
      <c r="T292" s="62"/>
      <c r="U292" s="62"/>
      <c r="V292" s="62"/>
      <c r="W292" s="62"/>
    </row>
    <row r="293" spans="4:23" x14ac:dyDescent="0.25">
      <c r="D293" s="62"/>
      <c r="E293" s="62"/>
      <c r="F293" s="62"/>
      <c r="G293" s="62"/>
      <c r="H293" s="62"/>
      <c r="I293" s="62"/>
      <c r="J293" s="62"/>
      <c r="L293" s="62"/>
      <c r="N293" s="62"/>
      <c r="P293" s="62"/>
      <c r="Q293" s="62"/>
      <c r="R293" s="62"/>
      <c r="S293" s="62"/>
      <c r="T293" s="62"/>
      <c r="U293" s="62"/>
      <c r="V293" s="62"/>
      <c r="W293" s="62"/>
    </row>
    <row r="294" spans="4:23" x14ac:dyDescent="0.25">
      <c r="D294" s="62"/>
      <c r="E294" s="62"/>
      <c r="F294" s="62"/>
      <c r="G294" s="62"/>
      <c r="H294" s="62"/>
      <c r="I294" s="62"/>
      <c r="J294" s="62"/>
      <c r="L294" s="62"/>
      <c r="N294" s="62"/>
      <c r="P294" s="62"/>
      <c r="Q294" s="62"/>
      <c r="R294" s="62"/>
      <c r="S294" s="62"/>
      <c r="T294" s="62"/>
      <c r="U294" s="62"/>
      <c r="V294" s="62"/>
      <c r="W294" s="62"/>
    </row>
    <row r="295" spans="4:23" x14ac:dyDescent="0.25">
      <c r="D295" s="62"/>
      <c r="E295" s="62"/>
      <c r="F295" s="62"/>
      <c r="G295" s="62"/>
      <c r="H295" s="62"/>
      <c r="I295" s="62"/>
      <c r="J295" s="62"/>
      <c r="L295" s="62"/>
      <c r="N295" s="62"/>
      <c r="P295" s="62"/>
      <c r="Q295" s="62"/>
      <c r="R295" s="62"/>
      <c r="S295" s="62"/>
      <c r="T295" s="62"/>
      <c r="U295" s="62"/>
      <c r="V295" s="62"/>
      <c r="W295" s="62"/>
    </row>
    <row r="296" spans="4:23" x14ac:dyDescent="0.25">
      <c r="D296" s="62"/>
      <c r="E296" s="62"/>
      <c r="F296" s="62"/>
      <c r="G296" s="62"/>
      <c r="H296" s="62"/>
      <c r="I296" s="62"/>
      <c r="J296" s="62"/>
      <c r="L296" s="62"/>
      <c r="N296" s="62"/>
      <c r="P296" s="62"/>
      <c r="Q296" s="62"/>
      <c r="R296" s="62"/>
      <c r="S296" s="62"/>
      <c r="T296" s="62"/>
      <c r="U296" s="62"/>
      <c r="V296" s="62"/>
      <c r="W296" s="62"/>
    </row>
    <row r="297" spans="4:23" x14ac:dyDescent="0.25">
      <c r="D297" s="62"/>
      <c r="E297" s="62"/>
      <c r="F297" s="62"/>
      <c r="G297" s="62"/>
      <c r="H297" s="62"/>
      <c r="I297" s="62"/>
      <c r="J297" s="62"/>
      <c r="L297" s="62"/>
      <c r="N297" s="62"/>
      <c r="P297" s="62"/>
      <c r="Q297" s="62"/>
      <c r="R297" s="62"/>
      <c r="S297" s="62"/>
      <c r="T297" s="62"/>
      <c r="U297" s="62"/>
      <c r="V297" s="62"/>
      <c r="W297" s="62"/>
    </row>
    <row r="298" spans="4:23" x14ac:dyDescent="0.25">
      <c r="D298" s="62"/>
      <c r="E298" s="62"/>
      <c r="F298" s="62"/>
      <c r="G298" s="62"/>
      <c r="H298" s="62"/>
      <c r="I298" s="62"/>
      <c r="J298" s="62"/>
      <c r="L298" s="62"/>
      <c r="N298" s="62"/>
      <c r="P298" s="62"/>
      <c r="Q298" s="62"/>
      <c r="R298" s="62"/>
      <c r="S298" s="62"/>
      <c r="T298" s="62"/>
      <c r="U298" s="62"/>
      <c r="V298" s="62"/>
      <c r="W298" s="62"/>
    </row>
    <row r="299" spans="4:23" x14ac:dyDescent="0.25">
      <c r="D299" s="62"/>
      <c r="E299" s="62"/>
      <c r="F299" s="62"/>
      <c r="G299" s="62"/>
      <c r="H299" s="62"/>
      <c r="I299" s="62"/>
      <c r="J299" s="62"/>
      <c r="L299" s="62"/>
      <c r="N299" s="62"/>
      <c r="P299" s="62"/>
      <c r="Q299" s="62"/>
      <c r="R299" s="62"/>
      <c r="S299" s="62"/>
      <c r="T299" s="62"/>
      <c r="U299" s="62"/>
      <c r="V299" s="62"/>
      <c r="W299" s="62"/>
    </row>
    <row r="300" spans="4:23" x14ac:dyDescent="0.25">
      <c r="D300" s="62"/>
      <c r="E300" s="62"/>
      <c r="F300" s="62"/>
      <c r="G300" s="62"/>
      <c r="H300" s="62"/>
      <c r="I300" s="62"/>
      <c r="J300" s="62"/>
      <c r="L300" s="62"/>
      <c r="N300" s="62"/>
      <c r="P300" s="62"/>
      <c r="Q300" s="62"/>
      <c r="R300" s="62"/>
      <c r="S300" s="62"/>
      <c r="T300" s="62"/>
      <c r="U300" s="62"/>
      <c r="V300" s="62"/>
      <c r="W300" s="62"/>
    </row>
    <row r="301" spans="4:23" x14ac:dyDescent="0.25">
      <c r="D301" s="62"/>
      <c r="E301" s="62"/>
      <c r="F301" s="62"/>
      <c r="G301" s="62"/>
      <c r="H301" s="62"/>
      <c r="I301" s="62"/>
      <c r="J301" s="62"/>
      <c r="L301" s="62"/>
      <c r="N301" s="62"/>
      <c r="P301" s="62"/>
      <c r="Q301" s="62"/>
      <c r="R301" s="62"/>
      <c r="S301" s="62"/>
      <c r="T301" s="62"/>
      <c r="U301" s="62"/>
      <c r="V301" s="62"/>
      <c r="W301" s="62"/>
    </row>
    <row r="302" spans="4:23" x14ac:dyDescent="0.25">
      <c r="D302" s="62"/>
      <c r="E302" s="62"/>
      <c r="F302" s="62"/>
      <c r="G302" s="62"/>
      <c r="H302" s="62"/>
      <c r="I302" s="62"/>
      <c r="J302" s="62"/>
      <c r="L302" s="62"/>
      <c r="N302" s="62"/>
      <c r="P302" s="62"/>
      <c r="Q302" s="62"/>
      <c r="R302" s="62"/>
      <c r="S302" s="62"/>
      <c r="T302" s="62"/>
      <c r="U302" s="62"/>
      <c r="V302" s="62"/>
      <c r="W302" s="62"/>
    </row>
    <row r="303" spans="4:23" x14ac:dyDescent="0.25">
      <c r="D303" s="62"/>
      <c r="E303" s="62"/>
      <c r="F303" s="62"/>
      <c r="G303" s="62"/>
      <c r="H303" s="62"/>
      <c r="I303" s="62"/>
      <c r="J303" s="62"/>
      <c r="L303" s="62"/>
      <c r="N303" s="62"/>
      <c r="P303" s="62"/>
      <c r="Q303" s="62"/>
      <c r="R303" s="62"/>
      <c r="S303" s="62"/>
      <c r="T303" s="62"/>
      <c r="U303" s="62"/>
      <c r="V303" s="62"/>
      <c r="W303" s="62"/>
    </row>
    <row r="304" spans="4:23" x14ac:dyDescent="0.25">
      <c r="D304" s="62"/>
      <c r="E304" s="62"/>
      <c r="F304" s="62"/>
      <c r="G304" s="62"/>
      <c r="H304" s="62"/>
      <c r="I304" s="62"/>
      <c r="J304" s="62"/>
      <c r="L304" s="62"/>
      <c r="N304" s="62"/>
      <c r="P304" s="62"/>
      <c r="Q304" s="62"/>
      <c r="R304" s="62"/>
      <c r="S304" s="62"/>
      <c r="T304" s="62"/>
      <c r="U304" s="62"/>
      <c r="V304" s="62"/>
      <c r="W304" s="62"/>
    </row>
    <row r="305" spans="4:23" x14ac:dyDescent="0.25">
      <c r="D305" s="62"/>
      <c r="E305" s="62"/>
      <c r="F305" s="62"/>
      <c r="G305" s="62"/>
      <c r="H305" s="62"/>
      <c r="I305" s="62"/>
      <c r="J305" s="62"/>
      <c r="L305" s="62"/>
      <c r="N305" s="62"/>
      <c r="P305" s="62"/>
      <c r="Q305" s="62"/>
      <c r="R305" s="62"/>
      <c r="S305" s="62"/>
      <c r="T305" s="62"/>
      <c r="U305" s="62"/>
      <c r="V305" s="62"/>
      <c r="W305" s="62"/>
    </row>
    <row r="306" spans="4:23" x14ac:dyDescent="0.25">
      <c r="D306" s="62"/>
      <c r="E306" s="62"/>
      <c r="F306" s="62"/>
      <c r="G306" s="62"/>
      <c r="H306" s="62"/>
      <c r="I306" s="62"/>
      <c r="J306" s="62"/>
      <c r="L306" s="62"/>
      <c r="N306" s="62"/>
      <c r="P306" s="62"/>
      <c r="Q306" s="62"/>
      <c r="R306" s="62"/>
      <c r="S306" s="62"/>
      <c r="T306" s="62"/>
      <c r="U306" s="62"/>
      <c r="V306" s="62"/>
      <c r="W306" s="62"/>
    </row>
    <row r="307" spans="4:23" x14ac:dyDescent="0.25">
      <c r="D307" s="62"/>
      <c r="E307" s="62"/>
      <c r="F307" s="62"/>
      <c r="G307" s="62"/>
      <c r="H307" s="62"/>
      <c r="I307" s="62"/>
      <c r="J307" s="62"/>
      <c r="L307" s="62"/>
      <c r="N307" s="62"/>
      <c r="P307" s="62"/>
      <c r="Q307" s="62"/>
      <c r="R307" s="62"/>
      <c r="S307" s="62"/>
      <c r="T307" s="62"/>
      <c r="U307" s="62"/>
      <c r="V307" s="62"/>
      <c r="W307" s="62"/>
    </row>
    <row r="308" spans="4:23" x14ac:dyDescent="0.25">
      <c r="D308" s="62"/>
      <c r="E308" s="62"/>
      <c r="F308" s="62"/>
      <c r="G308" s="62"/>
      <c r="H308" s="62"/>
      <c r="I308" s="62"/>
      <c r="J308" s="62"/>
      <c r="L308" s="62"/>
      <c r="N308" s="62"/>
      <c r="P308" s="62"/>
      <c r="Q308" s="62"/>
      <c r="R308" s="62"/>
      <c r="S308" s="62"/>
      <c r="T308" s="62"/>
      <c r="U308" s="62"/>
      <c r="V308" s="62"/>
      <c r="W308" s="62"/>
    </row>
    <row r="309" spans="4:23" x14ac:dyDescent="0.25">
      <c r="D309" s="62"/>
      <c r="E309" s="62"/>
      <c r="F309" s="62"/>
      <c r="G309" s="62"/>
      <c r="H309" s="62"/>
      <c r="I309" s="62"/>
      <c r="J309" s="62"/>
      <c r="L309" s="62"/>
      <c r="N309" s="62"/>
      <c r="P309" s="62"/>
      <c r="Q309" s="62"/>
      <c r="R309" s="62"/>
      <c r="S309" s="62"/>
      <c r="T309" s="62"/>
      <c r="U309" s="62"/>
      <c r="V309" s="62"/>
      <c r="W309" s="62"/>
    </row>
    <row r="310" spans="4:23" x14ac:dyDescent="0.25">
      <c r="D310" s="62"/>
      <c r="E310" s="62"/>
      <c r="F310" s="62"/>
      <c r="G310" s="62"/>
      <c r="H310" s="62"/>
      <c r="I310" s="62"/>
      <c r="J310" s="62"/>
      <c r="L310" s="62"/>
      <c r="N310" s="62"/>
      <c r="P310" s="62"/>
      <c r="Q310" s="62"/>
      <c r="R310" s="62"/>
      <c r="S310" s="62"/>
      <c r="T310" s="62"/>
      <c r="U310" s="62"/>
      <c r="V310" s="62"/>
      <c r="W310" s="62"/>
    </row>
    <row r="311" spans="4:23" x14ac:dyDescent="0.25">
      <c r="D311" s="62"/>
      <c r="E311" s="62"/>
      <c r="F311" s="62"/>
      <c r="G311" s="62"/>
      <c r="H311" s="62"/>
      <c r="I311" s="62"/>
      <c r="J311" s="62"/>
      <c r="L311" s="62"/>
      <c r="N311" s="62"/>
      <c r="P311" s="62"/>
      <c r="Q311" s="62"/>
      <c r="R311" s="62"/>
      <c r="S311" s="62"/>
      <c r="T311" s="62"/>
      <c r="U311" s="62"/>
      <c r="V311" s="62"/>
      <c r="W311" s="62"/>
    </row>
    <row r="312" spans="4:23" x14ac:dyDescent="0.25">
      <c r="D312" s="62"/>
      <c r="E312" s="62"/>
      <c r="F312" s="62"/>
      <c r="G312" s="62"/>
      <c r="H312" s="62"/>
      <c r="I312" s="62"/>
      <c r="J312" s="62"/>
      <c r="L312" s="62"/>
      <c r="N312" s="62"/>
      <c r="P312" s="62"/>
      <c r="Q312" s="62"/>
      <c r="R312" s="62"/>
      <c r="S312" s="62"/>
      <c r="T312" s="62"/>
      <c r="U312" s="62"/>
      <c r="V312" s="62"/>
      <c r="W312" s="62"/>
    </row>
    <row r="313" spans="4:23" x14ac:dyDescent="0.25">
      <c r="D313" s="62"/>
      <c r="E313" s="62"/>
      <c r="F313" s="62"/>
      <c r="G313" s="62"/>
      <c r="H313" s="62"/>
      <c r="I313" s="62"/>
      <c r="J313" s="62"/>
      <c r="L313" s="62"/>
      <c r="N313" s="62"/>
      <c r="P313" s="62"/>
      <c r="Q313" s="62"/>
      <c r="R313" s="62"/>
      <c r="S313" s="62"/>
      <c r="T313" s="62"/>
      <c r="U313" s="62"/>
      <c r="V313" s="62"/>
      <c r="W313" s="62"/>
    </row>
    <row r="314" spans="4:23" x14ac:dyDescent="0.25">
      <c r="D314" s="62"/>
      <c r="E314" s="62"/>
      <c r="F314" s="62"/>
      <c r="G314" s="62"/>
      <c r="H314" s="62"/>
      <c r="I314" s="62"/>
      <c r="J314" s="62"/>
      <c r="L314" s="62"/>
      <c r="N314" s="62"/>
      <c r="P314" s="62"/>
      <c r="Q314" s="62"/>
      <c r="R314" s="62"/>
      <c r="S314" s="62"/>
      <c r="T314" s="62"/>
      <c r="U314" s="62"/>
      <c r="V314" s="62"/>
      <c r="W314" s="62"/>
    </row>
    <row r="315" spans="4:23" x14ac:dyDescent="0.25">
      <c r="D315" s="62"/>
      <c r="E315" s="62"/>
      <c r="F315" s="62"/>
      <c r="G315" s="62"/>
      <c r="H315" s="62"/>
      <c r="I315" s="62"/>
      <c r="J315" s="62"/>
      <c r="L315" s="62"/>
      <c r="N315" s="62"/>
      <c r="P315" s="62"/>
      <c r="Q315" s="62"/>
      <c r="R315" s="62"/>
      <c r="S315" s="62"/>
      <c r="T315" s="62"/>
      <c r="U315" s="62"/>
      <c r="V315" s="62"/>
      <c r="W315" s="62"/>
    </row>
    <row r="316" spans="4:23" x14ac:dyDescent="0.25">
      <c r="D316" s="62"/>
      <c r="E316" s="62"/>
      <c r="F316" s="62"/>
      <c r="G316" s="62"/>
      <c r="H316" s="62"/>
      <c r="I316" s="62"/>
      <c r="J316" s="62"/>
      <c r="L316" s="62"/>
      <c r="N316" s="62"/>
      <c r="P316" s="62"/>
      <c r="Q316" s="62"/>
      <c r="R316" s="62"/>
      <c r="S316" s="62"/>
      <c r="T316" s="62"/>
      <c r="U316" s="62"/>
      <c r="V316" s="62"/>
      <c r="W316" s="62"/>
    </row>
    <row r="317" spans="4:23" x14ac:dyDescent="0.25">
      <c r="D317" s="62"/>
      <c r="E317" s="62"/>
      <c r="F317" s="62"/>
      <c r="G317" s="62"/>
      <c r="H317" s="62"/>
      <c r="I317" s="62"/>
      <c r="J317" s="62"/>
      <c r="L317" s="62"/>
      <c r="N317" s="62"/>
      <c r="P317" s="62"/>
      <c r="Q317" s="62"/>
      <c r="R317" s="62"/>
      <c r="S317" s="62"/>
      <c r="T317" s="62"/>
      <c r="U317" s="62"/>
      <c r="V317" s="62"/>
      <c r="W317" s="62"/>
    </row>
    <row r="318" spans="4:23" x14ac:dyDescent="0.25">
      <c r="D318" s="62"/>
      <c r="E318" s="62"/>
      <c r="F318" s="62"/>
      <c r="G318" s="62"/>
      <c r="H318" s="62"/>
      <c r="I318" s="62"/>
      <c r="J318" s="62"/>
      <c r="L318" s="62"/>
      <c r="N318" s="62"/>
      <c r="P318" s="62"/>
      <c r="Q318" s="62"/>
      <c r="R318" s="62"/>
      <c r="S318" s="62"/>
      <c r="T318" s="62"/>
      <c r="U318" s="62"/>
      <c r="V318" s="62"/>
      <c r="W318" s="62"/>
    </row>
    <row r="319" spans="4:23" x14ac:dyDescent="0.25">
      <c r="D319" s="62"/>
      <c r="E319" s="62"/>
      <c r="F319" s="62"/>
      <c r="G319" s="62"/>
      <c r="H319" s="62"/>
      <c r="I319" s="62"/>
      <c r="J319" s="62"/>
      <c r="L319" s="62"/>
      <c r="N319" s="62"/>
      <c r="P319" s="62"/>
      <c r="Q319" s="62"/>
      <c r="R319" s="62"/>
      <c r="S319" s="62"/>
      <c r="T319" s="62"/>
      <c r="U319" s="62"/>
      <c r="V319" s="62"/>
      <c r="W319" s="62"/>
    </row>
    <row r="320" spans="4:23" x14ac:dyDescent="0.25">
      <c r="D320" s="62"/>
      <c r="E320" s="62"/>
      <c r="F320" s="62"/>
      <c r="G320" s="62"/>
      <c r="H320" s="62"/>
      <c r="I320" s="62"/>
      <c r="J320" s="62"/>
      <c r="L320" s="62"/>
      <c r="N320" s="62"/>
      <c r="P320" s="62"/>
      <c r="Q320" s="62"/>
      <c r="R320" s="62"/>
      <c r="S320" s="62"/>
      <c r="T320" s="62"/>
      <c r="U320" s="62"/>
      <c r="V320" s="62"/>
      <c r="W320" s="62"/>
    </row>
    <row r="321" spans="4:23" x14ac:dyDescent="0.25">
      <c r="D321" s="62"/>
      <c r="E321" s="62"/>
      <c r="F321" s="62"/>
      <c r="G321" s="62"/>
      <c r="H321" s="62"/>
      <c r="I321" s="62"/>
      <c r="J321" s="62"/>
      <c r="L321" s="62"/>
      <c r="N321" s="62"/>
      <c r="P321" s="62"/>
      <c r="Q321" s="62"/>
      <c r="R321" s="62"/>
      <c r="S321" s="62"/>
      <c r="T321" s="62"/>
      <c r="U321" s="62"/>
      <c r="V321" s="62"/>
      <c r="W321" s="62"/>
    </row>
    <row r="322" spans="4:23" x14ac:dyDescent="0.25">
      <c r="D322" s="62"/>
      <c r="E322" s="62"/>
      <c r="F322" s="62"/>
      <c r="G322" s="62"/>
      <c r="H322" s="62"/>
      <c r="I322" s="62"/>
      <c r="J322" s="62"/>
      <c r="L322" s="62"/>
      <c r="N322" s="62"/>
      <c r="P322" s="62"/>
      <c r="Q322" s="62"/>
      <c r="R322" s="62"/>
      <c r="S322" s="62"/>
      <c r="T322" s="62"/>
      <c r="U322" s="62"/>
      <c r="V322" s="62"/>
      <c r="W322" s="62"/>
    </row>
    <row r="323" spans="4:23" x14ac:dyDescent="0.25">
      <c r="D323" s="62"/>
      <c r="E323" s="62"/>
      <c r="F323" s="62"/>
      <c r="G323" s="62"/>
      <c r="H323" s="62"/>
      <c r="I323" s="62"/>
      <c r="J323" s="62"/>
      <c r="L323" s="62"/>
      <c r="N323" s="62"/>
      <c r="P323" s="62"/>
      <c r="Q323" s="62"/>
      <c r="R323" s="62"/>
      <c r="S323" s="62"/>
      <c r="T323" s="62"/>
      <c r="U323" s="62"/>
      <c r="V323" s="62"/>
      <c r="W323" s="62"/>
    </row>
    <row r="324" spans="4:23" x14ac:dyDescent="0.25">
      <c r="D324" s="62"/>
      <c r="E324" s="62"/>
      <c r="F324" s="62"/>
      <c r="G324" s="62"/>
      <c r="H324" s="62"/>
      <c r="I324" s="62"/>
      <c r="J324" s="62"/>
      <c r="L324" s="62"/>
      <c r="N324" s="62"/>
      <c r="P324" s="62"/>
      <c r="Q324" s="62"/>
      <c r="R324" s="62"/>
      <c r="S324" s="62"/>
      <c r="T324" s="62"/>
      <c r="U324" s="62"/>
      <c r="V324" s="62"/>
      <c r="W324" s="62"/>
    </row>
    <row r="325" spans="4:23" x14ac:dyDescent="0.25">
      <c r="D325" s="62"/>
      <c r="E325" s="62"/>
      <c r="F325" s="62"/>
      <c r="G325" s="62"/>
      <c r="H325" s="62"/>
      <c r="I325" s="62"/>
      <c r="J325" s="62"/>
      <c r="L325" s="62"/>
      <c r="N325" s="62"/>
      <c r="P325" s="62"/>
      <c r="Q325" s="62"/>
      <c r="R325" s="62"/>
      <c r="S325" s="62"/>
      <c r="T325" s="62"/>
      <c r="U325" s="62"/>
      <c r="V325" s="62"/>
      <c r="W325" s="62"/>
    </row>
    <row r="326" spans="4:23" x14ac:dyDescent="0.25">
      <c r="D326" s="62"/>
      <c r="E326" s="62"/>
      <c r="F326" s="62"/>
      <c r="G326" s="62"/>
      <c r="H326" s="62"/>
      <c r="I326" s="62"/>
      <c r="J326" s="62"/>
      <c r="L326" s="62"/>
      <c r="N326" s="62"/>
      <c r="P326" s="62"/>
      <c r="Q326" s="62"/>
      <c r="R326" s="62"/>
      <c r="S326" s="62"/>
      <c r="T326" s="62"/>
      <c r="U326" s="62"/>
      <c r="V326" s="62"/>
      <c r="W326" s="62"/>
    </row>
    <row r="327" spans="4:23" x14ac:dyDescent="0.25">
      <c r="D327" s="62"/>
      <c r="E327" s="62"/>
      <c r="F327" s="62"/>
      <c r="G327" s="62"/>
      <c r="H327" s="62"/>
      <c r="I327" s="62"/>
      <c r="J327" s="62"/>
      <c r="L327" s="62"/>
      <c r="N327" s="62"/>
      <c r="P327" s="62"/>
      <c r="Q327" s="62"/>
      <c r="R327" s="62"/>
      <c r="S327" s="62"/>
      <c r="T327" s="62"/>
      <c r="U327" s="62"/>
      <c r="V327" s="62"/>
      <c r="W327" s="62"/>
    </row>
    <row r="328" spans="4:23" x14ac:dyDescent="0.25">
      <c r="D328" s="62"/>
      <c r="E328" s="62"/>
      <c r="F328" s="62"/>
      <c r="G328" s="62"/>
      <c r="H328" s="62"/>
      <c r="I328" s="62"/>
      <c r="J328" s="62"/>
      <c r="L328" s="62"/>
      <c r="N328" s="62"/>
      <c r="P328" s="62"/>
      <c r="Q328" s="62"/>
      <c r="R328" s="62"/>
      <c r="S328" s="62"/>
      <c r="T328" s="62"/>
      <c r="U328" s="62"/>
      <c r="V328" s="62"/>
      <c r="W328" s="62"/>
    </row>
    <row r="329" spans="4:23" x14ac:dyDescent="0.25">
      <c r="D329" s="62"/>
      <c r="E329" s="62"/>
      <c r="F329" s="62"/>
      <c r="G329" s="62"/>
      <c r="H329" s="62"/>
      <c r="I329" s="62"/>
      <c r="J329" s="62"/>
      <c r="L329" s="62"/>
      <c r="N329" s="62"/>
      <c r="P329" s="62"/>
      <c r="Q329" s="62"/>
      <c r="R329" s="62"/>
      <c r="S329" s="62"/>
      <c r="T329" s="62"/>
      <c r="U329" s="62"/>
      <c r="V329" s="62"/>
      <c r="W329" s="62"/>
    </row>
    <row r="330" spans="4:23" x14ac:dyDescent="0.25">
      <c r="D330" s="62"/>
      <c r="E330" s="62"/>
      <c r="F330" s="62"/>
      <c r="G330" s="62"/>
      <c r="H330" s="62"/>
      <c r="I330" s="62"/>
      <c r="J330" s="62"/>
      <c r="L330" s="62"/>
      <c r="N330" s="62"/>
      <c r="P330" s="62"/>
      <c r="Q330" s="62"/>
      <c r="R330" s="62"/>
      <c r="S330" s="62"/>
      <c r="T330" s="62"/>
      <c r="U330" s="62"/>
      <c r="V330" s="62"/>
      <c r="W330" s="62"/>
    </row>
    <row r="331" spans="4:23" x14ac:dyDescent="0.25">
      <c r="D331" s="62"/>
      <c r="E331" s="62"/>
      <c r="F331" s="62"/>
      <c r="G331" s="62"/>
      <c r="H331" s="62"/>
      <c r="I331" s="62"/>
      <c r="J331" s="62"/>
      <c r="L331" s="62"/>
      <c r="N331" s="62"/>
      <c r="P331" s="62"/>
      <c r="Q331" s="62"/>
      <c r="R331" s="62"/>
      <c r="S331" s="62"/>
      <c r="T331" s="62"/>
      <c r="U331" s="62"/>
      <c r="V331" s="62"/>
      <c r="W331" s="62"/>
    </row>
    <row r="332" spans="4:23" x14ac:dyDescent="0.25">
      <c r="D332" s="62"/>
      <c r="E332" s="62"/>
      <c r="F332" s="62"/>
      <c r="G332" s="62"/>
      <c r="H332" s="62"/>
      <c r="I332" s="62"/>
      <c r="J332" s="62"/>
      <c r="L332" s="62"/>
      <c r="N332" s="62"/>
      <c r="P332" s="62"/>
      <c r="Q332" s="62"/>
      <c r="R332" s="62"/>
      <c r="S332" s="62"/>
      <c r="T332" s="62"/>
      <c r="U332" s="62"/>
      <c r="V332" s="62"/>
      <c r="W332" s="62"/>
    </row>
    <row r="333" spans="4:23" x14ac:dyDescent="0.25">
      <c r="D333" s="62"/>
      <c r="E333" s="62"/>
      <c r="F333" s="62"/>
      <c r="G333" s="62"/>
      <c r="H333" s="62"/>
      <c r="I333" s="62"/>
      <c r="J333" s="62"/>
      <c r="L333" s="62"/>
      <c r="N333" s="62"/>
      <c r="P333" s="62"/>
      <c r="Q333" s="62"/>
      <c r="R333" s="62"/>
      <c r="S333" s="62"/>
      <c r="T333" s="62"/>
      <c r="U333" s="62"/>
      <c r="V333" s="62"/>
      <c r="W333" s="62"/>
    </row>
    <row r="334" spans="4:23" x14ac:dyDescent="0.25">
      <c r="D334" s="62"/>
      <c r="E334" s="62"/>
      <c r="F334" s="62"/>
      <c r="G334" s="62"/>
      <c r="H334" s="62"/>
      <c r="I334" s="62"/>
      <c r="J334" s="62"/>
      <c r="L334" s="62"/>
      <c r="N334" s="62"/>
      <c r="P334" s="62"/>
      <c r="Q334" s="62"/>
      <c r="R334" s="62"/>
      <c r="S334" s="62"/>
      <c r="T334" s="62"/>
      <c r="U334" s="62"/>
      <c r="V334" s="62"/>
      <c r="W334" s="62"/>
    </row>
    <row r="335" spans="4:23" x14ac:dyDescent="0.25">
      <c r="D335" s="62"/>
      <c r="E335" s="62"/>
      <c r="F335" s="62"/>
      <c r="G335" s="62"/>
      <c r="H335" s="62"/>
      <c r="I335" s="62"/>
      <c r="J335" s="62"/>
      <c r="L335" s="62"/>
      <c r="N335" s="62"/>
      <c r="P335" s="62"/>
      <c r="Q335" s="62"/>
      <c r="R335" s="62"/>
      <c r="S335" s="62"/>
      <c r="T335" s="62"/>
      <c r="U335" s="62"/>
      <c r="V335" s="62"/>
      <c r="W335" s="62"/>
    </row>
    <row r="336" spans="4:23" x14ac:dyDescent="0.25">
      <c r="D336" s="62"/>
      <c r="E336" s="62"/>
      <c r="F336" s="62"/>
      <c r="G336" s="62"/>
      <c r="H336" s="62"/>
      <c r="I336" s="62"/>
      <c r="J336" s="62"/>
      <c r="L336" s="62"/>
      <c r="N336" s="62"/>
      <c r="P336" s="62"/>
      <c r="Q336" s="62"/>
      <c r="R336" s="62"/>
      <c r="S336" s="62"/>
      <c r="T336" s="62"/>
      <c r="U336" s="62"/>
      <c r="V336" s="62"/>
      <c r="W336" s="62"/>
    </row>
    <row r="337" spans="4:23" x14ac:dyDescent="0.25">
      <c r="D337" s="62"/>
      <c r="E337" s="62"/>
      <c r="F337" s="62"/>
      <c r="G337" s="62"/>
      <c r="H337" s="62"/>
      <c r="I337" s="62"/>
      <c r="J337" s="62"/>
      <c r="L337" s="62"/>
      <c r="N337" s="62"/>
      <c r="P337" s="62"/>
      <c r="Q337" s="62"/>
      <c r="R337" s="62"/>
      <c r="S337" s="62"/>
      <c r="T337" s="62"/>
      <c r="U337" s="62"/>
      <c r="V337" s="62"/>
      <c r="W337" s="62"/>
    </row>
    <row r="338" spans="4:23" x14ac:dyDescent="0.25">
      <c r="D338" s="62"/>
      <c r="E338" s="62"/>
      <c r="F338" s="62"/>
      <c r="G338" s="62"/>
      <c r="H338" s="62"/>
      <c r="I338" s="62"/>
      <c r="J338" s="62"/>
      <c r="L338" s="62"/>
      <c r="N338" s="62"/>
      <c r="P338" s="62"/>
      <c r="Q338" s="62"/>
      <c r="R338" s="62"/>
      <c r="S338" s="62"/>
      <c r="T338" s="62"/>
      <c r="U338" s="62"/>
      <c r="V338" s="62"/>
      <c r="W338" s="62"/>
    </row>
    <row r="339" spans="4:23" x14ac:dyDescent="0.25">
      <c r="D339" s="62"/>
      <c r="E339" s="62"/>
      <c r="F339" s="62"/>
      <c r="G339" s="62"/>
      <c r="H339" s="62"/>
      <c r="I339" s="62"/>
      <c r="J339" s="62"/>
      <c r="L339" s="62"/>
      <c r="N339" s="62"/>
      <c r="P339" s="62"/>
      <c r="Q339" s="62"/>
      <c r="R339" s="62"/>
      <c r="S339" s="62"/>
      <c r="T339" s="62"/>
      <c r="U339" s="62"/>
      <c r="V339" s="62"/>
      <c r="W339" s="62"/>
    </row>
    <row r="340" spans="4:23" x14ac:dyDescent="0.25">
      <c r="D340" s="62"/>
      <c r="E340" s="62"/>
      <c r="F340" s="62"/>
      <c r="G340" s="62"/>
      <c r="H340" s="62"/>
      <c r="I340" s="62"/>
      <c r="J340" s="62"/>
      <c r="L340" s="62"/>
      <c r="N340" s="62"/>
      <c r="P340" s="62"/>
      <c r="Q340" s="62"/>
      <c r="R340" s="62"/>
      <c r="S340" s="62"/>
      <c r="T340" s="62"/>
      <c r="U340" s="62"/>
      <c r="V340" s="62"/>
      <c r="W340" s="62"/>
    </row>
    <row r="341" spans="4:23" x14ac:dyDescent="0.25">
      <c r="D341" s="62"/>
      <c r="E341" s="62"/>
      <c r="F341" s="62"/>
      <c r="G341" s="62"/>
      <c r="H341" s="62"/>
      <c r="I341" s="62"/>
      <c r="J341" s="62"/>
      <c r="L341" s="62"/>
      <c r="N341" s="62"/>
      <c r="P341" s="62"/>
      <c r="Q341" s="62"/>
      <c r="R341" s="62"/>
      <c r="S341" s="62"/>
      <c r="T341" s="62"/>
      <c r="U341" s="62"/>
      <c r="V341" s="62"/>
      <c r="W341" s="62"/>
    </row>
    <row r="342" spans="4:23" x14ac:dyDescent="0.25">
      <c r="D342" s="62"/>
      <c r="E342" s="62"/>
      <c r="F342" s="62"/>
      <c r="G342" s="62"/>
      <c r="H342" s="62"/>
      <c r="I342" s="62"/>
      <c r="J342" s="62"/>
      <c r="L342" s="62"/>
      <c r="N342" s="62"/>
      <c r="P342" s="62"/>
      <c r="Q342" s="62"/>
      <c r="R342" s="62"/>
      <c r="S342" s="62"/>
      <c r="T342" s="62"/>
      <c r="U342" s="62"/>
      <c r="V342" s="62"/>
      <c r="W342" s="62"/>
    </row>
    <row r="343" spans="4:23" x14ac:dyDescent="0.25">
      <c r="D343" s="62"/>
      <c r="E343" s="62"/>
      <c r="F343" s="62"/>
      <c r="G343" s="62"/>
      <c r="H343" s="62"/>
      <c r="I343" s="62"/>
      <c r="J343" s="62"/>
      <c r="L343" s="62"/>
      <c r="N343" s="62"/>
      <c r="P343" s="62"/>
      <c r="Q343" s="62"/>
      <c r="R343" s="62"/>
      <c r="S343" s="62"/>
      <c r="T343" s="62"/>
      <c r="U343" s="62"/>
      <c r="V343" s="62"/>
      <c r="W343" s="62"/>
    </row>
    <row r="344" spans="4:23" x14ac:dyDescent="0.25">
      <c r="D344" s="62"/>
      <c r="E344" s="62"/>
      <c r="F344" s="62"/>
      <c r="G344" s="62"/>
      <c r="H344" s="62"/>
      <c r="I344" s="62"/>
      <c r="J344" s="62"/>
      <c r="L344" s="62"/>
      <c r="N344" s="62"/>
      <c r="P344" s="62"/>
      <c r="Q344" s="62"/>
      <c r="R344" s="62"/>
      <c r="S344" s="62"/>
      <c r="T344" s="62"/>
      <c r="U344" s="62"/>
      <c r="V344" s="62"/>
      <c r="W344" s="62"/>
    </row>
    <row r="345" spans="4:23" x14ac:dyDescent="0.25">
      <c r="D345" s="62"/>
      <c r="E345" s="62"/>
      <c r="F345" s="62"/>
      <c r="G345" s="62"/>
      <c r="H345" s="62"/>
      <c r="I345" s="62"/>
      <c r="J345" s="62"/>
      <c r="L345" s="62"/>
      <c r="N345" s="62"/>
      <c r="P345" s="62"/>
      <c r="Q345" s="62"/>
      <c r="R345" s="62"/>
      <c r="S345" s="62"/>
      <c r="T345" s="62"/>
      <c r="U345" s="62"/>
      <c r="V345" s="62"/>
      <c r="W345" s="62"/>
    </row>
    <row r="346" spans="4:23" x14ac:dyDescent="0.25">
      <c r="D346" s="62"/>
      <c r="E346" s="62"/>
      <c r="F346" s="62"/>
      <c r="G346" s="62"/>
      <c r="H346" s="62"/>
      <c r="I346" s="62"/>
      <c r="J346" s="62"/>
      <c r="L346" s="62"/>
      <c r="N346" s="62"/>
      <c r="P346" s="62"/>
      <c r="Q346" s="62"/>
      <c r="R346" s="62"/>
      <c r="S346" s="62"/>
      <c r="T346" s="62"/>
      <c r="U346" s="62"/>
      <c r="V346" s="62"/>
      <c r="W346" s="62"/>
    </row>
    <row r="347" spans="4:23" x14ac:dyDescent="0.25">
      <c r="D347" s="62"/>
      <c r="E347" s="62"/>
      <c r="F347" s="62"/>
      <c r="G347" s="62"/>
      <c r="H347" s="62"/>
      <c r="I347" s="62"/>
      <c r="J347" s="62"/>
      <c r="L347" s="62"/>
      <c r="N347" s="62"/>
      <c r="P347" s="62"/>
      <c r="Q347" s="62"/>
      <c r="R347" s="62"/>
      <c r="S347" s="62"/>
      <c r="T347" s="62"/>
      <c r="U347" s="62"/>
      <c r="V347" s="62"/>
      <c r="W347" s="62"/>
    </row>
    <row r="348" spans="4:23" x14ac:dyDescent="0.25">
      <c r="D348" s="62"/>
      <c r="E348" s="62"/>
      <c r="F348" s="62"/>
      <c r="G348" s="62"/>
      <c r="H348" s="62"/>
      <c r="I348" s="62"/>
      <c r="J348" s="62"/>
      <c r="L348" s="62"/>
      <c r="N348" s="62"/>
      <c r="P348" s="62"/>
      <c r="Q348" s="62"/>
      <c r="R348" s="62"/>
      <c r="S348" s="62"/>
      <c r="T348" s="62"/>
      <c r="U348" s="62"/>
      <c r="V348" s="62"/>
      <c r="W348" s="62"/>
    </row>
    <row r="349" spans="4:23" x14ac:dyDescent="0.25">
      <c r="D349" s="62"/>
      <c r="E349" s="62"/>
      <c r="F349" s="62"/>
      <c r="G349" s="62"/>
      <c r="H349" s="62"/>
      <c r="I349" s="62"/>
      <c r="J349" s="62"/>
      <c r="L349" s="62"/>
      <c r="N349" s="62"/>
      <c r="P349" s="62"/>
      <c r="Q349" s="62"/>
      <c r="R349" s="62"/>
      <c r="S349" s="62"/>
      <c r="T349" s="62"/>
      <c r="U349" s="62"/>
      <c r="V349" s="62"/>
      <c r="W349" s="62"/>
    </row>
    <row r="350" spans="4:23" x14ac:dyDescent="0.25">
      <c r="D350" s="62"/>
      <c r="E350" s="62"/>
      <c r="F350" s="62"/>
      <c r="G350" s="62"/>
      <c r="H350" s="62"/>
      <c r="I350" s="62"/>
      <c r="J350" s="62"/>
      <c r="L350" s="62"/>
      <c r="N350" s="62"/>
      <c r="P350" s="62"/>
      <c r="Q350" s="62"/>
      <c r="R350" s="62"/>
      <c r="S350" s="62"/>
      <c r="T350" s="62"/>
      <c r="U350" s="62"/>
      <c r="V350" s="62"/>
      <c r="W350" s="62"/>
    </row>
    <row r="351" spans="4:23" x14ac:dyDescent="0.25">
      <c r="D351" s="62"/>
      <c r="E351" s="62"/>
      <c r="F351" s="62"/>
      <c r="G351" s="62"/>
      <c r="H351" s="62"/>
      <c r="I351" s="62"/>
      <c r="J351" s="62"/>
      <c r="L351" s="62"/>
      <c r="N351" s="62"/>
      <c r="P351" s="62"/>
      <c r="Q351" s="62"/>
      <c r="R351" s="62"/>
      <c r="S351" s="62"/>
      <c r="T351" s="62"/>
      <c r="U351" s="62"/>
      <c r="V351" s="62"/>
      <c r="W351" s="62"/>
    </row>
    <row r="352" spans="4:23" x14ac:dyDescent="0.25">
      <c r="D352" s="62"/>
      <c r="E352" s="62"/>
      <c r="F352" s="62"/>
      <c r="G352" s="62"/>
      <c r="H352" s="62"/>
      <c r="I352" s="62"/>
      <c r="J352" s="62"/>
      <c r="L352" s="62"/>
      <c r="N352" s="62"/>
      <c r="P352" s="62"/>
      <c r="Q352" s="62"/>
      <c r="R352" s="62"/>
      <c r="S352" s="62"/>
      <c r="T352" s="62"/>
      <c r="U352" s="62"/>
      <c r="V352" s="62"/>
      <c r="W352" s="62"/>
    </row>
    <row r="353" spans="4:23" x14ac:dyDescent="0.25">
      <c r="D353" s="62"/>
      <c r="E353" s="62"/>
      <c r="F353" s="62"/>
      <c r="G353" s="62"/>
      <c r="H353" s="62"/>
      <c r="I353" s="62"/>
      <c r="J353" s="62"/>
      <c r="L353" s="62"/>
      <c r="N353" s="62"/>
      <c r="P353" s="62"/>
      <c r="Q353" s="62"/>
      <c r="R353" s="62"/>
      <c r="S353" s="62"/>
      <c r="T353" s="62"/>
      <c r="U353" s="62"/>
      <c r="V353" s="62"/>
      <c r="W353" s="62"/>
    </row>
    <row r="354" spans="4:23" x14ac:dyDescent="0.25">
      <c r="D354" s="62"/>
      <c r="E354" s="62"/>
      <c r="F354" s="62"/>
      <c r="G354" s="62"/>
      <c r="H354" s="62"/>
      <c r="I354" s="62"/>
      <c r="J354" s="62"/>
      <c r="L354" s="62"/>
      <c r="N354" s="62"/>
      <c r="P354" s="62"/>
      <c r="Q354" s="62"/>
      <c r="R354" s="62"/>
      <c r="S354" s="62"/>
      <c r="T354" s="62"/>
      <c r="U354" s="62"/>
      <c r="V354" s="62"/>
      <c r="W354" s="62"/>
    </row>
    <row r="355" spans="4:23" x14ac:dyDescent="0.25">
      <c r="D355" s="62"/>
      <c r="E355" s="62"/>
      <c r="F355" s="62"/>
      <c r="G355" s="62"/>
      <c r="H355" s="62"/>
      <c r="I355" s="62"/>
      <c r="J355" s="62"/>
      <c r="L355" s="62"/>
      <c r="N355" s="62"/>
      <c r="P355" s="62"/>
      <c r="Q355" s="62"/>
      <c r="R355" s="62"/>
      <c r="S355" s="62"/>
      <c r="T355" s="62"/>
      <c r="U355" s="62"/>
      <c r="V355" s="62"/>
      <c r="W355" s="62"/>
    </row>
    <row r="356" spans="4:23" x14ac:dyDescent="0.25">
      <c r="D356" s="62"/>
      <c r="E356" s="62"/>
      <c r="F356" s="62"/>
      <c r="G356" s="62"/>
      <c r="H356" s="62"/>
      <c r="I356" s="62"/>
      <c r="J356" s="62"/>
      <c r="L356" s="62"/>
      <c r="N356" s="62"/>
      <c r="P356" s="62"/>
      <c r="Q356" s="62"/>
      <c r="R356" s="62"/>
      <c r="S356" s="62"/>
      <c r="T356" s="62"/>
      <c r="U356" s="62"/>
      <c r="V356" s="62"/>
      <c r="W356" s="62"/>
    </row>
    <row r="357" spans="4:23" x14ac:dyDescent="0.25">
      <c r="D357" s="62"/>
      <c r="E357" s="62"/>
      <c r="F357" s="62"/>
      <c r="G357" s="62"/>
      <c r="H357" s="62"/>
      <c r="I357" s="62"/>
      <c r="J357" s="62"/>
      <c r="L357" s="62"/>
      <c r="N357" s="62"/>
      <c r="P357" s="62"/>
      <c r="Q357" s="62"/>
      <c r="R357" s="62"/>
      <c r="S357" s="62"/>
      <c r="T357" s="62"/>
      <c r="U357" s="62"/>
      <c r="V357" s="62"/>
      <c r="W357" s="62"/>
    </row>
    <row r="358" spans="4:23" x14ac:dyDescent="0.25">
      <c r="D358" s="62"/>
      <c r="E358" s="62"/>
      <c r="F358" s="62"/>
      <c r="G358" s="62"/>
      <c r="H358" s="62"/>
      <c r="I358" s="62"/>
      <c r="J358" s="62"/>
      <c r="L358" s="62"/>
      <c r="N358" s="62"/>
      <c r="P358" s="62"/>
      <c r="Q358" s="62"/>
      <c r="R358" s="62"/>
      <c r="S358" s="62"/>
      <c r="T358" s="62"/>
      <c r="U358" s="62"/>
      <c r="V358" s="62"/>
      <c r="W358" s="62"/>
    </row>
    <row r="359" spans="4:23" x14ac:dyDescent="0.25">
      <c r="D359" s="62"/>
      <c r="E359" s="62"/>
      <c r="F359" s="62"/>
      <c r="G359" s="62"/>
      <c r="H359" s="62"/>
      <c r="I359" s="62"/>
      <c r="J359" s="62"/>
      <c r="L359" s="62"/>
      <c r="N359" s="62"/>
      <c r="P359" s="62"/>
      <c r="Q359" s="62"/>
      <c r="R359" s="62"/>
      <c r="S359" s="62"/>
      <c r="T359" s="62"/>
      <c r="U359" s="62"/>
      <c r="V359" s="62"/>
      <c r="W359" s="62"/>
    </row>
    <row r="360" spans="4:23" x14ac:dyDescent="0.25">
      <c r="D360" s="62"/>
      <c r="E360" s="62"/>
      <c r="F360" s="62"/>
      <c r="G360" s="62"/>
      <c r="H360" s="62"/>
      <c r="I360" s="62"/>
      <c r="J360" s="62"/>
      <c r="L360" s="62"/>
      <c r="N360" s="62"/>
      <c r="P360" s="62"/>
      <c r="Q360" s="62"/>
      <c r="R360" s="62"/>
      <c r="S360" s="62"/>
      <c r="T360" s="62"/>
      <c r="U360" s="62"/>
      <c r="V360" s="62"/>
      <c r="W360" s="62"/>
    </row>
    <row r="361" spans="4:23" x14ac:dyDescent="0.25">
      <c r="D361" s="62"/>
      <c r="E361" s="62"/>
      <c r="F361" s="62"/>
      <c r="G361" s="62"/>
      <c r="H361" s="62"/>
      <c r="I361" s="62"/>
      <c r="J361" s="62"/>
      <c r="L361" s="62"/>
      <c r="N361" s="62"/>
      <c r="P361" s="62"/>
      <c r="Q361" s="62"/>
      <c r="R361" s="62"/>
      <c r="S361" s="62"/>
      <c r="T361" s="62"/>
      <c r="U361" s="62"/>
      <c r="V361" s="62"/>
      <c r="W361" s="62"/>
    </row>
    <row r="362" spans="4:23" x14ac:dyDescent="0.25">
      <c r="D362" s="62"/>
      <c r="E362" s="62"/>
      <c r="F362" s="62"/>
      <c r="G362" s="62"/>
      <c r="H362" s="62"/>
      <c r="I362" s="62"/>
      <c r="J362" s="62"/>
      <c r="L362" s="62"/>
      <c r="N362" s="62"/>
      <c r="P362" s="62"/>
      <c r="Q362" s="62"/>
      <c r="R362" s="62"/>
      <c r="S362" s="62"/>
      <c r="T362" s="62"/>
      <c r="U362" s="62"/>
      <c r="V362" s="62"/>
      <c r="W362" s="62"/>
    </row>
    <row r="363" spans="4:23" x14ac:dyDescent="0.25">
      <c r="D363" s="62"/>
      <c r="E363" s="62"/>
      <c r="F363" s="62"/>
      <c r="G363" s="62"/>
      <c r="H363" s="62"/>
      <c r="I363" s="62"/>
      <c r="J363" s="62"/>
      <c r="L363" s="62"/>
      <c r="N363" s="62"/>
      <c r="P363" s="62"/>
      <c r="Q363" s="62"/>
      <c r="R363" s="62"/>
      <c r="S363" s="62"/>
      <c r="T363" s="62"/>
      <c r="U363" s="62"/>
      <c r="V363" s="62"/>
      <c r="W363" s="62"/>
    </row>
    <row r="364" spans="4:23" x14ac:dyDescent="0.25">
      <c r="D364" s="62"/>
      <c r="E364" s="62"/>
      <c r="F364" s="62"/>
      <c r="G364" s="62"/>
      <c r="H364" s="62"/>
      <c r="I364" s="62"/>
      <c r="J364" s="62"/>
      <c r="L364" s="62"/>
      <c r="N364" s="62"/>
      <c r="P364" s="62"/>
      <c r="Q364" s="62"/>
      <c r="R364" s="62"/>
      <c r="S364" s="62"/>
      <c r="T364" s="62"/>
      <c r="U364" s="62"/>
      <c r="V364" s="62"/>
      <c r="W364" s="62"/>
    </row>
    <row r="365" spans="4:23" x14ac:dyDescent="0.25">
      <c r="D365" s="62"/>
      <c r="E365" s="62"/>
      <c r="F365" s="62"/>
      <c r="G365" s="62"/>
      <c r="H365" s="62"/>
      <c r="I365" s="62"/>
      <c r="J365" s="62"/>
      <c r="L365" s="62"/>
      <c r="N365" s="62"/>
      <c r="P365" s="62"/>
      <c r="Q365" s="62"/>
      <c r="R365" s="62"/>
      <c r="S365" s="62"/>
      <c r="T365" s="62"/>
      <c r="U365" s="62"/>
      <c r="V365" s="62"/>
      <c r="W365" s="62"/>
    </row>
    <row r="366" spans="4:23" x14ac:dyDescent="0.25">
      <c r="D366" s="62"/>
      <c r="E366" s="62"/>
      <c r="F366" s="62"/>
      <c r="G366" s="62"/>
      <c r="H366" s="62"/>
      <c r="I366" s="62"/>
      <c r="J366" s="62"/>
      <c r="L366" s="62"/>
      <c r="N366" s="62"/>
      <c r="P366" s="62"/>
      <c r="Q366" s="62"/>
      <c r="R366" s="62"/>
      <c r="S366" s="62"/>
      <c r="T366" s="62"/>
      <c r="U366" s="62"/>
      <c r="V366" s="62"/>
      <c r="W366" s="62"/>
    </row>
    <row r="367" spans="4:23" x14ac:dyDescent="0.25">
      <c r="D367" s="62"/>
      <c r="E367" s="62"/>
      <c r="F367" s="62"/>
      <c r="G367" s="62"/>
      <c r="H367" s="62"/>
      <c r="I367" s="62"/>
      <c r="J367" s="62"/>
      <c r="L367" s="62"/>
      <c r="N367" s="62"/>
      <c r="P367" s="62"/>
      <c r="Q367" s="62"/>
      <c r="R367" s="62"/>
      <c r="S367" s="62"/>
      <c r="T367" s="62"/>
      <c r="U367" s="62"/>
      <c r="V367" s="62"/>
      <c r="W367" s="62"/>
    </row>
    <row r="368" spans="4:23" x14ac:dyDescent="0.25">
      <c r="D368" s="62"/>
      <c r="E368" s="62"/>
      <c r="F368" s="62"/>
      <c r="G368" s="62"/>
      <c r="H368" s="62"/>
      <c r="I368" s="62"/>
      <c r="J368" s="62"/>
      <c r="L368" s="62"/>
      <c r="N368" s="62"/>
      <c r="P368" s="62"/>
      <c r="Q368" s="62"/>
      <c r="R368" s="62"/>
      <c r="S368" s="62"/>
      <c r="T368" s="62"/>
      <c r="U368" s="62"/>
      <c r="V368" s="62"/>
      <c r="W368" s="62"/>
    </row>
    <row r="369" spans="4:23" x14ac:dyDescent="0.25">
      <c r="D369" s="62"/>
      <c r="E369" s="62"/>
      <c r="F369" s="62"/>
      <c r="G369" s="62"/>
      <c r="H369" s="62"/>
      <c r="I369" s="62"/>
      <c r="J369" s="62"/>
      <c r="L369" s="62"/>
      <c r="N369" s="62"/>
      <c r="P369" s="62"/>
      <c r="Q369" s="62"/>
      <c r="R369" s="62"/>
      <c r="S369" s="62"/>
      <c r="T369" s="62"/>
      <c r="U369" s="62"/>
      <c r="V369" s="62"/>
      <c r="W369" s="62"/>
    </row>
    <row r="370" spans="4:23" x14ac:dyDescent="0.25">
      <c r="D370" s="62"/>
      <c r="E370" s="62"/>
      <c r="F370" s="62"/>
      <c r="G370" s="62"/>
      <c r="H370" s="62"/>
      <c r="I370" s="62"/>
      <c r="J370" s="62"/>
      <c r="L370" s="62"/>
      <c r="N370" s="62"/>
      <c r="P370" s="62"/>
      <c r="Q370" s="62"/>
      <c r="R370" s="62"/>
      <c r="S370" s="62"/>
      <c r="T370" s="62"/>
      <c r="U370" s="62"/>
      <c r="V370" s="62"/>
      <c r="W370" s="62"/>
    </row>
    <row r="371" spans="4:23" x14ac:dyDescent="0.25">
      <c r="D371" s="62"/>
      <c r="E371" s="62"/>
      <c r="F371" s="62"/>
      <c r="G371" s="62"/>
      <c r="H371" s="62"/>
      <c r="I371" s="62"/>
      <c r="J371" s="62"/>
      <c r="L371" s="62"/>
      <c r="N371" s="62"/>
      <c r="P371" s="62"/>
      <c r="Q371" s="62"/>
      <c r="R371" s="62"/>
      <c r="S371" s="62"/>
      <c r="T371" s="62"/>
      <c r="U371" s="62"/>
      <c r="V371" s="62"/>
      <c r="W371" s="62"/>
    </row>
    <row r="372" spans="4:23" x14ac:dyDescent="0.25">
      <c r="D372" s="62"/>
      <c r="E372" s="62"/>
      <c r="F372" s="62"/>
      <c r="G372" s="62"/>
      <c r="H372" s="62"/>
      <c r="I372" s="62"/>
      <c r="J372" s="62"/>
      <c r="L372" s="62"/>
      <c r="N372" s="62"/>
      <c r="P372" s="62"/>
      <c r="Q372" s="62"/>
      <c r="R372" s="62"/>
      <c r="S372" s="62"/>
      <c r="T372" s="62"/>
      <c r="U372" s="62"/>
      <c r="V372" s="62"/>
      <c r="W372" s="62"/>
    </row>
    <row r="373" spans="4:23" x14ac:dyDescent="0.25">
      <c r="D373" s="62"/>
      <c r="E373" s="62"/>
      <c r="F373" s="62"/>
      <c r="G373" s="62"/>
      <c r="H373" s="62"/>
      <c r="I373" s="62"/>
      <c r="J373" s="62"/>
      <c r="L373" s="62"/>
      <c r="N373" s="62"/>
      <c r="P373" s="62"/>
      <c r="Q373" s="62"/>
      <c r="R373" s="62"/>
      <c r="S373" s="62"/>
      <c r="T373" s="62"/>
      <c r="U373" s="62"/>
      <c r="V373" s="62"/>
      <c r="W373" s="62"/>
    </row>
    <row r="374" spans="4:23" x14ac:dyDescent="0.25">
      <c r="D374" s="62"/>
      <c r="E374" s="62"/>
      <c r="F374" s="62"/>
      <c r="G374" s="62"/>
      <c r="H374" s="62"/>
      <c r="I374" s="62"/>
      <c r="J374" s="62"/>
      <c r="L374" s="62"/>
      <c r="N374" s="62"/>
      <c r="P374" s="62"/>
      <c r="Q374" s="62"/>
      <c r="R374" s="62"/>
      <c r="S374" s="62"/>
      <c r="T374" s="62"/>
      <c r="U374" s="62"/>
      <c r="V374" s="62"/>
      <c r="W374" s="62"/>
    </row>
    <row r="375" spans="4:23" x14ac:dyDescent="0.25">
      <c r="D375" s="62"/>
      <c r="E375" s="62"/>
      <c r="F375" s="62"/>
      <c r="G375" s="62"/>
      <c r="H375" s="62"/>
      <c r="I375" s="62"/>
      <c r="J375" s="62"/>
      <c r="L375" s="62"/>
      <c r="N375" s="62"/>
      <c r="P375" s="62"/>
      <c r="Q375" s="62"/>
      <c r="R375" s="62"/>
      <c r="S375" s="62"/>
      <c r="T375" s="62"/>
      <c r="U375" s="62"/>
      <c r="V375" s="62"/>
      <c r="W375" s="62"/>
    </row>
    <row r="376" spans="4:23" x14ac:dyDescent="0.25">
      <c r="D376" s="62"/>
      <c r="E376" s="62"/>
      <c r="F376" s="62"/>
      <c r="G376" s="62"/>
      <c r="H376" s="62"/>
      <c r="I376" s="62"/>
      <c r="J376" s="62"/>
      <c r="L376" s="62"/>
      <c r="N376" s="62"/>
      <c r="P376" s="62"/>
      <c r="Q376" s="62"/>
      <c r="R376" s="62"/>
      <c r="S376" s="62"/>
      <c r="T376" s="62"/>
      <c r="U376" s="62"/>
      <c r="V376" s="62"/>
      <c r="W376" s="62"/>
    </row>
    <row r="377" spans="4:23" x14ac:dyDescent="0.25">
      <c r="D377" s="62"/>
      <c r="E377" s="62"/>
      <c r="F377" s="62"/>
      <c r="G377" s="62"/>
      <c r="H377" s="62"/>
      <c r="I377" s="62"/>
      <c r="J377" s="62"/>
      <c r="L377" s="62"/>
      <c r="N377" s="62"/>
      <c r="P377" s="62"/>
      <c r="Q377" s="62"/>
      <c r="R377" s="62"/>
      <c r="S377" s="62"/>
      <c r="T377" s="62"/>
      <c r="U377" s="62"/>
      <c r="V377" s="62"/>
      <c r="W377" s="62"/>
    </row>
    <row r="378" spans="4:23" x14ac:dyDescent="0.25">
      <c r="D378" s="62"/>
      <c r="E378" s="62"/>
      <c r="F378" s="62"/>
      <c r="G378" s="62"/>
      <c r="H378" s="62"/>
      <c r="I378" s="62"/>
      <c r="J378" s="62"/>
      <c r="L378" s="62"/>
      <c r="N378" s="62"/>
      <c r="P378" s="62"/>
      <c r="Q378" s="62"/>
      <c r="R378" s="62"/>
      <c r="S378" s="62"/>
      <c r="T378" s="62"/>
      <c r="U378" s="62"/>
      <c r="V378" s="62"/>
      <c r="W378" s="62"/>
    </row>
    <row r="379" spans="4:23" x14ac:dyDescent="0.25">
      <c r="D379" s="62"/>
      <c r="E379" s="62"/>
      <c r="F379" s="62"/>
      <c r="G379" s="62"/>
      <c r="H379" s="62"/>
      <c r="I379" s="62"/>
      <c r="J379" s="62"/>
      <c r="L379" s="62"/>
      <c r="N379" s="62"/>
      <c r="P379" s="62"/>
      <c r="Q379" s="62"/>
      <c r="R379" s="62"/>
      <c r="S379" s="62"/>
      <c r="T379" s="62"/>
      <c r="U379" s="62"/>
      <c r="V379" s="62"/>
      <c r="W379" s="62"/>
    </row>
    <row r="380" spans="4:23" x14ac:dyDescent="0.25">
      <c r="D380" s="62"/>
      <c r="E380" s="62"/>
      <c r="F380" s="62"/>
      <c r="G380" s="62"/>
      <c r="H380" s="62"/>
      <c r="I380" s="62"/>
      <c r="J380" s="62"/>
      <c r="L380" s="62"/>
      <c r="N380" s="62"/>
      <c r="P380" s="62"/>
      <c r="Q380" s="62"/>
      <c r="R380" s="62"/>
      <c r="S380" s="62"/>
      <c r="T380" s="62"/>
      <c r="U380" s="62"/>
      <c r="V380" s="62"/>
      <c r="W380" s="62"/>
    </row>
    <row r="381" spans="4:23" x14ac:dyDescent="0.25">
      <c r="D381" s="62"/>
      <c r="E381" s="62"/>
      <c r="F381" s="62"/>
      <c r="G381" s="62"/>
      <c r="H381" s="62"/>
      <c r="I381" s="62"/>
      <c r="J381" s="62"/>
      <c r="L381" s="62"/>
      <c r="N381" s="62"/>
      <c r="P381" s="62"/>
      <c r="Q381" s="62"/>
      <c r="R381" s="62"/>
      <c r="S381" s="62"/>
      <c r="T381" s="62"/>
      <c r="U381" s="62"/>
      <c r="V381" s="62"/>
      <c r="W381" s="62"/>
    </row>
    <row r="382" spans="4:23" x14ac:dyDescent="0.25">
      <c r="D382" s="62"/>
      <c r="E382" s="62"/>
      <c r="F382" s="62"/>
      <c r="G382" s="62"/>
      <c r="H382" s="62"/>
      <c r="I382" s="62"/>
      <c r="J382" s="62"/>
      <c r="L382" s="62"/>
      <c r="N382" s="62"/>
      <c r="P382" s="62"/>
      <c r="Q382" s="62"/>
      <c r="R382" s="62"/>
      <c r="S382" s="62"/>
      <c r="T382" s="62"/>
      <c r="U382" s="62"/>
      <c r="V382" s="62"/>
      <c r="W382" s="62"/>
    </row>
    <row r="383" spans="4:23" x14ac:dyDescent="0.25">
      <c r="D383" s="62"/>
      <c r="E383" s="62"/>
      <c r="F383" s="62"/>
      <c r="G383" s="62"/>
      <c r="H383" s="62"/>
      <c r="I383" s="62"/>
      <c r="J383" s="62"/>
      <c r="L383" s="62"/>
      <c r="N383" s="62"/>
      <c r="P383" s="62"/>
      <c r="Q383" s="62"/>
      <c r="R383" s="62"/>
      <c r="S383" s="62"/>
      <c r="T383" s="62"/>
      <c r="U383" s="62"/>
      <c r="V383" s="62"/>
      <c r="W383" s="62"/>
    </row>
    <row r="384" spans="4:23" x14ac:dyDescent="0.25">
      <c r="D384" s="62"/>
      <c r="E384" s="62"/>
      <c r="F384" s="62"/>
      <c r="G384" s="62"/>
      <c r="H384" s="62"/>
      <c r="I384" s="62"/>
      <c r="J384" s="62"/>
      <c r="L384" s="62"/>
      <c r="N384" s="62"/>
      <c r="P384" s="62"/>
      <c r="Q384" s="62"/>
      <c r="R384" s="62"/>
      <c r="S384" s="62"/>
      <c r="T384" s="62"/>
      <c r="U384" s="62"/>
      <c r="V384" s="62"/>
      <c r="W384" s="62"/>
    </row>
    <row r="385" spans="4:23" x14ac:dyDescent="0.25">
      <c r="D385" s="62"/>
      <c r="E385" s="62"/>
      <c r="F385" s="62"/>
      <c r="G385" s="62"/>
      <c r="H385" s="62"/>
      <c r="I385" s="62"/>
      <c r="J385" s="62"/>
      <c r="L385" s="62"/>
      <c r="N385" s="62"/>
      <c r="P385" s="62"/>
      <c r="Q385" s="62"/>
      <c r="R385" s="62"/>
      <c r="S385" s="62"/>
      <c r="T385" s="62"/>
      <c r="U385" s="62"/>
      <c r="V385" s="62"/>
      <c r="W385" s="62"/>
    </row>
    <row r="386" spans="4:23" x14ac:dyDescent="0.25">
      <c r="D386" s="62"/>
      <c r="E386" s="62"/>
      <c r="F386" s="62"/>
      <c r="G386" s="62"/>
      <c r="H386" s="62"/>
      <c r="I386" s="62"/>
      <c r="J386" s="62"/>
      <c r="L386" s="62"/>
      <c r="N386" s="62"/>
      <c r="P386" s="62"/>
      <c r="Q386" s="62"/>
      <c r="R386" s="62"/>
      <c r="S386" s="62"/>
      <c r="T386" s="62"/>
      <c r="U386" s="62"/>
      <c r="V386" s="62"/>
      <c r="W386" s="62"/>
    </row>
    <row r="387" spans="4:23" x14ac:dyDescent="0.25">
      <c r="D387" s="62"/>
      <c r="E387" s="62"/>
      <c r="F387" s="62"/>
      <c r="G387" s="62"/>
      <c r="H387" s="62"/>
      <c r="I387" s="62"/>
      <c r="J387" s="62"/>
      <c r="L387" s="62"/>
      <c r="N387" s="62"/>
      <c r="P387" s="62"/>
      <c r="Q387" s="62"/>
      <c r="R387" s="62"/>
      <c r="S387" s="62"/>
      <c r="T387" s="62"/>
      <c r="U387" s="62"/>
      <c r="V387" s="62"/>
      <c r="W387" s="62"/>
    </row>
    <row r="388" spans="4:23" x14ac:dyDescent="0.25">
      <c r="D388" s="62"/>
      <c r="E388" s="62"/>
      <c r="F388" s="62"/>
      <c r="G388" s="62"/>
      <c r="H388" s="62"/>
      <c r="I388" s="62"/>
      <c r="J388" s="62"/>
      <c r="L388" s="62"/>
      <c r="N388" s="62"/>
      <c r="P388" s="62"/>
      <c r="Q388" s="62"/>
      <c r="R388" s="62"/>
      <c r="S388" s="62"/>
      <c r="T388" s="62"/>
      <c r="U388" s="62"/>
      <c r="V388" s="62"/>
      <c r="W388" s="62"/>
    </row>
    <row r="389" spans="4:23" x14ac:dyDescent="0.25">
      <c r="D389" s="62"/>
      <c r="E389" s="62"/>
      <c r="F389" s="62"/>
      <c r="G389" s="62"/>
      <c r="H389" s="62"/>
      <c r="I389" s="62"/>
      <c r="J389" s="62"/>
      <c r="L389" s="62"/>
      <c r="N389" s="62"/>
      <c r="P389" s="62"/>
      <c r="Q389" s="62"/>
      <c r="R389" s="62"/>
      <c r="S389" s="62"/>
      <c r="T389" s="62"/>
      <c r="U389" s="62"/>
      <c r="V389" s="62"/>
      <c r="W389" s="62"/>
    </row>
    <row r="390" spans="4:23" x14ac:dyDescent="0.25">
      <c r="D390" s="62"/>
      <c r="E390" s="62"/>
      <c r="F390" s="62"/>
      <c r="G390" s="62"/>
      <c r="H390" s="62"/>
      <c r="I390" s="62"/>
      <c r="J390" s="62"/>
      <c r="L390" s="62"/>
      <c r="N390" s="62"/>
      <c r="P390" s="62"/>
      <c r="Q390" s="62"/>
      <c r="R390" s="62"/>
      <c r="S390" s="62"/>
      <c r="T390" s="62"/>
      <c r="U390" s="62"/>
      <c r="V390" s="62"/>
      <c r="W390" s="62"/>
    </row>
    <row r="391" spans="4:23" x14ac:dyDescent="0.25">
      <c r="D391" s="62"/>
      <c r="E391" s="62"/>
      <c r="F391" s="62"/>
      <c r="G391" s="62"/>
      <c r="H391" s="62"/>
      <c r="I391" s="62"/>
      <c r="J391" s="62"/>
      <c r="L391" s="62"/>
      <c r="N391" s="62"/>
      <c r="P391" s="62"/>
      <c r="Q391" s="62"/>
      <c r="R391" s="62"/>
      <c r="S391" s="62"/>
      <c r="T391" s="62"/>
      <c r="U391" s="62"/>
      <c r="V391" s="62"/>
      <c r="W391" s="62"/>
    </row>
    <row r="392" spans="4:23" x14ac:dyDescent="0.25">
      <c r="D392" s="62"/>
      <c r="E392" s="62"/>
      <c r="F392" s="62"/>
      <c r="G392" s="62"/>
      <c r="H392" s="62"/>
      <c r="I392" s="62"/>
      <c r="J392" s="62"/>
      <c r="L392" s="62"/>
      <c r="N392" s="62"/>
      <c r="P392" s="62"/>
      <c r="Q392" s="62"/>
      <c r="R392" s="62"/>
      <c r="S392" s="62"/>
      <c r="T392" s="62"/>
      <c r="U392" s="62"/>
      <c r="V392" s="62"/>
      <c r="W392" s="62"/>
    </row>
    <row r="393" spans="4:23" x14ac:dyDescent="0.25">
      <c r="D393" s="62"/>
      <c r="E393" s="62"/>
      <c r="F393" s="62"/>
      <c r="G393" s="62"/>
      <c r="H393" s="62"/>
      <c r="I393" s="62"/>
      <c r="J393" s="62"/>
      <c r="L393" s="62"/>
      <c r="N393" s="62"/>
      <c r="P393" s="62"/>
      <c r="Q393" s="62"/>
      <c r="R393" s="62"/>
      <c r="S393" s="62"/>
      <c r="T393" s="62"/>
      <c r="U393" s="62"/>
      <c r="V393" s="62"/>
      <c r="W393" s="62"/>
    </row>
    <row r="394" spans="4:23" x14ac:dyDescent="0.25">
      <c r="D394" s="62"/>
      <c r="E394" s="62"/>
      <c r="F394" s="62"/>
      <c r="G394" s="62"/>
      <c r="H394" s="62"/>
      <c r="I394" s="62"/>
      <c r="J394" s="62"/>
      <c r="L394" s="62"/>
      <c r="N394" s="62"/>
      <c r="P394" s="62"/>
      <c r="Q394" s="62"/>
      <c r="R394" s="62"/>
      <c r="S394" s="62"/>
      <c r="T394" s="62"/>
      <c r="U394" s="62"/>
      <c r="V394" s="62"/>
      <c r="W394" s="62"/>
    </row>
    <row r="395" spans="4:23" x14ac:dyDescent="0.25">
      <c r="D395" s="62"/>
      <c r="E395" s="62"/>
      <c r="F395" s="62"/>
      <c r="G395" s="62"/>
      <c r="H395" s="62"/>
      <c r="I395" s="62"/>
      <c r="J395" s="62"/>
      <c r="L395" s="62"/>
      <c r="N395" s="62"/>
      <c r="P395" s="62"/>
      <c r="Q395" s="62"/>
      <c r="R395" s="62"/>
      <c r="S395" s="62"/>
      <c r="T395" s="62"/>
      <c r="U395" s="62"/>
      <c r="V395" s="62"/>
      <c r="W395" s="62"/>
    </row>
    <row r="396" spans="4:23" x14ac:dyDescent="0.25">
      <c r="D396" s="62"/>
      <c r="E396" s="62"/>
      <c r="F396" s="62"/>
      <c r="G396" s="62"/>
      <c r="H396" s="62"/>
      <c r="I396" s="62"/>
      <c r="J396" s="62"/>
      <c r="L396" s="62"/>
      <c r="N396" s="62"/>
      <c r="P396" s="62"/>
      <c r="Q396" s="62"/>
      <c r="R396" s="62"/>
      <c r="S396" s="62"/>
      <c r="T396" s="62"/>
      <c r="U396" s="62"/>
      <c r="V396" s="62"/>
      <c r="W396" s="62"/>
    </row>
    <row r="397" spans="4:23" x14ac:dyDescent="0.25">
      <c r="D397" s="62"/>
      <c r="E397" s="62"/>
      <c r="F397" s="62"/>
      <c r="G397" s="62"/>
      <c r="H397" s="62"/>
      <c r="I397" s="62"/>
      <c r="J397" s="62"/>
      <c r="L397" s="62"/>
      <c r="N397" s="62"/>
      <c r="P397" s="62"/>
      <c r="Q397" s="62"/>
      <c r="R397" s="62"/>
      <c r="S397" s="62"/>
      <c r="T397" s="62"/>
      <c r="U397" s="62"/>
      <c r="V397" s="62"/>
      <c r="W397" s="62"/>
    </row>
    <row r="398" spans="4:23" x14ac:dyDescent="0.25">
      <c r="D398" s="62"/>
      <c r="E398" s="62"/>
      <c r="F398" s="62"/>
      <c r="G398" s="62"/>
      <c r="H398" s="62"/>
      <c r="I398" s="62"/>
      <c r="J398" s="62"/>
      <c r="L398" s="62"/>
      <c r="N398" s="62"/>
      <c r="P398" s="62"/>
      <c r="Q398" s="62"/>
      <c r="R398" s="62"/>
      <c r="S398" s="62"/>
      <c r="T398" s="62"/>
      <c r="U398" s="62"/>
      <c r="V398" s="62"/>
      <c r="W398" s="62"/>
    </row>
    <row r="399" spans="4:23" x14ac:dyDescent="0.25">
      <c r="D399" s="62"/>
      <c r="E399" s="62"/>
      <c r="F399" s="62"/>
      <c r="G399" s="62"/>
      <c r="H399" s="62"/>
      <c r="I399" s="62"/>
      <c r="J399" s="62"/>
      <c r="L399" s="62"/>
      <c r="N399" s="62"/>
      <c r="P399" s="62"/>
      <c r="Q399" s="62"/>
      <c r="R399" s="62"/>
      <c r="S399" s="62"/>
      <c r="T399" s="62"/>
      <c r="U399" s="62"/>
      <c r="V399" s="62"/>
      <c r="W399" s="62"/>
    </row>
    <row r="400" spans="4:23" x14ac:dyDescent="0.25">
      <c r="D400" s="62"/>
      <c r="E400" s="62"/>
      <c r="F400" s="62"/>
      <c r="G400" s="62"/>
      <c r="H400" s="62"/>
      <c r="I400" s="62"/>
      <c r="J400" s="62"/>
      <c r="L400" s="62"/>
      <c r="N400" s="62"/>
      <c r="P400" s="62"/>
      <c r="Q400" s="62"/>
      <c r="R400" s="62"/>
      <c r="S400" s="62"/>
      <c r="T400" s="62"/>
      <c r="U400" s="62"/>
      <c r="V400" s="62"/>
      <c r="W400" s="62"/>
    </row>
    <row r="401" spans="4:23" x14ac:dyDescent="0.25">
      <c r="D401" s="62"/>
      <c r="E401" s="62"/>
      <c r="F401" s="62"/>
      <c r="G401" s="62"/>
      <c r="H401" s="62"/>
      <c r="I401" s="62"/>
      <c r="J401" s="62"/>
      <c r="L401" s="62"/>
      <c r="N401" s="62"/>
      <c r="P401" s="62"/>
      <c r="Q401" s="62"/>
      <c r="R401" s="62"/>
      <c r="S401" s="62"/>
      <c r="T401" s="62"/>
      <c r="U401" s="62"/>
      <c r="V401" s="62"/>
      <c r="W401" s="62"/>
    </row>
    <row r="402" spans="4:23" x14ac:dyDescent="0.25">
      <c r="D402" s="62"/>
      <c r="E402" s="62"/>
      <c r="F402" s="62"/>
      <c r="G402" s="62"/>
      <c r="H402" s="62"/>
      <c r="I402" s="62"/>
      <c r="J402" s="62"/>
      <c r="L402" s="62"/>
      <c r="N402" s="62"/>
      <c r="P402" s="62"/>
      <c r="Q402" s="62"/>
      <c r="R402" s="62"/>
      <c r="S402" s="62"/>
      <c r="T402" s="62"/>
      <c r="U402" s="62"/>
      <c r="V402" s="62"/>
      <c r="W402" s="62"/>
    </row>
    <row r="403" spans="4:23" x14ac:dyDescent="0.25">
      <c r="D403" s="62"/>
      <c r="E403" s="62"/>
      <c r="F403" s="62"/>
      <c r="G403" s="62"/>
      <c r="H403" s="62"/>
      <c r="I403" s="62"/>
      <c r="J403" s="62"/>
      <c r="L403" s="62"/>
      <c r="N403" s="62"/>
      <c r="P403" s="62"/>
      <c r="Q403" s="62"/>
      <c r="R403" s="62"/>
      <c r="S403" s="62"/>
      <c r="T403" s="62"/>
      <c r="U403" s="62"/>
      <c r="V403" s="62"/>
      <c r="W403" s="62"/>
    </row>
    <row r="404" spans="4:23" x14ac:dyDescent="0.25">
      <c r="D404" s="62"/>
      <c r="E404" s="62"/>
      <c r="F404" s="62"/>
      <c r="G404" s="62"/>
      <c r="H404" s="62"/>
      <c r="I404" s="62"/>
      <c r="J404" s="62"/>
      <c r="L404" s="62"/>
      <c r="N404" s="62"/>
      <c r="P404" s="62"/>
      <c r="Q404" s="62"/>
      <c r="R404" s="62"/>
      <c r="S404" s="62"/>
      <c r="T404" s="62"/>
      <c r="U404" s="62"/>
      <c r="V404" s="62"/>
      <c r="W404" s="62"/>
    </row>
    <row r="405" spans="4:23" x14ac:dyDescent="0.25">
      <c r="D405" s="62"/>
      <c r="E405" s="62"/>
      <c r="F405" s="62"/>
      <c r="G405" s="62"/>
      <c r="H405" s="62"/>
      <c r="I405" s="62"/>
      <c r="J405" s="62"/>
      <c r="L405" s="62"/>
      <c r="N405" s="62"/>
      <c r="P405" s="62"/>
      <c r="Q405" s="62"/>
      <c r="R405" s="62"/>
      <c r="S405" s="62"/>
      <c r="T405" s="62"/>
      <c r="U405" s="62"/>
      <c r="V405" s="62"/>
      <c r="W405" s="62"/>
    </row>
    <row r="406" spans="4:23" x14ac:dyDescent="0.25">
      <c r="D406" s="62"/>
      <c r="E406" s="62"/>
      <c r="F406" s="62"/>
      <c r="G406" s="62"/>
      <c r="H406" s="62"/>
      <c r="I406" s="62"/>
      <c r="J406" s="62"/>
      <c r="L406" s="62"/>
      <c r="N406" s="62"/>
      <c r="P406" s="62"/>
      <c r="Q406" s="62"/>
      <c r="R406" s="62"/>
      <c r="S406" s="62"/>
      <c r="T406" s="62"/>
      <c r="U406" s="62"/>
      <c r="V406" s="62"/>
      <c r="W406" s="62"/>
    </row>
    <row r="407" spans="4:23" x14ac:dyDescent="0.25">
      <c r="D407" s="62"/>
      <c r="E407" s="62"/>
      <c r="F407" s="62"/>
      <c r="G407" s="62"/>
      <c r="H407" s="62"/>
      <c r="I407" s="62"/>
      <c r="J407" s="62"/>
      <c r="L407" s="62"/>
      <c r="N407" s="62"/>
      <c r="P407" s="62"/>
      <c r="Q407" s="62"/>
      <c r="R407" s="62"/>
      <c r="S407" s="62"/>
      <c r="T407" s="62"/>
      <c r="U407" s="62"/>
      <c r="V407" s="62"/>
      <c r="W407" s="62"/>
    </row>
    <row r="408" spans="4:23" x14ac:dyDescent="0.25">
      <c r="D408" s="62"/>
      <c r="E408" s="62"/>
      <c r="F408" s="62"/>
      <c r="G408" s="62"/>
      <c r="H408" s="62"/>
      <c r="I408" s="62"/>
      <c r="J408" s="62"/>
      <c r="L408" s="62"/>
      <c r="N408" s="62"/>
      <c r="P408" s="62"/>
      <c r="Q408" s="62"/>
      <c r="R408" s="62"/>
      <c r="S408" s="62"/>
      <c r="T408" s="62"/>
      <c r="U408" s="62"/>
      <c r="V408" s="62"/>
      <c r="W408" s="62"/>
    </row>
    <row r="409" spans="4:23" x14ac:dyDescent="0.25">
      <c r="D409" s="62"/>
      <c r="E409" s="62"/>
      <c r="F409" s="62"/>
      <c r="G409" s="62"/>
      <c r="H409" s="62"/>
      <c r="I409" s="62"/>
      <c r="J409" s="62"/>
      <c r="L409" s="62"/>
      <c r="N409" s="62"/>
      <c r="P409" s="62"/>
      <c r="Q409" s="62"/>
      <c r="R409" s="62"/>
      <c r="S409" s="62"/>
      <c r="T409" s="62"/>
      <c r="U409" s="62"/>
      <c r="V409" s="62"/>
      <c r="W409" s="62"/>
    </row>
    <row r="410" spans="4:23" x14ac:dyDescent="0.25">
      <c r="D410" s="62"/>
      <c r="E410" s="62"/>
      <c r="F410" s="62"/>
      <c r="G410" s="62"/>
      <c r="H410" s="62"/>
      <c r="I410" s="62"/>
      <c r="J410" s="62"/>
      <c r="L410" s="62"/>
      <c r="N410" s="62"/>
      <c r="P410" s="62"/>
      <c r="Q410" s="62"/>
      <c r="R410" s="62"/>
      <c r="S410" s="62"/>
      <c r="T410" s="62"/>
      <c r="U410" s="62"/>
      <c r="V410" s="62"/>
      <c r="W410" s="62"/>
    </row>
    <row r="411" spans="4:23" x14ac:dyDescent="0.25">
      <c r="D411" s="62"/>
      <c r="E411" s="62"/>
      <c r="F411" s="62"/>
      <c r="G411" s="62"/>
      <c r="H411" s="62"/>
      <c r="I411" s="62"/>
      <c r="J411" s="62"/>
      <c r="L411" s="62"/>
      <c r="N411" s="62"/>
      <c r="P411" s="62"/>
      <c r="Q411" s="62"/>
      <c r="R411" s="62"/>
      <c r="S411" s="62"/>
      <c r="T411" s="62"/>
      <c r="U411" s="62"/>
      <c r="V411" s="62"/>
      <c r="W411" s="62"/>
    </row>
    <row r="412" spans="4:23" x14ac:dyDescent="0.25">
      <c r="D412" s="62"/>
      <c r="E412" s="62"/>
      <c r="F412" s="62"/>
      <c r="G412" s="62"/>
      <c r="H412" s="62"/>
      <c r="I412" s="62"/>
      <c r="J412" s="62"/>
      <c r="L412" s="62"/>
      <c r="N412" s="62"/>
      <c r="P412" s="62"/>
      <c r="Q412" s="62"/>
      <c r="R412" s="62"/>
      <c r="S412" s="62"/>
      <c r="T412" s="62"/>
      <c r="U412" s="62"/>
      <c r="V412" s="62"/>
      <c r="W412" s="62"/>
    </row>
    <row r="413" spans="4:23" x14ac:dyDescent="0.25">
      <c r="D413" s="62"/>
      <c r="E413" s="62"/>
      <c r="F413" s="62"/>
      <c r="G413" s="62"/>
      <c r="H413" s="62"/>
      <c r="I413" s="62"/>
      <c r="J413" s="62"/>
      <c r="L413" s="62"/>
      <c r="N413" s="62"/>
      <c r="P413" s="62"/>
      <c r="Q413" s="62"/>
      <c r="R413" s="62"/>
      <c r="S413" s="62"/>
      <c r="T413" s="62"/>
      <c r="U413" s="62"/>
      <c r="V413" s="62"/>
      <c r="W413" s="62"/>
    </row>
    <row r="414" spans="4:23" x14ac:dyDescent="0.25">
      <c r="D414" s="62"/>
      <c r="E414" s="62"/>
      <c r="F414" s="62"/>
      <c r="G414" s="62"/>
      <c r="H414" s="62"/>
      <c r="I414" s="62"/>
      <c r="J414" s="62"/>
      <c r="L414" s="62"/>
      <c r="N414" s="62"/>
      <c r="P414" s="62"/>
      <c r="Q414" s="62"/>
      <c r="R414" s="62"/>
      <c r="S414" s="62"/>
      <c r="T414" s="62"/>
      <c r="U414" s="62"/>
      <c r="V414" s="62"/>
      <c r="W414" s="62"/>
    </row>
    <row r="415" spans="4:23" x14ac:dyDescent="0.25">
      <c r="D415" s="62"/>
      <c r="E415" s="62"/>
      <c r="F415" s="62"/>
      <c r="G415" s="62"/>
      <c r="H415" s="62"/>
      <c r="I415" s="62"/>
      <c r="J415" s="62"/>
      <c r="L415" s="62"/>
      <c r="N415" s="62"/>
      <c r="P415" s="62"/>
      <c r="Q415" s="62"/>
      <c r="R415" s="62"/>
      <c r="S415" s="62"/>
      <c r="T415" s="62"/>
      <c r="U415" s="62"/>
      <c r="V415" s="62"/>
      <c r="W415" s="62"/>
    </row>
    <row r="416" spans="4:23" x14ac:dyDescent="0.25">
      <c r="D416" s="62"/>
      <c r="E416" s="62"/>
      <c r="F416" s="62"/>
      <c r="G416" s="62"/>
      <c r="H416" s="62"/>
      <c r="I416" s="62"/>
      <c r="J416" s="62"/>
      <c r="L416" s="62"/>
      <c r="N416" s="62"/>
      <c r="P416" s="62"/>
      <c r="Q416" s="62"/>
      <c r="R416" s="62"/>
      <c r="S416" s="62"/>
      <c r="T416" s="62"/>
      <c r="U416" s="62"/>
      <c r="V416" s="62"/>
      <c r="W416" s="62"/>
    </row>
    <row r="417" spans="4:23" x14ac:dyDescent="0.25">
      <c r="D417" s="62"/>
      <c r="E417" s="62"/>
      <c r="F417" s="62"/>
      <c r="G417" s="62"/>
      <c r="H417" s="62"/>
      <c r="I417" s="62"/>
      <c r="J417" s="62"/>
      <c r="L417" s="62"/>
      <c r="N417" s="62"/>
      <c r="P417" s="62"/>
      <c r="Q417" s="62"/>
      <c r="R417" s="62"/>
      <c r="S417" s="62"/>
      <c r="T417" s="62"/>
      <c r="U417" s="62"/>
      <c r="V417" s="62"/>
      <c r="W417" s="62"/>
    </row>
    <row r="418" spans="4:23" x14ac:dyDescent="0.25">
      <c r="D418" s="62"/>
      <c r="E418" s="62"/>
      <c r="F418" s="62"/>
      <c r="G418" s="62"/>
      <c r="H418" s="62"/>
      <c r="I418" s="62"/>
      <c r="J418" s="62"/>
      <c r="L418" s="62"/>
      <c r="N418" s="62"/>
      <c r="P418" s="62"/>
      <c r="Q418" s="62"/>
      <c r="R418" s="62"/>
      <c r="S418" s="62"/>
      <c r="T418" s="62"/>
      <c r="U418" s="62"/>
      <c r="V418" s="62"/>
      <c r="W418" s="62"/>
    </row>
    <row r="419" spans="4:23" x14ac:dyDescent="0.25">
      <c r="D419" s="62"/>
      <c r="E419" s="62"/>
      <c r="F419" s="62"/>
      <c r="G419" s="62"/>
      <c r="H419" s="62"/>
      <c r="I419" s="62"/>
      <c r="J419" s="62"/>
      <c r="L419" s="62"/>
      <c r="N419" s="62"/>
      <c r="P419" s="62"/>
      <c r="Q419" s="62"/>
      <c r="R419" s="62"/>
      <c r="S419" s="62"/>
      <c r="T419" s="62"/>
      <c r="U419" s="62"/>
      <c r="V419" s="62"/>
      <c r="W419" s="62"/>
    </row>
    <row r="420" spans="4:23" x14ac:dyDescent="0.25">
      <c r="D420" s="62"/>
      <c r="E420" s="62"/>
      <c r="F420" s="62"/>
      <c r="G420" s="62"/>
      <c r="H420" s="62"/>
      <c r="I420" s="62"/>
      <c r="J420" s="62"/>
      <c r="L420" s="62"/>
      <c r="N420" s="62"/>
      <c r="P420" s="62"/>
      <c r="Q420" s="62"/>
      <c r="R420" s="62"/>
      <c r="S420" s="62"/>
      <c r="T420" s="62"/>
      <c r="U420" s="62"/>
      <c r="V420" s="62"/>
      <c r="W420" s="62"/>
    </row>
    <row r="421" spans="4:23" x14ac:dyDescent="0.25">
      <c r="D421" s="62"/>
      <c r="E421" s="62"/>
      <c r="F421" s="62"/>
      <c r="G421" s="62"/>
      <c r="H421" s="62"/>
      <c r="I421" s="62"/>
      <c r="J421" s="62"/>
      <c r="L421" s="62"/>
      <c r="N421" s="62"/>
      <c r="P421" s="62"/>
      <c r="Q421" s="62"/>
      <c r="R421" s="62"/>
      <c r="S421" s="62"/>
      <c r="T421" s="62"/>
      <c r="U421" s="62"/>
      <c r="V421" s="62"/>
      <c r="W421" s="62"/>
    </row>
    <row r="422" spans="4:23" x14ac:dyDescent="0.25">
      <c r="D422" s="62"/>
      <c r="E422" s="62"/>
      <c r="F422" s="62"/>
      <c r="G422" s="62"/>
      <c r="H422" s="62"/>
      <c r="I422" s="62"/>
      <c r="J422" s="62"/>
      <c r="L422" s="62"/>
      <c r="N422" s="62"/>
      <c r="P422" s="62"/>
      <c r="Q422" s="62"/>
      <c r="R422" s="62"/>
      <c r="S422" s="62"/>
      <c r="T422" s="62"/>
      <c r="U422" s="62"/>
      <c r="V422" s="62"/>
      <c r="W422" s="62"/>
    </row>
    <row r="423" spans="4:23" x14ac:dyDescent="0.25">
      <c r="D423" s="62"/>
      <c r="E423" s="62"/>
      <c r="F423" s="62"/>
      <c r="G423" s="62"/>
      <c r="H423" s="62"/>
      <c r="I423" s="62"/>
      <c r="J423" s="62"/>
      <c r="L423" s="62"/>
      <c r="N423" s="62"/>
      <c r="P423" s="62"/>
      <c r="Q423" s="62"/>
      <c r="R423" s="62"/>
      <c r="S423" s="62"/>
      <c r="T423" s="62"/>
      <c r="U423" s="62"/>
      <c r="V423" s="62"/>
      <c r="W423" s="62"/>
    </row>
    <row r="424" spans="4:23" x14ac:dyDescent="0.25">
      <c r="D424" s="62"/>
      <c r="E424" s="62"/>
      <c r="F424" s="62"/>
      <c r="G424" s="62"/>
      <c r="H424" s="62"/>
      <c r="I424" s="62"/>
      <c r="J424" s="62"/>
      <c r="L424" s="62"/>
      <c r="N424" s="62"/>
      <c r="P424" s="62"/>
      <c r="Q424" s="62"/>
      <c r="R424" s="62"/>
      <c r="S424" s="62"/>
      <c r="T424" s="62"/>
      <c r="U424" s="62"/>
      <c r="V424" s="62"/>
      <c r="W424" s="62"/>
    </row>
    <row r="425" spans="4:23" x14ac:dyDescent="0.25">
      <c r="D425" s="62"/>
      <c r="E425" s="62"/>
      <c r="F425" s="62"/>
      <c r="G425" s="62"/>
      <c r="H425" s="62"/>
      <c r="I425" s="62"/>
      <c r="J425" s="62"/>
      <c r="L425" s="62"/>
      <c r="N425" s="62"/>
      <c r="P425" s="62"/>
      <c r="Q425" s="62"/>
      <c r="R425" s="62"/>
      <c r="S425" s="62"/>
      <c r="T425" s="62"/>
      <c r="U425" s="62"/>
      <c r="V425" s="62"/>
      <c r="W425" s="62"/>
    </row>
    <row r="426" spans="4:23" x14ac:dyDescent="0.25">
      <c r="D426" s="62"/>
      <c r="E426" s="62"/>
      <c r="F426" s="62"/>
      <c r="G426" s="62"/>
      <c r="H426" s="62"/>
      <c r="I426" s="62"/>
      <c r="J426" s="62"/>
      <c r="L426" s="62"/>
      <c r="N426" s="62"/>
      <c r="P426" s="62"/>
      <c r="Q426" s="62"/>
      <c r="R426" s="62"/>
      <c r="S426" s="62"/>
      <c r="T426" s="62"/>
      <c r="U426" s="62"/>
      <c r="V426" s="62"/>
      <c r="W426" s="62"/>
    </row>
    <row r="427" spans="4:23" x14ac:dyDescent="0.25">
      <c r="D427" s="62"/>
      <c r="E427" s="62"/>
      <c r="F427" s="62"/>
      <c r="G427" s="62"/>
      <c r="H427" s="62"/>
      <c r="I427" s="62"/>
      <c r="J427" s="62"/>
      <c r="L427" s="62"/>
      <c r="N427" s="62"/>
      <c r="P427" s="62"/>
      <c r="Q427" s="62"/>
      <c r="R427" s="62"/>
      <c r="S427" s="62"/>
      <c r="T427" s="62"/>
      <c r="U427" s="62"/>
      <c r="V427" s="62"/>
      <c r="W427" s="62"/>
    </row>
    <row r="428" spans="4:23" x14ac:dyDescent="0.25">
      <c r="D428" s="62"/>
      <c r="E428" s="62"/>
      <c r="F428" s="62"/>
      <c r="G428" s="62"/>
      <c r="H428" s="62"/>
      <c r="I428" s="62"/>
      <c r="J428" s="62"/>
      <c r="L428" s="62"/>
      <c r="N428" s="62"/>
      <c r="P428" s="62"/>
      <c r="Q428" s="62"/>
      <c r="R428" s="62"/>
      <c r="S428" s="62"/>
      <c r="T428" s="62"/>
      <c r="U428" s="62"/>
      <c r="V428" s="62"/>
      <c r="W428" s="62"/>
    </row>
    <row r="429" spans="4:23" x14ac:dyDescent="0.25">
      <c r="D429" s="62"/>
      <c r="E429" s="62"/>
      <c r="F429" s="62"/>
      <c r="G429" s="62"/>
      <c r="H429" s="62"/>
      <c r="I429" s="62"/>
      <c r="J429" s="62"/>
      <c r="L429" s="62"/>
      <c r="N429" s="62"/>
      <c r="P429" s="62"/>
      <c r="Q429" s="62"/>
      <c r="R429" s="62"/>
      <c r="S429" s="62"/>
      <c r="T429" s="62"/>
      <c r="U429" s="62"/>
      <c r="V429" s="62"/>
      <c r="W429" s="62"/>
    </row>
    <row r="430" spans="4:23" x14ac:dyDescent="0.25">
      <c r="D430" s="62"/>
      <c r="E430" s="62"/>
      <c r="F430" s="62"/>
      <c r="G430" s="62"/>
      <c r="H430" s="62"/>
      <c r="I430" s="62"/>
      <c r="J430" s="62"/>
      <c r="L430" s="62"/>
      <c r="N430" s="62"/>
      <c r="P430" s="62"/>
      <c r="Q430" s="62"/>
      <c r="R430" s="62"/>
      <c r="S430" s="62"/>
      <c r="T430" s="62"/>
      <c r="U430" s="62"/>
      <c r="V430" s="62"/>
      <c r="W430" s="62"/>
    </row>
    <row r="431" spans="4:23" x14ac:dyDescent="0.25">
      <c r="D431" s="62"/>
      <c r="E431" s="62"/>
      <c r="F431" s="62"/>
      <c r="G431" s="62"/>
      <c r="H431" s="62"/>
      <c r="I431" s="62"/>
      <c r="J431" s="62"/>
      <c r="L431" s="62"/>
      <c r="N431" s="62"/>
      <c r="P431" s="62"/>
      <c r="Q431" s="62"/>
      <c r="R431" s="62"/>
      <c r="S431" s="62"/>
      <c r="T431" s="62"/>
      <c r="U431" s="62"/>
      <c r="V431" s="62"/>
      <c r="W431" s="62"/>
    </row>
    <row r="432" spans="4:23" x14ac:dyDescent="0.25">
      <c r="D432" s="62"/>
      <c r="E432" s="62"/>
      <c r="F432" s="62"/>
      <c r="G432" s="62"/>
      <c r="H432" s="62"/>
      <c r="I432" s="62"/>
      <c r="J432" s="62"/>
      <c r="L432" s="62"/>
      <c r="N432" s="62"/>
      <c r="P432" s="62"/>
      <c r="Q432" s="62"/>
      <c r="R432" s="62"/>
      <c r="S432" s="62"/>
      <c r="T432" s="62"/>
      <c r="U432" s="62"/>
      <c r="V432" s="62"/>
      <c r="W432" s="62"/>
    </row>
    <row r="433" spans="4:23" x14ac:dyDescent="0.25">
      <c r="D433" s="62"/>
      <c r="E433" s="62"/>
      <c r="F433" s="62"/>
      <c r="G433" s="62"/>
      <c r="H433" s="62"/>
      <c r="I433" s="62"/>
      <c r="J433" s="62"/>
      <c r="L433" s="62"/>
      <c r="N433" s="62"/>
      <c r="P433" s="62"/>
      <c r="Q433" s="62"/>
      <c r="R433" s="62"/>
      <c r="S433" s="62"/>
      <c r="T433" s="62"/>
      <c r="U433" s="62"/>
      <c r="V433" s="62"/>
      <c r="W433" s="62"/>
    </row>
    <row r="434" spans="4:23" x14ac:dyDescent="0.25">
      <c r="D434" s="62"/>
      <c r="E434" s="62"/>
      <c r="F434" s="62"/>
      <c r="G434" s="62"/>
      <c r="H434" s="62"/>
      <c r="I434" s="62"/>
      <c r="J434" s="62"/>
      <c r="L434" s="62"/>
      <c r="N434" s="62"/>
      <c r="P434" s="62"/>
      <c r="Q434" s="62"/>
      <c r="R434" s="62"/>
      <c r="S434" s="62"/>
      <c r="T434" s="62"/>
      <c r="U434" s="62"/>
      <c r="V434" s="62"/>
      <c r="W434" s="62"/>
    </row>
    <row r="435" spans="4:23" x14ac:dyDescent="0.25">
      <c r="D435" s="62"/>
      <c r="E435" s="62"/>
      <c r="F435" s="62"/>
      <c r="G435" s="62"/>
      <c r="H435" s="62"/>
      <c r="I435" s="62"/>
      <c r="J435" s="62"/>
      <c r="L435" s="62"/>
      <c r="N435" s="62"/>
      <c r="P435" s="62"/>
      <c r="Q435" s="62"/>
      <c r="R435" s="62"/>
      <c r="S435" s="62"/>
      <c r="T435" s="62"/>
      <c r="U435" s="62"/>
      <c r="V435" s="62"/>
      <c r="W435" s="62"/>
    </row>
    <row r="436" spans="4:23" x14ac:dyDescent="0.25">
      <c r="D436" s="62"/>
      <c r="E436" s="62"/>
      <c r="F436" s="62"/>
      <c r="G436" s="62"/>
      <c r="H436" s="62"/>
      <c r="I436" s="62"/>
      <c r="J436" s="62"/>
      <c r="L436" s="62"/>
      <c r="N436" s="62"/>
      <c r="P436" s="62"/>
      <c r="Q436" s="62"/>
      <c r="R436" s="62"/>
      <c r="S436" s="62"/>
      <c r="T436" s="62"/>
      <c r="U436" s="62"/>
      <c r="V436" s="62"/>
      <c r="W436" s="62"/>
    </row>
    <row r="437" spans="4:23" x14ac:dyDescent="0.25">
      <c r="D437" s="62"/>
      <c r="E437" s="62"/>
      <c r="F437" s="62"/>
      <c r="G437" s="62"/>
      <c r="H437" s="62"/>
      <c r="I437" s="62"/>
      <c r="J437" s="62"/>
      <c r="L437" s="62"/>
      <c r="N437" s="62"/>
      <c r="P437" s="62"/>
      <c r="Q437" s="62"/>
      <c r="R437" s="62"/>
      <c r="S437" s="62"/>
      <c r="T437" s="62"/>
      <c r="U437" s="62"/>
      <c r="V437" s="62"/>
      <c r="W437" s="62"/>
    </row>
    <row r="438" spans="4:23" x14ac:dyDescent="0.25">
      <c r="D438" s="62"/>
      <c r="E438" s="62"/>
      <c r="F438" s="62"/>
      <c r="G438" s="62"/>
      <c r="H438" s="62"/>
      <c r="I438" s="62"/>
      <c r="J438" s="62"/>
      <c r="L438" s="62"/>
      <c r="N438" s="62"/>
      <c r="P438" s="62"/>
      <c r="Q438" s="62"/>
      <c r="R438" s="62"/>
      <c r="S438" s="62"/>
      <c r="T438" s="62"/>
      <c r="U438" s="62"/>
      <c r="V438" s="62"/>
      <c r="W438" s="62"/>
    </row>
    <row r="439" spans="4:23" x14ac:dyDescent="0.25">
      <c r="D439" s="62"/>
      <c r="E439" s="62"/>
      <c r="F439" s="62"/>
      <c r="G439" s="62"/>
      <c r="H439" s="62"/>
      <c r="I439" s="62"/>
      <c r="J439" s="62"/>
      <c r="L439" s="62"/>
      <c r="N439" s="62"/>
      <c r="P439" s="62"/>
      <c r="Q439" s="62"/>
      <c r="R439" s="62"/>
      <c r="S439" s="62"/>
      <c r="T439" s="62"/>
      <c r="U439" s="62"/>
      <c r="V439" s="62"/>
      <c r="W439" s="62"/>
    </row>
    <row r="440" spans="4:23" x14ac:dyDescent="0.25">
      <c r="D440" s="62"/>
      <c r="E440" s="62"/>
      <c r="F440" s="62"/>
      <c r="G440" s="62"/>
      <c r="H440" s="62"/>
      <c r="I440" s="62"/>
      <c r="J440" s="62"/>
      <c r="L440" s="62"/>
      <c r="N440" s="62"/>
      <c r="P440" s="62"/>
      <c r="Q440" s="62"/>
      <c r="R440" s="62"/>
      <c r="S440" s="62"/>
      <c r="T440" s="62"/>
      <c r="U440" s="62"/>
      <c r="V440" s="62"/>
      <c r="W440" s="62"/>
    </row>
    <row r="441" spans="4:23" x14ac:dyDescent="0.25">
      <c r="D441" s="62"/>
      <c r="E441" s="62"/>
      <c r="F441" s="62"/>
      <c r="G441" s="62"/>
      <c r="H441" s="62"/>
      <c r="I441" s="62"/>
      <c r="J441" s="62"/>
      <c r="L441" s="62"/>
      <c r="N441" s="62"/>
      <c r="P441" s="62"/>
      <c r="Q441" s="62"/>
      <c r="R441" s="62"/>
      <c r="S441" s="62"/>
      <c r="T441" s="62"/>
      <c r="U441" s="62"/>
      <c r="V441" s="62"/>
      <c r="W441" s="62"/>
    </row>
    <row r="442" spans="4:23" x14ac:dyDescent="0.25">
      <c r="D442" s="62"/>
      <c r="E442" s="62"/>
      <c r="F442" s="62"/>
      <c r="G442" s="62"/>
      <c r="H442" s="62"/>
      <c r="I442" s="62"/>
      <c r="J442" s="62"/>
      <c r="L442" s="62"/>
      <c r="N442" s="62"/>
      <c r="P442" s="62"/>
      <c r="Q442" s="62"/>
      <c r="R442" s="62"/>
      <c r="S442" s="62"/>
      <c r="T442" s="62"/>
      <c r="U442" s="62"/>
      <c r="V442" s="62"/>
      <c r="W442" s="62"/>
    </row>
    <row r="443" spans="4:23" x14ac:dyDescent="0.25">
      <c r="D443" s="62"/>
      <c r="E443" s="62"/>
      <c r="F443" s="62"/>
      <c r="G443" s="62"/>
      <c r="H443" s="62"/>
      <c r="I443" s="62"/>
      <c r="J443" s="62"/>
      <c r="L443" s="62"/>
      <c r="N443" s="62"/>
      <c r="P443" s="62"/>
      <c r="Q443" s="62"/>
      <c r="R443" s="62"/>
      <c r="S443" s="62"/>
      <c r="T443" s="62"/>
      <c r="U443" s="62"/>
      <c r="V443" s="62"/>
      <c r="W443" s="62"/>
    </row>
    <row r="444" spans="4:23" x14ac:dyDescent="0.25">
      <c r="D444" s="62"/>
      <c r="E444" s="62"/>
      <c r="F444" s="62"/>
      <c r="G444" s="62"/>
      <c r="H444" s="62"/>
      <c r="I444" s="62"/>
      <c r="J444" s="62"/>
      <c r="L444" s="62"/>
      <c r="N444" s="62"/>
      <c r="P444" s="62"/>
      <c r="Q444" s="62"/>
      <c r="R444" s="62"/>
      <c r="S444" s="62"/>
      <c r="T444" s="62"/>
      <c r="U444" s="62"/>
      <c r="V444" s="62"/>
      <c r="W444" s="62"/>
    </row>
    <row r="445" spans="4:23" x14ac:dyDescent="0.25">
      <c r="D445" s="62"/>
      <c r="E445" s="62"/>
      <c r="F445" s="62"/>
      <c r="G445" s="62"/>
      <c r="H445" s="62"/>
      <c r="I445" s="62"/>
      <c r="J445" s="62"/>
      <c r="L445" s="62"/>
      <c r="N445" s="62"/>
      <c r="P445" s="62"/>
      <c r="Q445" s="62"/>
      <c r="R445" s="62"/>
      <c r="S445" s="62"/>
      <c r="T445" s="62"/>
      <c r="U445" s="62"/>
      <c r="V445" s="62"/>
      <c r="W445" s="62"/>
    </row>
    <row r="446" spans="4:23" x14ac:dyDescent="0.25">
      <c r="D446" s="62"/>
      <c r="E446" s="62"/>
      <c r="F446" s="62"/>
      <c r="G446" s="62"/>
      <c r="H446" s="62"/>
      <c r="I446" s="62"/>
      <c r="J446" s="62"/>
      <c r="L446" s="62"/>
      <c r="N446" s="62"/>
      <c r="P446" s="62"/>
      <c r="Q446" s="62"/>
      <c r="R446" s="62"/>
      <c r="S446" s="62"/>
      <c r="T446" s="62"/>
      <c r="U446" s="62"/>
      <c r="V446" s="62"/>
      <c r="W446" s="62"/>
    </row>
    <row r="447" spans="4:23" x14ac:dyDescent="0.25">
      <c r="D447" s="62"/>
      <c r="E447" s="62"/>
      <c r="F447" s="62"/>
      <c r="G447" s="62"/>
      <c r="H447" s="62"/>
      <c r="I447" s="62"/>
      <c r="J447" s="62"/>
      <c r="L447" s="62"/>
      <c r="N447" s="62"/>
      <c r="P447" s="62"/>
      <c r="Q447" s="62"/>
      <c r="R447" s="62"/>
      <c r="S447" s="62"/>
      <c r="T447" s="62"/>
      <c r="U447" s="62"/>
      <c r="V447" s="62"/>
      <c r="W447" s="62"/>
    </row>
    <row r="448" spans="4:23" x14ac:dyDescent="0.25">
      <c r="D448" s="62"/>
      <c r="E448" s="62"/>
      <c r="F448" s="62"/>
      <c r="G448" s="62"/>
      <c r="H448" s="62"/>
      <c r="I448" s="62"/>
      <c r="J448" s="62"/>
      <c r="L448" s="62"/>
      <c r="N448" s="62"/>
      <c r="P448" s="62"/>
      <c r="Q448" s="62"/>
      <c r="R448" s="62"/>
      <c r="S448" s="62"/>
      <c r="T448" s="62"/>
      <c r="U448" s="62"/>
      <c r="V448" s="62"/>
      <c r="W448" s="62"/>
    </row>
    <row r="449" spans="4:23" x14ac:dyDescent="0.25">
      <c r="D449" s="62"/>
      <c r="E449" s="62"/>
      <c r="F449" s="62"/>
      <c r="G449" s="62"/>
      <c r="H449" s="62"/>
      <c r="I449" s="62"/>
      <c r="J449" s="62"/>
      <c r="L449" s="62"/>
      <c r="N449" s="62"/>
      <c r="P449" s="62"/>
      <c r="Q449" s="62"/>
      <c r="R449" s="62"/>
      <c r="S449" s="62"/>
      <c r="T449" s="62"/>
      <c r="U449" s="62"/>
      <c r="V449" s="62"/>
      <c r="W449" s="62"/>
    </row>
    <row r="450" spans="4:23" x14ac:dyDescent="0.25">
      <c r="D450" s="62"/>
      <c r="E450" s="62"/>
      <c r="F450" s="62"/>
      <c r="G450" s="62"/>
      <c r="H450" s="62"/>
      <c r="I450" s="62"/>
      <c r="J450" s="62"/>
      <c r="L450" s="62"/>
      <c r="N450" s="62"/>
      <c r="P450" s="62"/>
      <c r="Q450" s="62"/>
      <c r="R450" s="62"/>
      <c r="S450" s="62"/>
      <c r="T450" s="62"/>
      <c r="U450" s="62"/>
      <c r="V450" s="62"/>
      <c r="W450" s="62"/>
    </row>
    <row r="451" spans="4:23" x14ac:dyDescent="0.25">
      <c r="D451" s="62"/>
      <c r="E451" s="62"/>
      <c r="F451" s="62"/>
      <c r="G451" s="62"/>
      <c r="H451" s="62"/>
      <c r="I451" s="62"/>
      <c r="J451" s="62"/>
      <c r="L451" s="62"/>
      <c r="N451" s="62"/>
      <c r="P451" s="62"/>
      <c r="Q451" s="62"/>
      <c r="R451" s="62"/>
      <c r="S451" s="62"/>
      <c r="T451" s="62"/>
      <c r="U451" s="62"/>
      <c r="V451" s="62"/>
      <c r="W451" s="62"/>
    </row>
    <row r="452" spans="4:23" x14ac:dyDescent="0.25">
      <c r="D452" s="62"/>
      <c r="E452" s="62"/>
      <c r="F452" s="62"/>
      <c r="G452" s="62"/>
      <c r="H452" s="62"/>
      <c r="I452" s="62"/>
      <c r="J452" s="62"/>
      <c r="L452" s="62"/>
      <c r="N452" s="62"/>
      <c r="P452" s="62"/>
      <c r="Q452" s="62"/>
      <c r="R452" s="62"/>
      <c r="S452" s="62"/>
      <c r="T452" s="62"/>
      <c r="U452" s="62"/>
      <c r="V452" s="62"/>
      <c r="W452" s="62"/>
    </row>
    <row r="453" spans="4:23" x14ac:dyDescent="0.25">
      <c r="D453" s="62"/>
      <c r="E453" s="62"/>
      <c r="F453" s="62"/>
      <c r="G453" s="62"/>
      <c r="H453" s="62"/>
      <c r="I453" s="62"/>
      <c r="J453" s="62"/>
      <c r="L453" s="62"/>
      <c r="N453" s="62"/>
      <c r="P453" s="62"/>
      <c r="Q453" s="62"/>
      <c r="R453" s="62"/>
      <c r="S453" s="62"/>
      <c r="T453" s="62"/>
      <c r="U453" s="62"/>
      <c r="V453" s="62"/>
      <c r="W453" s="62"/>
    </row>
    <row r="454" spans="4:23" x14ac:dyDescent="0.25">
      <c r="D454" s="62"/>
      <c r="E454" s="62"/>
      <c r="F454" s="62"/>
      <c r="G454" s="62"/>
      <c r="H454" s="62"/>
      <c r="I454" s="62"/>
      <c r="J454" s="62"/>
      <c r="L454" s="62"/>
      <c r="N454" s="62"/>
      <c r="P454" s="62"/>
      <c r="Q454" s="62"/>
      <c r="R454" s="62"/>
      <c r="S454" s="62"/>
      <c r="T454" s="62"/>
      <c r="U454" s="62"/>
      <c r="V454" s="62"/>
      <c r="W454" s="62"/>
    </row>
    <row r="455" spans="4:23" x14ac:dyDescent="0.25">
      <c r="D455" s="62"/>
      <c r="E455" s="62"/>
      <c r="F455" s="62"/>
      <c r="G455" s="62"/>
      <c r="H455" s="62"/>
      <c r="I455" s="62"/>
      <c r="J455" s="62"/>
      <c r="L455" s="62"/>
      <c r="N455" s="62"/>
      <c r="P455" s="62"/>
      <c r="Q455" s="62"/>
      <c r="R455" s="62"/>
      <c r="S455" s="62"/>
      <c r="T455" s="62"/>
      <c r="U455" s="62"/>
      <c r="V455" s="62"/>
      <c r="W455" s="62"/>
    </row>
    <row r="456" spans="4:23" x14ac:dyDescent="0.25">
      <c r="D456" s="62"/>
      <c r="E456" s="62"/>
      <c r="F456" s="62"/>
      <c r="G456" s="62"/>
      <c r="H456" s="62"/>
      <c r="I456" s="62"/>
      <c r="J456" s="62"/>
      <c r="L456" s="62"/>
      <c r="N456" s="62"/>
      <c r="P456" s="62"/>
      <c r="Q456" s="62"/>
      <c r="R456" s="62"/>
      <c r="S456" s="62"/>
      <c r="T456" s="62"/>
      <c r="U456" s="62"/>
      <c r="V456" s="62"/>
      <c r="W456" s="62"/>
    </row>
    <row r="457" spans="4:23" x14ac:dyDescent="0.25">
      <c r="D457" s="62"/>
      <c r="E457" s="62"/>
      <c r="F457" s="62"/>
      <c r="G457" s="62"/>
      <c r="H457" s="62"/>
      <c r="I457" s="62"/>
      <c r="J457" s="62"/>
      <c r="L457" s="62"/>
      <c r="N457" s="62"/>
      <c r="P457" s="62"/>
      <c r="Q457" s="62"/>
      <c r="R457" s="62"/>
      <c r="S457" s="62"/>
      <c r="T457" s="62"/>
      <c r="U457" s="62"/>
      <c r="V457" s="62"/>
      <c r="W457" s="62"/>
    </row>
    <row r="458" spans="4:23" x14ac:dyDescent="0.25">
      <c r="D458" s="62"/>
      <c r="E458" s="62"/>
      <c r="F458" s="62"/>
      <c r="G458" s="62"/>
      <c r="H458" s="62"/>
      <c r="I458" s="62"/>
      <c r="J458" s="62"/>
      <c r="L458" s="62"/>
      <c r="N458" s="62"/>
      <c r="P458" s="62"/>
      <c r="Q458" s="62"/>
      <c r="R458" s="62"/>
      <c r="S458" s="62"/>
      <c r="T458" s="62"/>
      <c r="U458" s="62"/>
      <c r="V458" s="62"/>
      <c r="W458" s="62"/>
    </row>
    <row r="459" spans="4:23" x14ac:dyDescent="0.25">
      <c r="D459" s="62"/>
      <c r="E459" s="62"/>
      <c r="F459" s="62"/>
      <c r="G459" s="62"/>
      <c r="H459" s="62"/>
      <c r="I459" s="62"/>
      <c r="J459" s="62"/>
      <c r="L459" s="62"/>
      <c r="N459" s="62"/>
      <c r="P459" s="62"/>
      <c r="Q459" s="62"/>
      <c r="R459" s="62"/>
      <c r="S459" s="62"/>
      <c r="T459" s="62"/>
      <c r="U459" s="62"/>
      <c r="V459" s="62"/>
      <c r="W459" s="62"/>
    </row>
    <row r="460" spans="4:23" x14ac:dyDescent="0.25">
      <c r="D460" s="62"/>
      <c r="E460" s="62"/>
      <c r="F460" s="62"/>
      <c r="G460" s="62"/>
      <c r="H460" s="62"/>
      <c r="I460" s="62"/>
      <c r="J460" s="62"/>
      <c r="L460" s="62"/>
      <c r="N460" s="62"/>
      <c r="P460" s="62"/>
      <c r="Q460" s="62"/>
      <c r="R460" s="62"/>
      <c r="S460" s="62"/>
      <c r="T460" s="62"/>
      <c r="U460" s="62"/>
      <c r="V460" s="62"/>
      <c r="W460" s="62"/>
    </row>
    <row r="461" spans="4:23" x14ac:dyDescent="0.25">
      <c r="D461" s="62"/>
      <c r="E461" s="62"/>
      <c r="F461" s="62"/>
      <c r="G461" s="62"/>
      <c r="H461" s="62"/>
      <c r="I461" s="62"/>
      <c r="J461" s="62"/>
      <c r="L461" s="62"/>
      <c r="N461" s="62"/>
      <c r="P461" s="62"/>
      <c r="Q461" s="62"/>
      <c r="R461" s="62"/>
      <c r="S461" s="62"/>
      <c r="T461" s="62"/>
      <c r="U461" s="62"/>
      <c r="V461" s="62"/>
      <c r="W461" s="62"/>
    </row>
    <row r="462" spans="4:23" x14ac:dyDescent="0.25">
      <c r="D462" s="62"/>
      <c r="E462" s="62"/>
      <c r="F462" s="62"/>
      <c r="G462" s="62"/>
      <c r="H462" s="62"/>
      <c r="I462" s="62"/>
      <c r="J462" s="62"/>
      <c r="L462" s="62"/>
      <c r="N462" s="62"/>
      <c r="P462" s="62"/>
      <c r="Q462" s="62"/>
      <c r="R462" s="62"/>
      <c r="S462" s="62"/>
      <c r="T462" s="62"/>
      <c r="U462" s="62"/>
      <c r="V462" s="62"/>
      <c r="W462" s="62"/>
    </row>
    <row r="463" spans="4:23" x14ac:dyDescent="0.25">
      <c r="D463" s="62"/>
      <c r="E463" s="62"/>
      <c r="F463" s="62"/>
      <c r="G463" s="62"/>
      <c r="H463" s="62"/>
      <c r="I463" s="62"/>
      <c r="J463" s="62"/>
      <c r="L463" s="62"/>
      <c r="N463" s="62"/>
      <c r="P463" s="62"/>
      <c r="Q463" s="62"/>
      <c r="R463" s="62"/>
      <c r="S463" s="62"/>
      <c r="T463" s="62"/>
      <c r="U463" s="62"/>
      <c r="V463" s="62"/>
      <c r="W463" s="62"/>
    </row>
    <row r="464" spans="4:23" x14ac:dyDescent="0.25">
      <c r="D464" s="62"/>
      <c r="E464" s="62"/>
      <c r="F464" s="62"/>
      <c r="G464" s="62"/>
      <c r="H464" s="62"/>
      <c r="I464" s="62"/>
      <c r="J464" s="62"/>
      <c r="L464" s="62"/>
      <c r="N464" s="62"/>
      <c r="P464" s="62"/>
      <c r="Q464" s="62"/>
      <c r="R464" s="62"/>
      <c r="S464" s="62"/>
      <c r="T464" s="62"/>
      <c r="U464" s="62"/>
      <c r="V464" s="62"/>
      <c r="W464" s="62"/>
    </row>
    <row r="465" spans="4:23" x14ac:dyDescent="0.25">
      <c r="D465" s="62"/>
      <c r="E465" s="62"/>
      <c r="F465" s="62"/>
      <c r="G465" s="62"/>
      <c r="H465" s="62"/>
      <c r="I465" s="62"/>
      <c r="J465" s="62"/>
      <c r="L465" s="62"/>
      <c r="N465" s="62"/>
      <c r="P465" s="62"/>
      <c r="Q465" s="62"/>
      <c r="R465" s="62"/>
      <c r="S465" s="62"/>
      <c r="T465" s="62"/>
      <c r="U465" s="62"/>
      <c r="V465" s="62"/>
      <c r="W465" s="62"/>
    </row>
    <row r="466" spans="4:23" x14ac:dyDescent="0.25">
      <c r="D466" s="62"/>
      <c r="E466" s="62"/>
      <c r="F466" s="62"/>
      <c r="G466" s="62"/>
      <c r="H466" s="62"/>
      <c r="I466" s="62"/>
      <c r="J466" s="62"/>
      <c r="L466" s="62"/>
      <c r="N466" s="62"/>
      <c r="P466" s="62"/>
      <c r="Q466" s="62"/>
      <c r="R466" s="62"/>
      <c r="S466" s="62"/>
      <c r="T466" s="62"/>
      <c r="U466" s="62"/>
      <c r="V466" s="62"/>
      <c r="W466" s="62"/>
    </row>
    <row r="467" spans="4:23" x14ac:dyDescent="0.25">
      <c r="D467" s="62"/>
      <c r="E467" s="62"/>
      <c r="F467" s="62"/>
      <c r="G467" s="62"/>
      <c r="H467" s="62"/>
      <c r="I467" s="62"/>
      <c r="J467" s="62"/>
      <c r="L467" s="62"/>
      <c r="N467" s="62"/>
      <c r="P467" s="62"/>
      <c r="Q467" s="62"/>
      <c r="R467" s="62"/>
      <c r="S467" s="62"/>
      <c r="T467" s="62"/>
      <c r="U467" s="62"/>
      <c r="V467" s="62"/>
      <c r="W467" s="62"/>
    </row>
    <row r="468" spans="4:23" x14ac:dyDescent="0.25">
      <c r="D468" s="62"/>
      <c r="E468" s="62"/>
      <c r="F468" s="62"/>
      <c r="G468" s="62"/>
      <c r="H468" s="62"/>
      <c r="I468" s="62"/>
      <c r="J468" s="62"/>
      <c r="L468" s="62"/>
      <c r="N468" s="62"/>
      <c r="P468" s="62"/>
      <c r="Q468" s="62"/>
      <c r="R468" s="62"/>
      <c r="S468" s="62"/>
      <c r="T468" s="62"/>
      <c r="U468" s="62"/>
      <c r="V468" s="62"/>
      <c r="W468" s="62"/>
    </row>
    <row r="469" spans="4:23" x14ac:dyDescent="0.25">
      <c r="D469" s="62"/>
      <c r="E469" s="62"/>
      <c r="F469" s="62"/>
      <c r="G469" s="62"/>
      <c r="H469" s="62"/>
      <c r="I469" s="62"/>
      <c r="J469" s="62"/>
      <c r="L469" s="62"/>
      <c r="N469" s="62"/>
      <c r="P469" s="62"/>
      <c r="Q469" s="62"/>
      <c r="R469" s="62"/>
      <c r="S469" s="62"/>
      <c r="T469" s="62"/>
      <c r="U469" s="62"/>
      <c r="V469" s="62"/>
      <c r="W469" s="62"/>
    </row>
    <row r="470" spans="4:23" x14ac:dyDescent="0.25">
      <c r="D470" s="62"/>
      <c r="E470" s="62"/>
      <c r="F470" s="62"/>
      <c r="G470" s="62"/>
      <c r="H470" s="62"/>
      <c r="I470" s="62"/>
      <c r="J470" s="62"/>
      <c r="L470" s="62"/>
      <c r="N470" s="62"/>
      <c r="P470" s="62"/>
      <c r="Q470" s="62"/>
      <c r="R470" s="62"/>
      <c r="S470" s="62"/>
      <c r="T470" s="62"/>
      <c r="U470" s="62"/>
      <c r="V470" s="62"/>
      <c r="W470" s="62"/>
    </row>
    <row r="471" spans="4:23" x14ac:dyDescent="0.25">
      <c r="D471" s="62"/>
      <c r="E471" s="62"/>
      <c r="F471" s="62"/>
      <c r="G471" s="62"/>
      <c r="H471" s="62"/>
      <c r="I471" s="62"/>
      <c r="J471" s="62"/>
      <c r="L471" s="62"/>
      <c r="N471" s="62"/>
      <c r="P471" s="62"/>
      <c r="Q471" s="62"/>
      <c r="R471" s="62"/>
      <c r="S471" s="62"/>
      <c r="T471" s="62"/>
      <c r="U471" s="62"/>
      <c r="V471" s="62"/>
      <c r="W471" s="62"/>
    </row>
    <row r="472" spans="4:23" x14ac:dyDescent="0.25">
      <c r="D472" s="62"/>
      <c r="E472" s="62"/>
      <c r="F472" s="62"/>
      <c r="G472" s="62"/>
      <c r="H472" s="62"/>
      <c r="I472" s="62"/>
      <c r="J472" s="62"/>
      <c r="L472" s="62"/>
      <c r="N472" s="62"/>
      <c r="P472" s="62"/>
      <c r="Q472" s="62"/>
      <c r="R472" s="62"/>
      <c r="S472" s="62"/>
      <c r="T472" s="62"/>
      <c r="U472" s="62"/>
      <c r="V472" s="62"/>
      <c r="W472" s="62"/>
    </row>
    <row r="473" spans="4:23" x14ac:dyDescent="0.25">
      <c r="D473" s="62"/>
      <c r="E473" s="62"/>
      <c r="F473" s="62"/>
      <c r="G473" s="62"/>
      <c r="H473" s="62"/>
      <c r="I473" s="62"/>
      <c r="J473" s="62"/>
      <c r="L473" s="62"/>
      <c r="N473" s="62"/>
      <c r="P473" s="62"/>
      <c r="Q473" s="62"/>
      <c r="R473" s="62"/>
      <c r="S473" s="62"/>
      <c r="T473" s="62"/>
      <c r="U473" s="62"/>
      <c r="V473" s="62"/>
      <c r="W473" s="62"/>
    </row>
    <row r="474" spans="4:23" x14ac:dyDescent="0.25">
      <c r="D474" s="62"/>
      <c r="E474" s="62"/>
      <c r="F474" s="62"/>
      <c r="G474" s="62"/>
      <c r="H474" s="62"/>
      <c r="I474" s="62"/>
      <c r="J474" s="62"/>
      <c r="L474" s="62"/>
      <c r="N474" s="62"/>
      <c r="P474" s="62"/>
      <c r="Q474" s="62"/>
      <c r="R474" s="62"/>
      <c r="S474" s="62"/>
      <c r="T474" s="62"/>
      <c r="U474" s="62"/>
      <c r="V474" s="62"/>
      <c r="W474" s="62"/>
    </row>
    <row r="475" spans="4:23" x14ac:dyDescent="0.25">
      <c r="D475" s="62"/>
      <c r="E475" s="62"/>
      <c r="F475" s="62"/>
      <c r="G475" s="62"/>
      <c r="H475" s="62"/>
      <c r="I475" s="62"/>
      <c r="J475" s="62"/>
      <c r="L475" s="62"/>
      <c r="N475" s="62"/>
      <c r="P475" s="62"/>
      <c r="Q475" s="62"/>
      <c r="R475" s="62"/>
      <c r="S475" s="62"/>
      <c r="T475" s="62"/>
      <c r="U475" s="62"/>
      <c r="V475" s="62"/>
      <c r="W475" s="62"/>
    </row>
    <row r="476" spans="4:23" x14ac:dyDescent="0.25">
      <c r="D476" s="62"/>
      <c r="E476" s="62"/>
      <c r="F476" s="62"/>
      <c r="G476" s="62"/>
      <c r="H476" s="62"/>
      <c r="I476" s="62"/>
      <c r="J476" s="62"/>
      <c r="L476" s="62"/>
      <c r="N476" s="62"/>
      <c r="P476" s="62"/>
      <c r="Q476" s="62"/>
      <c r="R476" s="62"/>
      <c r="S476" s="62"/>
      <c r="T476" s="62"/>
      <c r="U476" s="62"/>
      <c r="V476" s="62"/>
      <c r="W476" s="62"/>
    </row>
    <row r="477" spans="4:23" x14ac:dyDescent="0.25">
      <c r="D477" s="62"/>
      <c r="E477" s="62"/>
      <c r="F477" s="62"/>
      <c r="G477" s="62"/>
      <c r="H477" s="62"/>
      <c r="I477" s="62"/>
      <c r="J477" s="62"/>
      <c r="L477" s="62"/>
      <c r="N477" s="62"/>
      <c r="P477" s="62"/>
      <c r="Q477" s="62"/>
      <c r="R477" s="62"/>
      <c r="S477" s="62"/>
      <c r="T477" s="62"/>
      <c r="U477" s="62"/>
      <c r="V477" s="62"/>
      <c r="W477" s="62"/>
    </row>
    <row r="478" spans="4:23" x14ac:dyDescent="0.25">
      <c r="D478" s="62"/>
      <c r="E478" s="62"/>
      <c r="F478" s="62"/>
      <c r="G478" s="62"/>
      <c r="H478" s="62"/>
      <c r="I478" s="62"/>
      <c r="J478" s="62"/>
      <c r="L478" s="62"/>
      <c r="N478" s="62"/>
      <c r="P478" s="62"/>
      <c r="Q478" s="62"/>
      <c r="R478" s="62"/>
      <c r="S478" s="62"/>
      <c r="T478" s="62"/>
      <c r="U478" s="62"/>
      <c r="V478" s="62"/>
      <c r="W478" s="62"/>
    </row>
    <row r="479" spans="4:23" x14ac:dyDescent="0.25">
      <c r="D479" s="62"/>
      <c r="E479" s="62"/>
      <c r="F479" s="62"/>
      <c r="G479" s="62"/>
      <c r="H479" s="62"/>
      <c r="I479" s="62"/>
      <c r="J479" s="62"/>
      <c r="L479" s="62"/>
      <c r="N479" s="62"/>
      <c r="P479" s="62"/>
      <c r="Q479" s="62"/>
      <c r="R479" s="62"/>
      <c r="S479" s="62"/>
      <c r="T479" s="62"/>
      <c r="U479" s="62"/>
      <c r="V479" s="62"/>
      <c r="W479" s="62"/>
    </row>
    <row r="480" spans="4:23" x14ac:dyDescent="0.25">
      <c r="D480" s="62"/>
      <c r="E480" s="62"/>
      <c r="F480" s="62"/>
      <c r="G480" s="62"/>
      <c r="H480" s="62"/>
      <c r="I480" s="62"/>
      <c r="J480" s="62"/>
      <c r="L480" s="62"/>
      <c r="N480" s="62"/>
      <c r="P480" s="62"/>
      <c r="Q480" s="62"/>
      <c r="R480" s="62"/>
      <c r="S480" s="62"/>
      <c r="T480" s="62"/>
      <c r="U480" s="62"/>
      <c r="V480" s="62"/>
      <c r="W480" s="62"/>
    </row>
    <row r="481" spans="4:23" x14ac:dyDescent="0.25">
      <c r="D481" s="62"/>
      <c r="E481" s="62"/>
      <c r="F481" s="62"/>
      <c r="G481" s="62"/>
      <c r="H481" s="62"/>
      <c r="I481" s="62"/>
      <c r="J481" s="62"/>
      <c r="L481" s="62"/>
      <c r="N481" s="62"/>
      <c r="P481" s="62"/>
      <c r="Q481" s="62"/>
      <c r="R481" s="62"/>
      <c r="S481" s="62"/>
      <c r="T481" s="62"/>
      <c r="U481" s="62"/>
      <c r="V481" s="62"/>
      <c r="W481" s="62"/>
    </row>
    <row r="482" spans="4:23" x14ac:dyDescent="0.25">
      <c r="D482" s="62"/>
      <c r="E482" s="62"/>
      <c r="F482" s="62"/>
      <c r="G482" s="62"/>
      <c r="H482" s="62"/>
      <c r="I482" s="62"/>
      <c r="J482" s="62"/>
      <c r="L482" s="62"/>
      <c r="N482" s="62"/>
      <c r="P482" s="62"/>
      <c r="Q482" s="62"/>
      <c r="R482" s="62"/>
      <c r="S482" s="62"/>
      <c r="T482" s="62"/>
      <c r="U482" s="62"/>
      <c r="V482" s="62"/>
      <c r="W482" s="62"/>
    </row>
    <row r="483" spans="4:23" x14ac:dyDescent="0.25">
      <c r="D483" s="62"/>
      <c r="E483" s="62"/>
      <c r="F483" s="62"/>
      <c r="G483" s="62"/>
      <c r="H483" s="62"/>
      <c r="I483" s="62"/>
      <c r="J483" s="62"/>
      <c r="L483" s="62"/>
      <c r="N483" s="62"/>
      <c r="P483" s="62"/>
      <c r="Q483" s="62"/>
      <c r="R483" s="62"/>
      <c r="S483" s="62"/>
      <c r="T483" s="62"/>
      <c r="U483" s="62"/>
      <c r="V483" s="62"/>
      <c r="W483" s="62"/>
    </row>
    <row r="484" spans="4:23" x14ac:dyDescent="0.25">
      <c r="D484" s="62"/>
      <c r="E484" s="62"/>
      <c r="F484" s="62"/>
      <c r="G484" s="62"/>
      <c r="H484" s="62"/>
      <c r="I484" s="62"/>
      <c r="J484" s="62"/>
      <c r="L484" s="62"/>
      <c r="N484" s="62"/>
      <c r="P484" s="62"/>
      <c r="Q484" s="62"/>
      <c r="R484" s="62"/>
      <c r="S484" s="62"/>
      <c r="T484" s="62"/>
      <c r="U484" s="62"/>
      <c r="V484" s="62"/>
      <c r="W484" s="62"/>
    </row>
    <row r="485" spans="4:23" x14ac:dyDescent="0.25">
      <c r="D485" s="62"/>
      <c r="E485" s="62"/>
      <c r="F485" s="62"/>
      <c r="G485" s="62"/>
      <c r="H485" s="62"/>
      <c r="I485" s="62"/>
      <c r="J485" s="62"/>
      <c r="L485" s="62"/>
      <c r="N485" s="62"/>
      <c r="P485" s="62"/>
      <c r="Q485" s="62"/>
      <c r="R485" s="62"/>
      <c r="S485" s="62"/>
      <c r="T485" s="62"/>
      <c r="U485" s="62"/>
      <c r="V485" s="62"/>
      <c r="W485" s="62"/>
    </row>
    <row r="486" spans="4:23" x14ac:dyDescent="0.25">
      <c r="D486" s="62"/>
      <c r="E486" s="62"/>
      <c r="F486" s="62"/>
      <c r="G486" s="62"/>
      <c r="H486" s="62"/>
      <c r="I486" s="62"/>
      <c r="J486" s="62"/>
      <c r="L486" s="62"/>
      <c r="N486" s="62"/>
      <c r="P486" s="62"/>
      <c r="Q486" s="62"/>
      <c r="R486" s="62"/>
      <c r="S486" s="62"/>
      <c r="T486" s="62"/>
      <c r="U486" s="62"/>
      <c r="V486" s="62"/>
      <c r="W486" s="62"/>
    </row>
    <row r="487" spans="4:23" x14ac:dyDescent="0.25">
      <c r="D487" s="62"/>
      <c r="E487" s="62"/>
      <c r="F487" s="62"/>
      <c r="G487" s="62"/>
      <c r="H487" s="62"/>
      <c r="I487" s="62"/>
      <c r="J487" s="62"/>
      <c r="L487" s="62"/>
      <c r="N487" s="62"/>
      <c r="P487" s="62"/>
      <c r="Q487" s="62"/>
      <c r="R487" s="62"/>
      <c r="S487" s="62"/>
      <c r="T487" s="62"/>
      <c r="U487" s="62"/>
      <c r="V487" s="62"/>
      <c r="W487" s="62"/>
    </row>
    <row r="488" spans="4:23" x14ac:dyDescent="0.25">
      <c r="D488" s="62"/>
      <c r="E488" s="62"/>
      <c r="F488" s="62"/>
      <c r="G488" s="62"/>
      <c r="H488" s="62"/>
      <c r="I488" s="62"/>
      <c r="J488" s="62"/>
      <c r="L488" s="62"/>
      <c r="N488" s="62"/>
      <c r="P488" s="62"/>
      <c r="Q488" s="62"/>
      <c r="R488" s="62"/>
      <c r="S488" s="62"/>
      <c r="T488" s="62"/>
      <c r="U488" s="62"/>
      <c r="V488" s="62"/>
      <c r="W488" s="62"/>
    </row>
    <row r="489" spans="4:23" x14ac:dyDescent="0.25">
      <c r="D489" s="62"/>
      <c r="E489" s="62"/>
      <c r="F489" s="62"/>
      <c r="G489" s="62"/>
      <c r="H489" s="62"/>
      <c r="I489" s="62"/>
      <c r="J489" s="62"/>
      <c r="L489" s="62"/>
      <c r="N489" s="62"/>
      <c r="P489" s="62"/>
      <c r="Q489" s="62"/>
      <c r="R489" s="62"/>
      <c r="S489" s="62"/>
      <c r="T489" s="62"/>
      <c r="U489" s="62"/>
      <c r="V489" s="62"/>
      <c r="W489" s="62"/>
    </row>
    <row r="490" spans="4:23" x14ac:dyDescent="0.25">
      <c r="D490" s="62"/>
      <c r="E490" s="62"/>
      <c r="F490" s="62"/>
      <c r="G490" s="62"/>
      <c r="H490" s="62"/>
      <c r="I490" s="62"/>
      <c r="J490" s="62"/>
      <c r="L490" s="62"/>
      <c r="N490" s="62"/>
      <c r="P490" s="62"/>
      <c r="Q490" s="62"/>
      <c r="R490" s="62"/>
      <c r="S490" s="62"/>
      <c r="T490" s="62"/>
      <c r="U490" s="62"/>
      <c r="V490" s="62"/>
      <c r="W490" s="62"/>
    </row>
    <row r="491" spans="4:23" x14ac:dyDescent="0.25">
      <c r="D491" s="62"/>
      <c r="E491" s="62"/>
      <c r="F491" s="62"/>
      <c r="G491" s="62"/>
      <c r="H491" s="62"/>
      <c r="I491" s="62"/>
      <c r="J491" s="62"/>
      <c r="L491" s="62"/>
      <c r="N491" s="62"/>
      <c r="P491" s="62"/>
      <c r="Q491" s="62"/>
      <c r="R491" s="62"/>
      <c r="S491" s="62"/>
      <c r="T491" s="62"/>
      <c r="U491" s="62"/>
      <c r="V491" s="62"/>
      <c r="W491" s="62"/>
    </row>
    <row r="492" spans="4:23" x14ac:dyDescent="0.25">
      <c r="D492" s="62"/>
      <c r="E492" s="62"/>
      <c r="F492" s="62"/>
      <c r="G492" s="62"/>
      <c r="H492" s="62"/>
      <c r="I492" s="62"/>
      <c r="J492" s="62"/>
      <c r="L492" s="62"/>
      <c r="N492" s="62"/>
      <c r="P492" s="62"/>
      <c r="Q492" s="62"/>
      <c r="R492" s="62"/>
      <c r="S492" s="62"/>
      <c r="T492" s="62"/>
      <c r="U492" s="62"/>
      <c r="V492" s="62"/>
      <c r="W492" s="62"/>
    </row>
    <row r="493" spans="4:23" x14ac:dyDescent="0.25">
      <c r="D493" s="62"/>
      <c r="E493" s="62"/>
      <c r="F493" s="62"/>
      <c r="G493" s="62"/>
      <c r="H493" s="62"/>
      <c r="I493" s="62"/>
      <c r="J493" s="62"/>
      <c r="L493" s="62"/>
      <c r="N493" s="62"/>
      <c r="P493" s="62"/>
      <c r="Q493" s="62"/>
      <c r="R493" s="62"/>
      <c r="S493" s="62"/>
      <c r="T493" s="62"/>
      <c r="U493" s="62"/>
      <c r="V493" s="62"/>
      <c r="W493" s="62"/>
    </row>
    <row r="494" spans="4:23" x14ac:dyDescent="0.25">
      <c r="D494" s="62"/>
      <c r="E494" s="62"/>
      <c r="F494" s="62"/>
      <c r="G494" s="62"/>
      <c r="H494" s="62"/>
      <c r="I494" s="62"/>
      <c r="J494" s="62"/>
      <c r="L494" s="62"/>
      <c r="N494" s="62"/>
      <c r="P494" s="62"/>
      <c r="Q494" s="62"/>
      <c r="R494" s="62"/>
      <c r="S494" s="62"/>
      <c r="T494" s="62"/>
      <c r="U494" s="62"/>
      <c r="V494" s="62"/>
      <c r="W494" s="62"/>
    </row>
    <row r="495" spans="4:23" x14ac:dyDescent="0.25">
      <c r="D495" s="62"/>
      <c r="E495" s="62"/>
      <c r="F495" s="62"/>
      <c r="G495" s="62"/>
      <c r="H495" s="62"/>
      <c r="I495" s="62"/>
      <c r="J495" s="62"/>
      <c r="L495" s="62"/>
      <c r="N495" s="62"/>
      <c r="P495" s="62"/>
      <c r="Q495" s="62"/>
      <c r="R495" s="62"/>
      <c r="S495" s="62"/>
      <c r="T495" s="62"/>
      <c r="U495" s="62"/>
      <c r="V495" s="62"/>
      <c r="W495" s="62"/>
    </row>
    <row r="496" spans="4:23" x14ac:dyDescent="0.25">
      <c r="D496" s="62"/>
      <c r="E496" s="62"/>
      <c r="F496" s="62"/>
      <c r="G496" s="62"/>
      <c r="H496" s="62"/>
      <c r="I496" s="62"/>
      <c r="J496" s="62"/>
      <c r="L496" s="62"/>
      <c r="N496" s="62"/>
      <c r="P496" s="62"/>
      <c r="Q496" s="62"/>
      <c r="R496" s="62"/>
      <c r="S496" s="62"/>
      <c r="T496" s="62"/>
      <c r="U496" s="62"/>
      <c r="V496" s="62"/>
      <c r="W496" s="62"/>
    </row>
    <row r="497" spans="4:23" x14ac:dyDescent="0.25">
      <c r="D497" s="62"/>
      <c r="E497" s="62"/>
      <c r="F497" s="62"/>
      <c r="G497" s="62"/>
      <c r="H497" s="62"/>
      <c r="I497" s="62"/>
      <c r="J497" s="62"/>
      <c r="L497" s="62"/>
      <c r="N497" s="62"/>
      <c r="P497" s="62"/>
      <c r="Q497" s="62"/>
      <c r="R497" s="62"/>
      <c r="S497" s="62"/>
      <c r="T497" s="62"/>
      <c r="U497" s="62"/>
      <c r="V497" s="62"/>
      <c r="W497" s="62"/>
    </row>
    <row r="498" spans="4:23" x14ac:dyDescent="0.25">
      <c r="D498" s="62"/>
      <c r="E498" s="62"/>
      <c r="F498" s="62"/>
      <c r="G498" s="62"/>
      <c r="H498" s="62"/>
      <c r="I498" s="62"/>
      <c r="J498" s="62"/>
      <c r="L498" s="62"/>
      <c r="N498" s="62"/>
      <c r="P498" s="62"/>
      <c r="Q498" s="62"/>
      <c r="R498" s="62"/>
      <c r="S498" s="62"/>
      <c r="T498" s="62"/>
      <c r="U498" s="62"/>
      <c r="V498" s="62"/>
      <c r="W498" s="62"/>
    </row>
    <row r="499" spans="4:23" x14ac:dyDescent="0.25">
      <c r="D499" s="62"/>
      <c r="E499" s="62"/>
      <c r="F499" s="62"/>
      <c r="G499" s="62"/>
      <c r="H499" s="62"/>
      <c r="I499" s="62"/>
      <c r="J499" s="62"/>
      <c r="L499" s="62"/>
      <c r="N499" s="62"/>
      <c r="P499" s="62"/>
      <c r="Q499" s="62"/>
      <c r="R499" s="62"/>
      <c r="S499" s="62"/>
      <c r="T499" s="62"/>
      <c r="U499" s="62"/>
      <c r="V499" s="62"/>
      <c r="W499" s="62"/>
    </row>
    <row r="500" spans="4:23" x14ac:dyDescent="0.25">
      <c r="D500" s="62"/>
      <c r="E500" s="62"/>
      <c r="F500" s="62"/>
      <c r="G500" s="62"/>
      <c r="H500" s="62"/>
      <c r="I500" s="62"/>
      <c r="J500" s="62"/>
      <c r="L500" s="62"/>
      <c r="N500" s="62"/>
      <c r="P500" s="62"/>
      <c r="Q500" s="62"/>
      <c r="R500" s="62"/>
      <c r="S500" s="62"/>
      <c r="T500" s="62"/>
      <c r="U500" s="62"/>
      <c r="V500" s="62"/>
      <c r="W500" s="62"/>
    </row>
    <row r="501" spans="4:23" x14ac:dyDescent="0.25">
      <c r="D501" s="62"/>
      <c r="E501" s="62"/>
      <c r="F501" s="62"/>
      <c r="G501" s="62"/>
      <c r="H501" s="62"/>
      <c r="I501" s="62"/>
      <c r="J501" s="62"/>
      <c r="L501" s="62"/>
      <c r="N501" s="62"/>
      <c r="P501" s="62"/>
      <c r="Q501" s="62"/>
      <c r="R501" s="62"/>
      <c r="S501" s="62"/>
      <c r="T501" s="62"/>
      <c r="U501" s="62"/>
      <c r="V501" s="62"/>
      <c r="W501" s="62"/>
    </row>
    <row r="502" spans="4:23" x14ac:dyDescent="0.25">
      <c r="D502" s="62"/>
      <c r="E502" s="62"/>
      <c r="F502" s="62"/>
      <c r="G502" s="62"/>
      <c r="H502" s="62"/>
      <c r="I502" s="62"/>
      <c r="J502" s="62"/>
      <c r="L502" s="62"/>
      <c r="N502" s="62"/>
      <c r="P502" s="62"/>
      <c r="Q502" s="62"/>
      <c r="R502" s="62"/>
      <c r="S502" s="62"/>
      <c r="T502" s="62"/>
      <c r="U502" s="62"/>
      <c r="V502" s="62"/>
      <c r="W502" s="62"/>
    </row>
    <row r="503" spans="4:23" x14ac:dyDescent="0.25">
      <c r="D503" s="62"/>
      <c r="E503" s="62"/>
      <c r="F503" s="62"/>
      <c r="G503" s="62"/>
      <c r="H503" s="62"/>
      <c r="I503" s="62"/>
      <c r="J503" s="62"/>
      <c r="L503" s="62"/>
      <c r="N503" s="62"/>
      <c r="P503" s="62"/>
      <c r="Q503" s="62"/>
      <c r="R503" s="62"/>
      <c r="S503" s="62"/>
      <c r="T503" s="62"/>
      <c r="U503" s="62"/>
      <c r="V503" s="62"/>
      <c r="W503" s="62"/>
    </row>
    <row r="504" spans="4:23" x14ac:dyDescent="0.25">
      <c r="D504" s="62"/>
      <c r="E504" s="62"/>
      <c r="F504" s="62"/>
      <c r="G504" s="62"/>
      <c r="H504" s="62"/>
      <c r="I504" s="62"/>
      <c r="J504" s="62"/>
      <c r="L504" s="62"/>
      <c r="N504" s="62"/>
      <c r="P504" s="62"/>
      <c r="Q504" s="62"/>
      <c r="R504" s="62"/>
      <c r="S504" s="62"/>
      <c r="T504" s="62"/>
      <c r="U504" s="62"/>
      <c r="V504" s="62"/>
      <c r="W504" s="62"/>
    </row>
    <row r="505" spans="4:23" x14ac:dyDescent="0.25">
      <c r="D505" s="62"/>
      <c r="E505" s="62"/>
      <c r="F505" s="62"/>
      <c r="G505" s="62"/>
      <c r="H505" s="62"/>
      <c r="I505" s="62"/>
      <c r="J505" s="62"/>
      <c r="L505" s="62"/>
      <c r="N505" s="62"/>
      <c r="P505" s="62"/>
      <c r="Q505" s="62"/>
      <c r="R505" s="62"/>
      <c r="S505" s="62"/>
      <c r="T505" s="62"/>
      <c r="U505" s="62"/>
      <c r="V505" s="62"/>
      <c r="W505" s="62"/>
    </row>
    <row r="506" spans="4:23" x14ac:dyDescent="0.25">
      <c r="D506" s="62"/>
      <c r="E506" s="62"/>
      <c r="F506" s="62"/>
      <c r="G506" s="62"/>
      <c r="H506" s="62"/>
      <c r="I506" s="62"/>
      <c r="J506" s="62"/>
      <c r="L506" s="62"/>
      <c r="N506" s="62"/>
      <c r="P506" s="62"/>
      <c r="Q506" s="62"/>
      <c r="R506" s="62"/>
      <c r="S506" s="62"/>
      <c r="T506" s="62"/>
      <c r="U506" s="62"/>
      <c r="V506" s="62"/>
      <c r="W506" s="62"/>
    </row>
    <row r="507" spans="4:23" x14ac:dyDescent="0.25">
      <c r="D507" s="62"/>
      <c r="E507" s="62"/>
      <c r="F507" s="62"/>
      <c r="G507" s="62"/>
      <c r="H507" s="62"/>
      <c r="I507" s="62"/>
      <c r="J507" s="62"/>
      <c r="L507" s="62"/>
      <c r="N507" s="62"/>
      <c r="P507" s="62"/>
      <c r="Q507" s="62"/>
      <c r="R507" s="62"/>
      <c r="S507" s="62"/>
      <c r="T507" s="62"/>
      <c r="U507" s="62"/>
      <c r="V507" s="62"/>
      <c r="W507" s="62"/>
    </row>
    <row r="508" spans="4:23" x14ac:dyDescent="0.25">
      <c r="D508" s="62"/>
      <c r="E508" s="62"/>
      <c r="F508" s="62"/>
      <c r="G508" s="62"/>
      <c r="H508" s="62"/>
      <c r="I508" s="62"/>
      <c r="J508" s="62"/>
      <c r="L508" s="62"/>
      <c r="N508" s="62"/>
      <c r="P508" s="62"/>
      <c r="Q508" s="62"/>
      <c r="R508" s="62"/>
      <c r="S508" s="62"/>
      <c r="T508" s="62"/>
      <c r="U508" s="62"/>
      <c r="V508" s="62"/>
      <c r="W508" s="62"/>
    </row>
    <row r="509" spans="4:23" x14ac:dyDescent="0.25">
      <c r="D509" s="62"/>
      <c r="E509" s="62"/>
      <c r="F509" s="62"/>
      <c r="G509" s="62"/>
      <c r="H509" s="62"/>
      <c r="I509" s="62"/>
      <c r="J509" s="62"/>
      <c r="L509" s="62"/>
      <c r="N509" s="62"/>
      <c r="P509" s="62"/>
      <c r="Q509" s="62"/>
      <c r="R509" s="62"/>
      <c r="S509" s="62"/>
      <c r="T509" s="62"/>
      <c r="U509" s="62"/>
      <c r="V509" s="62"/>
      <c r="W509" s="62"/>
    </row>
    <row r="510" spans="4:23" x14ac:dyDescent="0.25">
      <c r="D510" s="62"/>
      <c r="E510" s="62"/>
      <c r="F510" s="62"/>
      <c r="G510" s="62"/>
      <c r="H510" s="62"/>
      <c r="I510" s="62"/>
      <c r="J510" s="62"/>
      <c r="L510" s="62"/>
      <c r="N510" s="62"/>
      <c r="P510" s="62"/>
      <c r="Q510" s="62"/>
      <c r="R510" s="62"/>
      <c r="S510" s="62"/>
      <c r="T510" s="62"/>
      <c r="U510" s="62"/>
      <c r="V510" s="62"/>
      <c r="W510" s="62"/>
    </row>
    <row r="511" spans="4:23" x14ac:dyDescent="0.25">
      <c r="D511" s="62"/>
      <c r="E511" s="62"/>
      <c r="F511" s="62"/>
      <c r="G511" s="62"/>
      <c r="H511" s="62"/>
      <c r="I511" s="62"/>
      <c r="J511" s="62"/>
      <c r="L511" s="62"/>
      <c r="N511" s="62"/>
      <c r="P511" s="62"/>
      <c r="Q511" s="62"/>
      <c r="R511" s="62"/>
      <c r="S511" s="62"/>
      <c r="T511" s="62"/>
      <c r="U511" s="62"/>
      <c r="V511" s="62"/>
      <c r="W511" s="62"/>
    </row>
    <row r="512" spans="4:23" x14ac:dyDescent="0.25">
      <c r="D512" s="62"/>
      <c r="E512" s="62"/>
      <c r="F512" s="62"/>
      <c r="G512" s="62"/>
      <c r="H512" s="62"/>
      <c r="I512" s="62"/>
      <c r="J512" s="62"/>
      <c r="L512" s="62"/>
      <c r="N512" s="62"/>
      <c r="P512" s="62"/>
      <c r="Q512" s="62"/>
      <c r="R512" s="62"/>
      <c r="S512" s="62"/>
      <c r="T512" s="62"/>
      <c r="U512" s="62"/>
      <c r="V512" s="62"/>
      <c r="W512" s="62"/>
    </row>
    <row r="513" spans="4:23" x14ac:dyDescent="0.25">
      <c r="D513" s="62"/>
      <c r="E513" s="62"/>
      <c r="F513" s="62"/>
      <c r="G513" s="62"/>
      <c r="H513" s="62"/>
      <c r="I513" s="62"/>
      <c r="J513" s="62"/>
      <c r="L513" s="62"/>
      <c r="N513" s="62"/>
      <c r="P513" s="62"/>
      <c r="Q513" s="62"/>
      <c r="R513" s="62"/>
      <c r="S513" s="62"/>
      <c r="T513" s="62"/>
      <c r="U513" s="62"/>
      <c r="V513" s="62"/>
      <c r="W513" s="62"/>
    </row>
    <row r="514" spans="4:23" x14ac:dyDescent="0.25">
      <c r="D514" s="62"/>
      <c r="E514" s="62"/>
      <c r="F514" s="62"/>
      <c r="G514" s="62"/>
      <c r="H514" s="62"/>
      <c r="I514" s="62"/>
      <c r="J514" s="62"/>
      <c r="L514" s="62"/>
      <c r="N514" s="62"/>
      <c r="P514" s="62"/>
      <c r="Q514" s="62"/>
      <c r="R514" s="62"/>
      <c r="S514" s="62"/>
      <c r="T514" s="62"/>
      <c r="U514" s="62"/>
      <c r="V514" s="62"/>
      <c r="W514" s="62"/>
    </row>
    <row r="515" spans="4:23" x14ac:dyDescent="0.25">
      <c r="D515" s="62"/>
      <c r="E515" s="62"/>
      <c r="F515" s="62"/>
      <c r="G515" s="62"/>
      <c r="H515" s="62"/>
      <c r="I515" s="62"/>
      <c r="J515" s="62"/>
      <c r="L515" s="62"/>
      <c r="N515" s="62"/>
      <c r="P515" s="62"/>
      <c r="Q515" s="62"/>
      <c r="R515" s="62"/>
      <c r="S515" s="62"/>
      <c r="T515" s="62"/>
      <c r="U515" s="62"/>
      <c r="V515" s="62"/>
      <c r="W515" s="62"/>
    </row>
    <row r="516" spans="4:23" x14ac:dyDescent="0.25">
      <c r="D516" s="62"/>
      <c r="E516" s="62"/>
      <c r="F516" s="62"/>
      <c r="G516" s="62"/>
      <c r="H516" s="62"/>
      <c r="I516" s="62"/>
      <c r="J516" s="62"/>
      <c r="L516" s="62"/>
      <c r="N516" s="62"/>
      <c r="P516" s="62"/>
      <c r="Q516" s="62"/>
      <c r="R516" s="62"/>
      <c r="S516" s="62"/>
      <c r="T516" s="62"/>
      <c r="U516" s="62"/>
      <c r="V516" s="62"/>
      <c r="W516" s="62"/>
    </row>
    <row r="517" spans="4:23" x14ac:dyDescent="0.25">
      <c r="D517" s="62"/>
      <c r="E517" s="62"/>
      <c r="F517" s="62"/>
      <c r="G517" s="62"/>
      <c r="H517" s="62"/>
      <c r="I517" s="62"/>
      <c r="J517" s="62"/>
      <c r="L517" s="62"/>
      <c r="N517" s="62"/>
      <c r="P517" s="62"/>
      <c r="Q517" s="62"/>
      <c r="R517" s="62"/>
      <c r="S517" s="62"/>
      <c r="T517" s="62"/>
      <c r="U517" s="62"/>
      <c r="V517" s="62"/>
      <c r="W517" s="62"/>
    </row>
    <row r="518" spans="4:23" x14ac:dyDescent="0.25">
      <c r="D518" s="62"/>
      <c r="E518" s="62"/>
      <c r="F518" s="62"/>
      <c r="G518" s="62"/>
      <c r="H518" s="62"/>
      <c r="I518" s="62"/>
      <c r="J518" s="62"/>
      <c r="L518" s="62"/>
      <c r="N518" s="62"/>
      <c r="P518" s="62"/>
      <c r="Q518" s="62"/>
      <c r="R518" s="62"/>
      <c r="S518" s="62"/>
      <c r="T518" s="62"/>
      <c r="U518" s="62"/>
      <c r="V518" s="62"/>
      <c r="W518" s="62"/>
    </row>
    <row r="519" spans="4:23" x14ac:dyDescent="0.25">
      <c r="D519" s="62"/>
      <c r="E519" s="62"/>
      <c r="F519" s="62"/>
      <c r="G519" s="62"/>
      <c r="H519" s="62"/>
      <c r="I519" s="62"/>
      <c r="J519" s="62"/>
      <c r="L519" s="62"/>
      <c r="N519" s="62"/>
      <c r="P519" s="62"/>
      <c r="Q519" s="62"/>
      <c r="R519" s="62"/>
      <c r="S519" s="62"/>
      <c r="T519" s="62"/>
      <c r="U519" s="62"/>
      <c r="V519" s="62"/>
      <c r="W519" s="62"/>
    </row>
    <row r="520" spans="4:23" x14ac:dyDescent="0.25">
      <c r="D520" s="62"/>
      <c r="E520" s="62"/>
      <c r="F520" s="62"/>
      <c r="G520" s="62"/>
      <c r="H520" s="62"/>
      <c r="I520" s="62"/>
      <c r="J520" s="62"/>
      <c r="L520" s="62"/>
      <c r="N520" s="62"/>
      <c r="P520" s="62"/>
      <c r="Q520" s="62"/>
      <c r="R520" s="62"/>
      <c r="S520" s="62"/>
      <c r="T520" s="62"/>
      <c r="U520" s="62"/>
      <c r="V520" s="62"/>
      <c r="W520" s="62"/>
    </row>
    <row r="521" spans="4:23" x14ac:dyDescent="0.25">
      <c r="D521" s="62"/>
      <c r="E521" s="62"/>
      <c r="F521" s="62"/>
      <c r="G521" s="62"/>
      <c r="H521" s="62"/>
      <c r="I521" s="62"/>
      <c r="J521" s="62"/>
      <c r="L521" s="62"/>
      <c r="N521" s="62"/>
      <c r="P521" s="62"/>
      <c r="Q521" s="62"/>
      <c r="R521" s="62"/>
      <c r="S521" s="62"/>
      <c r="T521" s="62"/>
      <c r="U521" s="62"/>
      <c r="V521" s="62"/>
      <c r="W521" s="62"/>
    </row>
    <row r="522" spans="4:23" x14ac:dyDescent="0.25">
      <c r="D522" s="62"/>
      <c r="E522" s="62"/>
      <c r="F522" s="62"/>
      <c r="G522" s="62"/>
      <c r="H522" s="62"/>
      <c r="I522" s="62"/>
      <c r="J522" s="62"/>
      <c r="L522" s="62"/>
      <c r="N522" s="62"/>
      <c r="P522" s="62"/>
      <c r="Q522" s="62"/>
      <c r="R522" s="62"/>
      <c r="S522" s="62"/>
      <c r="T522" s="62"/>
      <c r="U522" s="62"/>
      <c r="V522" s="62"/>
      <c r="W522" s="62"/>
    </row>
    <row r="523" spans="4:23" x14ac:dyDescent="0.25">
      <c r="D523" s="62"/>
      <c r="E523" s="62"/>
      <c r="F523" s="62"/>
      <c r="G523" s="62"/>
      <c r="H523" s="62"/>
      <c r="I523" s="62"/>
      <c r="J523" s="62"/>
      <c r="L523" s="62"/>
      <c r="N523" s="62"/>
      <c r="P523" s="62"/>
      <c r="Q523" s="62"/>
      <c r="R523" s="62"/>
      <c r="S523" s="62"/>
      <c r="T523" s="62"/>
      <c r="U523" s="62"/>
      <c r="V523" s="62"/>
      <c r="W523" s="62"/>
    </row>
    <row r="524" spans="4:23" x14ac:dyDescent="0.25">
      <c r="D524" s="62"/>
      <c r="E524" s="62"/>
      <c r="F524" s="62"/>
      <c r="G524" s="62"/>
      <c r="H524" s="62"/>
      <c r="I524" s="62"/>
      <c r="J524" s="62"/>
      <c r="L524" s="62"/>
      <c r="N524" s="62"/>
      <c r="P524" s="62"/>
      <c r="Q524" s="62"/>
      <c r="R524" s="62"/>
      <c r="S524" s="62"/>
      <c r="T524" s="62"/>
      <c r="U524" s="62"/>
      <c r="V524" s="62"/>
      <c r="W524" s="62"/>
    </row>
    <row r="525" spans="4:23" x14ac:dyDescent="0.25">
      <c r="D525" s="62"/>
      <c r="E525" s="62"/>
      <c r="F525" s="62"/>
      <c r="G525" s="62"/>
      <c r="H525" s="62"/>
      <c r="I525" s="62"/>
      <c r="J525" s="62"/>
      <c r="L525" s="62"/>
      <c r="N525" s="62"/>
      <c r="P525" s="62"/>
      <c r="Q525" s="62"/>
      <c r="R525" s="62"/>
      <c r="S525" s="62"/>
      <c r="T525" s="62"/>
      <c r="U525" s="62"/>
      <c r="V525" s="62"/>
      <c r="W525" s="62"/>
    </row>
    <row r="526" spans="4:23" x14ac:dyDescent="0.25">
      <c r="D526" s="62"/>
      <c r="E526" s="62"/>
      <c r="F526" s="62"/>
      <c r="G526" s="62"/>
      <c r="H526" s="62"/>
      <c r="I526" s="62"/>
      <c r="J526" s="62"/>
      <c r="L526" s="62"/>
      <c r="N526" s="62"/>
      <c r="P526" s="62"/>
      <c r="Q526" s="62"/>
      <c r="R526" s="62"/>
      <c r="S526" s="62"/>
      <c r="T526" s="62"/>
      <c r="U526" s="62"/>
      <c r="V526" s="62"/>
      <c r="W526" s="62"/>
    </row>
    <row r="527" spans="4:23" x14ac:dyDescent="0.25">
      <c r="D527" s="62"/>
      <c r="E527" s="62"/>
      <c r="F527" s="62"/>
      <c r="G527" s="62"/>
      <c r="H527" s="62"/>
      <c r="I527" s="62"/>
      <c r="J527" s="62"/>
      <c r="L527" s="62"/>
      <c r="N527" s="62"/>
      <c r="P527" s="62"/>
      <c r="Q527" s="62"/>
      <c r="R527" s="62"/>
      <c r="S527" s="62"/>
      <c r="T527" s="62"/>
      <c r="U527" s="62"/>
      <c r="V527" s="62"/>
      <c r="W527" s="62"/>
    </row>
    <row r="528" spans="4:23" x14ac:dyDescent="0.25">
      <c r="D528" s="62"/>
      <c r="E528" s="62"/>
      <c r="F528" s="62"/>
      <c r="G528" s="62"/>
      <c r="H528" s="62"/>
      <c r="I528" s="62"/>
      <c r="J528" s="62"/>
      <c r="L528" s="62"/>
      <c r="N528" s="62"/>
      <c r="P528" s="62"/>
      <c r="Q528" s="62"/>
      <c r="R528" s="62"/>
      <c r="S528" s="62"/>
      <c r="T528" s="62"/>
      <c r="U528" s="62"/>
      <c r="V528" s="62"/>
      <c r="W528" s="62"/>
    </row>
    <row r="529" spans="4:23" x14ac:dyDescent="0.25">
      <c r="D529" s="62"/>
      <c r="E529" s="62"/>
      <c r="F529" s="62"/>
      <c r="G529" s="62"/>
      <c r="H529" s="62"/>
      <c r="I529" s="62"/>
      <c r="J529" s="62"/>
      <c r="L529" s="62"/>
      <c r="N529" s="62"/>
      <c r="P529" s="62"/>
      <c r="Q529" s="62"/>
      <c r="R529" s="62"/>
      <c r="S529" s="62"/>
      <c r="T529" s="62"/>
      <c r="U529" s="62"/>
      <c r="V529" s="62"/>
      <c r="W529" s="62"/>
    </row>
    <row r="530" spans="4:23" x14ac:dyDescent="0.25">
      <c r="D530" s="62"/>
      <c r="E530" s="62"/>
      <c r="F530" s="62"/>
      <c r="G530" s="62"/>
      <c r="H530" s="62"/>
      <c r="I530" s="62"/>
      <c r="J530" s="62"/>
      <c r="L530" s="62"/>
      <c r="N530" s="62"/>
      <c r="P530" s="62"/>
      <c r="Q530" s="62"/>
      <c r="R530" s="62"/>
      <c r="S530" s="62"/>
      <c r="T530" s="62"/>
      <c r="U530" s="62"/>
      <c r="V530" s="62"/>
      <c r="W530" s="62"/>
    </row>
    <row r="531" spans="4:23" x14ac:dyDescent="0.25">
      <c r="D531" s="62"/>
      <c r="E531" s="62"/>
      <c r="F531" s="62"/>
      <c r="G531" s="62"/>
      <c r="H531" s="62"/>
      <c r="I531" s="62"/>
      <c r="J531" s="62"/>
      <c r="L531" s="62"/>
      <c r="N531" s="62"/>
      <c r="P531" s="62"/>
      <c r="Q531" s="62"/>
      <c r="R531" s="62"/>
      <c r="S531" s="62"/>
      <c r="T531" s="62"/>
      <c r="U531" s="62"/>
      <c r="V531" s="62"/>
      <c r="W531" s="62"/>
    </row>
    <row r="532" spans="4:23" x14ac:dyDescent="0.25">
      <c r="D532" s="62"/>
      <c r="E532" s="62"/>
      <c r="F532" s="62"/>
      <c r="G532" s="62"/>
      <c r="H532" s="62"/>
      <c r="I532" s="62"/>
      <c r="J532" s="62"/>
      <c r="L532" s="62"/>
      <c r="N532" s="62"/>
      <c r="P532" s="62"/>
      <c r="Q532" s="62"/>
      <c r="R532" s="62"/>
      <c r="S532" s="62"/>
      <c r="T532" s="62"/>
      <c r="U532" s="62"/>
      <c r="V532" s="62"/>
      <c r="W532" s="62"/>
    </row>
    <row r="533" spans="4:23" x14ac:dyDescent="0.25">
      <c r="D533" s="62"/>
      <c r="E533" s="62"/>
      <c r="F533" s="62"/>
      <c r="G533" s="62"/>
      <c r="H533" s="62"/>
      <c r="I533" s="62"/>
      <c r="J533" s="62"/>
      <c r="L533" s="62"/>
      <c r="N533" s="62"/>
      <c r="P533" s="62"/>
      <c r="Q533" s="62"/>
      <c r="R533" s="62"/>
      <c r="S533" s="62"/>
      <c r="T533" s="62"/>
      <c r="U533" s="62"/>
      <c r="V533" s="62"/>
      <c r="W533" s="62"/>
    </row>
    <row r="534" spans="4:23" x14ac:dyDescent="0.25">
      <c r="D534" s="62"/>
      <c r="E534" s="62"/>
      <c r="F534" s="62"/>
      <c r="G534" s="62"/>
      <c r="H534" s="62"/>
      <c r="I534" s="62"/>
      <c r="J534" s="62"/>
      <c r="L534" s="62"/>
      <c r="N534" s="62"/>
      <c r="P534" s="62"/>
      <c r="Q534" s="62"/>
      <c r="R534" s="62"/>
      <c r="S534" s="62"/>
      <c r="T534" s="62"/>
      <c r="U534" s="62"/>
      <c r="V534" s="62"/>
      <c r="W534" s="62"/>
    </row>
    <row r="535" spans="4:23" x14ac:dyDescent="0.25">
      <c r="D535" s="62"/>
      <c r="E535" s="62"/>
      <c r="F535" s="62"/>
      <c r="G535" s="62"/>
      <c r="H535" s="62"/>
      <c r="I535" s="62"/>
      <c r="J535" s="62"/>
      <c r="L535" s="62"/>
      <c r="N535" s="62"/>
      <c r="P535" s="62"/>
      <c r="Q535" s="62"/>
      <c r="R535" s="62"/>
      <c r="S535" s="62"/>
      <c r="T535" s="62"/>
      <c r="U535" s="62"/>
      <c r="V535" s="62"/>
      <c r="W535" s="62"/>
    </row>
    <row r="536" spans="4:23" x14ac:dyDescent="0.25">
      <c r="D536" s="62"/>
      <c r="E536" s="62"/>
      <c r="F536" s="62"/>
      <c r="G536" s="62"/>
      <c r="H536" s="62"/>
      <c r="I536" s="62"/>
      <c r="J536" s="62"/>
      <c r="L536" s="62"/>
      <c r="N536" s="62"/>
      <c r="P536" s="62"/>
      <c r="Q536" s="62"/>
      <c r="R536" s="62"/>
      <c r="S536" s="62"/>
      <c r="T536" s="62"/>
      <c r="U536" s="62"/>
      <c r="V536" s="62"/>
      <c r="W536" s="62"/>
    </row>
    <row r="537" spans="4:23" x14ac:dyDescent="0.25">
      <c r="D537" s="62"/>
      <c r="E537" s="62"/>
      <c r="F537" s="62"/>
      <c r="G537" s="62"/>
      <c r="H537" s="62"/>
      <c r="I537" s="62"/>
      <c r="J537" s="62"/>
      <c r="L537" s="62"/>
      <c r="N537" s="62"/>
      <c r="P537" s="62"/>
      <c r="Q537" s="62"/>
      <c r="R537" s="62"/>
      <c r="S537" s="62"/>
      <c r="T537" s="62"/>
      <c r="U537" s="62"/>
      <c r="V537" s="62"/>
      <c r="W537" s="62"/>
    </row>
    <row r="538" spans="4:23" x14ac:dyDescent="0.25">
      <c r="D538" s="62"/>
      <c r="E538" s="62"/>
      <c r="F538" s="62"/>
      <c r="G538" s="62"/>
      <c r="H538" s="62"/>
      <c r="I538" s="62"/>
      <c r="J538" s="62"/>
      <c r="L538" s="62"/>
      <c r="N538" s="62"/>
      <c r="P538" s="62"/>
      <c r="Q538" s="62"/>
      <c r="R538" s="62"/>
      <c r="S538" s="62"/>
      <c r="T538" s="62"/>
      <c r="U538" s="62"/>
      <c r="V538" s="62"/>
      <c r="W538" s="62"/>
    </row>
    <row r="539" spans="4:23" x14ac:dyDescent="0.25">
      <c r="D539" s="62"/>
      <c r="E539" s="62"/>
      <c r="F539" s="62"/>
      <c r="G539" s="62"/>
      <c r="H539" s="62"/>
      <c r="I539" s="62"/>
      <c r="J539" s="62"/>
      <c r="L539" s="62"/>
      <c r="N539" s="62"/>
      <c r="P539" s="62"/>
      <c r="Q539" s="62"/>
      <c r="R539" s="62"/>
      <c r="S539" s="62"/>
      <c r="T539" s="62"/>
      <c r="U539" s="62"/>
      <c r="V539" s="62"/>
      <c r="W539" s="62"/>
    </row>
    <row r="540" spans="4:23" x14ac:dyDescent="0.25">
      <c r="D540" s="62"/>
      <c r="E540" s="62"/>
      <c r="F540" s="62"/>
      <c r="G540" s="62"/>
      <c r="H540" s="62"/>
      <c r="I540" s="62"/>
      <c r="J540" s="62"/>
      <c r="L540" s="62"/>
      <c r="N540" s="62"/>
      <c r="P540" s="62"/>
      <c r="Q540" s="62"/>
      <c r="R540" s="62"/>
      <c r="S540" s="62"/>
      <c r="T540" s="62"/>
      <c r="U540" s="62"/>
      <c r="V540" s="62"/>
      <c r="W540" s="62"/>
    </row>
    <row r="541" spans="4:23" x14ac:dyDescent="0.25">
      <c r="D541" s="62"/>
      <c r="E541" s="62"/>
      <c r="F541" s="62"/>
      <c r="G541" s="62"/>
      <c r="H541" s="62"/>
      <c r="I541" s="62"/>
      <c r="J541" s="62"/>
      <c r="L541" s="62"/>
      <c r="N541" s="62"/>
      <c r="P541" s="62"/>
      <c r="Q541" s="62"/>
      <c r="R541" s="62"/>
      <c r="S541" s="62"/>
      <c r="T541" s="62"/>
      <c r="U541" s="62"/>
      <c r="V541" s="62"/>
      <c r="W541" s="62"/>
    </row>
    <row r="542" spans="4:23" x14ac:dyDescent="0.25">
      <c r="D542" s="62"/>
      <c r="E542" s="62"/>
      <c r="F542" s="62"/>
      <c r="G542" s="62"/>
      <c r="H542" s="62"/>
      <c r="I542" s="62"/>
      <c r="J542" s="62"/>
      <c r="L542" s="62"/>
      <c r="N542" s="62"/>
      <c r="P542" s="62"/>
      <c r="Q542" s="62"/>
      <c r="R542" s="62"/>
      <c r="S542" s="62"/>
      <c r="T542" s="62"/>
      <c r="U542" s="62"/>
      <c r="V542" s="62"/>
      <c r="W542" s="62"/>
    </row>
    <row r="543" spans="4:23" x14ac:dyDescent="0.25">
      <c r="D543" s="62"/>
      <c r="E543" s="62"/>
      <c r="F543" s="62"/>
      <c r="G543" s="62"/>
      <c r="H543" s="62"/>
      <c r="I543" s="62"/>
      <c r="J543" s="62"/>
      <c r="L543" s="62"/>
      <c r="N543" s="62"/>
      <c r="P543" s="62"/>
      <c r="Q543" s="62"/>
      <c r="R543" s="62"/>
      <c r="S543" s="62"/>
      <c r="T543" s="62"/>
      <c r="U543" s="62"/>
      <c r="V543" s="62"/>
      <c r="W543" s="62"/>
    </row>
    <row r="544" spans="4:23" x14ac:dyDescent="0.25">
      <c r="D544" s="62"/>
      <c r="E544" s="62"/>
      <c r="F544" s="62"/>
      <c r="G544" s="62"/>
      <c r="H544" s="62"/>
      <c r="I544" s="62"/>
      <c r="J544" s="62"/>
      <c r="L544" s="62"/>
      <c r="N544" s="62"/>
      <c r="P544" s="62"/>
      <c r="Q544" s="62"/>
      <c r="R544" s="62"/>
      <c r="S544" s="62"/>
      <c r="T544" s="62"/>
      <c r="U544" s="62"/>
      <c r="V544" s="62"/>
      <c r="W544" s="62"/>
    </row>
    <row r="545" spans="4:23" x14ac:dyDescent="0.25">
      <c r="D545" s="62"/>
      <c r="E545" s="62"/>
      <c r="F545" s="62"/>
      <c r="G545" s="62"/>
      <c r="H545" s="62"/>
      <c r="I545" s="62"/>
      <c r="J545" s="62"/>
      <c r="L545" s="62"/>
      <c r="N545" s="62"/>
      <c r="P545" s="62"/>
      <c r="Q545" s="62"/>
      <c r="R545" s="62"/>
      <c r="S545" s="62"/>
      <c r="T545" s="62"/>
      <c r="U545" s="62"/>
      <c r="V545" s="62"/>
      <c r="W545" s="62"/>
    </row>
    <row r="546" spans="4:23" x14ac:dyDescent="0.25">
      <c r="D546" s="62"/>
      <c r="E546" s="62"/>
      <c r="F546" s="62"/>
      <c r="G546" s="62"/>
      <c r="H546" s="62"/>
      <c r="I546" s="62"/>
      <c r="J546" s="62"/>
      <c r="L546" s="62"/>
      <c r="N546" s="62"/>
      <c r="P546" s="62"/>
      <c r="Q546" s="62"/>
      <c r="R546" s="62"/>
      <c r="S546" s="62"/>
      <c r="T546" s="62"/>
      <c r="U546" s="62"/>
      <c r="V546" s="62"/>
      <c r="W546" s="62"/>
    </row>
    <row r="547" spans="4:23" x14ac:dyDescent="0.25">
      <c r="D547" s="62"/>
      <c r="E547" s="62"/>
      <c r="F547" s="62"/>
      <c r="G547" s="62"/>
      <c r="H547" s="62"/>
      <c r="I547" s="62"/>
      <c r="J547" s="62"/>
      <c r="L547" s="62"/>
      <c r="N547" s="62"/>
      <c r="P547" s="62"/>
      <c r="Q547" s="62"/>
      <c r="R547" s="62"/>
      <c r="S547" s="62"/>
      <c r="T547" s="62"/>
      <c r="U547" s="62"/>
      <c r="V547" s="62"/>
      <c r="W547" s="62"/>
    </row>
    <row r="548" spans="4:23" x14ac:dyDescent="0.25">
      <c r="D548" s="62"/>
      <c r="E548" s="62"/>
      <c r="F548" s="62"/>
      <c r="G548" s="62"/>
      <c r="H548" s="62"/>
      <c r="I548" s="62"/>
      <c r="J548" s="62"/>
      <c r="L548" s="62"/>
      <c r="N548" s="62"/>
      <c r="P548" s="62"/>
      <c r="Q548" s="62"/>
      <c r="R548" s="62"/>
      <c r="S548" s="62"/>
      <c r="T548" s="62"/>
      <c r="U548" s="62"/>
      <c r="V548" s="62"/>
      <c r="W548" s="62"/>
    </row>
    <row r="549" spans="4:23" x14ac:dyDescent="0.25">
      <c r="D549" s="62"/>
      <c r="E549" s="62"/>
      <c r="F549" s="62"/>
      <c r="G549" s="62"/>
      <c r="H549" s="62"/>
      <c r="I549" s="62"/>
      <c r="J549" s="62"/>
      <c r="L549" s="62"/>
      <c r="N549" s="62"/>
      <c r="P549" s="62"/>
      <c r="Q549" s="62"/>
      <c r="R549" s="62"/>
      <c r="S549" s="62"/>
      <c r="T549" s="62"/>
      <c r="U549" s="62"/>
      <c r="V549" s="62"/>
      <c r="W549" s="62"/>
    </row>
    <row r="550" spans="4:23" x14ac:dyDescent="0.25">
      <c r="D550" s="62"/>
      <c r="E550" s="62"/>
      <c r="F550" s="62"/>
      <c r="G550" s="62"/>
      <c r="H550" s="62"/>
      <c r="I550" s="62"/>
      <c r="J550" s="62"/>
      <c r="L550" s="62"/>
      <c r="N550" s="62"/>
      <c r="P550" s="62"/>
      <c r="Q550" s="62"/>
      <c r="R550" s="62"/>
      <c r="S550" s="62"/>
      <c r="T550" s="62"/>
      <c r="U550" s="62"/>
      <c r="V550" s="62"/>
      <c r="W550" s="62"/>
    </row>
    <row r="551" spans="4:23" x14ac:dyDescent="0.25">
      <c r="D551" s="62"/>
      <c r="E551" s="62"/>
      <c r="F551" s="62"/>
      <c r="G551" s="62"/>
      <c r="H551" s="62"/>
      <c r="I551" s="62"/>
      <c r="J551" s="62"/>
      <c r="L551" s="62"/>
      <c r="N551" s="62"/>
      <c r="P551" s="62"/>
      <c r="Q551" s="62"/>
      <c r="R551" s="62"/>
      <c r="S551" s="62"/>
      <c r="T551" s="62"/>
      <c r="U551" s="62"/>
      <c r="V551" s="62"/>
      <c r="W551" s="62"/>
    </row>
    <row r="552" spans="4:23" x14ac:dyDescent="0.25">
      <c r="D552" s="62"/>
      <c r="E552" s="62"/>
      <c r="F552" s="62"/>
      <c r="G552" s="62"/>
      <c r="H552" s="62"/>
      <c r="I552" s="62"/>
      <c r="J552" s="62"/>
      <c r="L552" s="62"/>
      <c r="N552" s="62"/>
      <c r="P552" s="62"/>
      <c r="Q552" s="62"/>
      <c r="R552" s="62"/>
      <c r="S552" s="62"/>
      <c r="T552" s="62"/>
      <c r="U552" s="62"/>
      <c r="V552" s="62"/>
      <c r="W552" s="62"/>
    </row>
    <row r="553" spans="4:23" x14ac:dyDescent="0.25">
      <c r="D553" s="62"/>
      <c r="E553" s="62"/>
      <c r="F553" s="62"/>
      <c r="G553" s="62"/>
      <c r="H553" s="62"/>
      <c r="I553" s="62"/>
      <c r="J553" s="62"/>
      <c r="L553" s="62"/>
      <c r="N553" s="62"/>
      <c r="P553" s="62"/>
      <c r="Q553" s="62"/>
      <c r="R553" s="62"/>
      <c r="S553" s="62"/>
      <c r="T553" s="62"/>
      <c r="U553" s="62"/>
      <c r="V553" s="62"/>
      <c r="W553" s="62"/>
    </row>
    <row r="554" spans="4:23" x14ac:dyDescent="0.25">
      <c r="D554" s="62"/>
      <c r="E554" s="62"/>
      <c r="F554" s="62"/>
      <c r="G554" s="62"/>
      <c r="H554" s="62"/>
      <c r="I554" s="62"/>
      <c r="J554" s="62"/>
      <c r="L554" s="62"/>
      <c r="N554" s="62"/>
      <c r="P554" s="62"/>
      <c r="Q554" s="62"/>
      <c r="R554" s="62"/>
      <c r="S554" s="62"/>
      <c r="T554" s="62"/>
      <c r="U554" s="62"/>
      <c r="V554" s="62"/>
      <c r="W554" s="62"/>
    </row>
    <row r="555" spans="4:23" x14ac:dyDescent="0.25">
      <c r="D555" s="62"/>
      <c r="E555" s="62"/>
      <c r="F555" s="62"/>
      <c r="G555" s="62"/>
      <c r="H555" s="62"/>
      <c r="I555" s="62"/>
      <c r="J555" s="62"/>
      <c r="L555" s="62"/>
      <c r="N555" s="62"/>
      <c r="P555" s="62"/>
      <c r="Q555" s="62"/>
      <c r="R555" s="62"/>
      <c r="S555" s="62"/>
      <c r="T555" s="62"/>
      <c r="U555" s="62"/>
      <c r="V555" s="62"/>
      <c r="W555" s="62"/>
    </row>
    <row r="556" spans="4:23" x14ac:dyDescent="0.25">
      <c r="D556" s="62"/>
      <c r="E556" s="62"/>
      <c r="F556" s="62"/>
      <c r="G556" s="62"/>
      <c r="H556" s="62"/>
      <c r="I556" s="62"/>
      <c r="J556" s="62"/>
      <c r="L556" s="62"/>
      <c r="N556" s="62"/>
      <c r="P556" s="62"/>
      <c r="Q556" s="62"/>
      <c r="R556" s="62"/>
      <c r="S556" s="62"/>
      <c r="T556" s="62"/>
      <c r="U556" s="62"/>
      <c r="V556" s="62"/>
      <c r="W556" s="62"/>
    </row>
    <row r="557" spans="4:23" x14ac:dyDescent="0.25">
      <c r="D557" s="62"/>
      <c r="E557" s="62"/>
      <c r="F557" s="62"/>
      <c r="G557" s="62"/>
      <c r="H557" s="62"/>
      <c r="I557" s="62"/>
      <c r="J557" s="62"/>
      <c r="L557" s="62"/>
      <c r="N557" s="62"/>
      <c r="P557" s="62"/>
      <c r="Q557" s="62"/>
      <c r="R557" s="62"/>
      <c r="S557" s="62"/>
      <c r="T557" s="62"/>
      <c r="U557" s="62"/>
      <c r="V557" s="62"/>
      <c r="W557" s="62"/>
    </row>
    <row r="558" spans="4:23" x14ac:dyDescent="0.25">
      <c r="D558" s="62"/>
      <c r="E558" s="62"/>
      <c r="F558" s="62"/>
      <c r="G558" s="62"/>
      <c r="H558" s="62"/>
      <c r="I558" s="62"/>
      <c r="J558" s="62"/>
      <c r="L558" s="62"/>
      <c r="N558" s="62"/>
      <c r="P558" s="62"/>
      <c r="Q558" s="62"/>
      <c r="R558" s="62"/>
      <c r="S558" s="62"/>
      <c r="T558" s="62"/>
      <c r="U558" s="62"/>
      <c r="V558" s="62"/>
      <c r="W558" s="62"/>
    </row>
    <row r="559" spans="4:23" x14ac:dyDescent="0.25">
      <c r="D559" s="62"/>
      <c r="E559" s="62"/>
      <c r="F559" s="62"/>
      <c r="G559" s="62"/>
      <c r="H559" s="62"/>
      <c r="I559" s="62"/>
      <c r="J559" s="62"/>
      <c r="L559" s="62"/>
      <c r="N559" s="62"/>
      <c r="P559" s="62"/>
      <c r="Q559" s="62"/>
      <c r="R559" s="62"/>
      <c r="S559" s="62"/>
      <c r="T559" s="62"/>
      <c r="U559" s="62"/>
      <c r="V559" s="62"/>
      <c r="W559" s="62"/>
    </row>
    <row r="560" spans="4:23" x14ac:dyDescent="0.25">
      <c r="D560" s="62"/>
      <c r="E560" s="62"/>
      <c r="F560" s="62"/>
      <c r="G560" s="62"/>
      <c r="H560" s="62"/>
      <c r="I560" s="62"/>
      <c r="J560" s="62"/>
      <c r="L560" s="62"/>
      <c r="N560" s="62"/>
      <c r="P560" s="62"/>
      <c r="Q560" s="62"/>
      <c r="R560" s="62"/>
      <c r="S560" s="62"/>
      <c r="T560" s="62"/>
      <c r="U560" s="62"/>
      <c r="V560" s="62"/>
      <c r="W560" s="62"/>
    </row>
    <row r="561" spans="4:23" x14ac:dyDescent="0.25">
      <c r="D561" s="62"/>
      <c r="E561" s="62"/>
      <c r="F561" s="62"/>
      <c r="G561" s="62"/>
      <c r="H561" s="62"/>
      <c r="I561" s="62"/>
      <c r="J561" s="62"/>
      <c r="L561" s="62"/>
      <c r="N561" s="62"/>
      <c r="P561" s="62"/>
      <c r="Q561" s="62"/>
      <c r="R561" s="62"/>
      <c r="S561" s="62"/>
      <c r="T561" s="62"/>
      <c r="U561" s="62"/>
      <c r="V561" s="62"/>
      <c r="W561" s="62"/>
    </row>
    <row r="562" spans="4:23" x14ac:dyDescent="0.25">
      <c r="D562" s="62"/>
      <c r="E562" s="62"/>
      <c r="F562" s="62"/>
      <c r="G562" s="62"/>
      <c r="H562" s="62"/>
      <c r="I562" s="62"/>
      <c r="J562" s="62"/>
      <c r="L562" s="62"/>
      <c r="N562" s="62"/>
      <c r="P562" s="62"/>
      <c r="Q562" s="62"/>
      <c r="R562" s="62"/>
      <c r="S562" s="62"/>
      <c r="T562" s="62"/>
      <c r="U562" s="62"/>
      <c r="V562" s="62"/>
      <c r="W562" s="62"/>
    </row>
    <row r="563" spans="4:23" x14ac:dyDescent="0.25">
      <c r="D563" s="62"/>
      <c r="E563" s="62"/>
      <c r="F563" s="62"/>
      <c r="G563" s="62"/>
      <c r="H563" s="62"/>
      <c r="I563" s="62"/>
      <c r="J563" s="62"/>
      <c r="L563" s="62"/>
      <c r="N563" s="62"/>
      <c r="P563" s="62"/>
      <c r="Q563" s="62"/>
      <c r="R563" s="62"/>
      <c r="S563" s="62"/>
      <c r="T563" s="62"/>
      <c r="U563" s="62"/>
      <c r="V563" s="62"/>
      <c r="W563" s="62"/>
    </row>
    <row r="564" spans="4:23" x14ac:dyDescent="0.25">
      <c r="D564" s="62"/>
      <c r="E564" s="62"/>
      <c r="F564" s="62"/>
      <c r="G564" s="62"/>
      <c r="H564" s="62"/>
      <c r="I564" s="62"/>
      <c r="J564" s="62"/>
      <c r="L564" s="62"/>
      <c r="N564" s="62"/>
      <c r="P564" s="62"/>
      <c r="Q564" s="62"/>
      <c r="R564" s="62"/>
      <c r="S564" s="62"/>
      <c r="T564" s="62"/>
      <c r="U564" s="62"/>
      <c r="V564" s="62"/>
      <c r="W564" s="62"/>
    </row>
    <row r="565" spans="4:23" x14ac:dyDescent="0.25">
      <c r="D565" s="62"/>
      <c r="E565" s="62"/>
      <c r="F565" s="62"/>
      <c r="G565" s="62"/>
      <c r="H565" s="62"/>
      <c r="I565" s="62"/>
      <c r="J565" s="62"/>
      <c r="L565" s="62"/>
      <c r="N565" s="62"/>
      <c r="P565" s="62"/>
      <c r="Q565" s="62"/>
      <c r="R565" s="62"/>
      <c r="S565" s="62"/>
      <c r="T565" s="62"/>
      <c r="U565" s="62"/>
      <c r="V565" s="62"/>
      <c r="W565" s="62"/>
    </row>
    <row r="566" spans="4:23" x14ac:dyDescent="0.25">
      <c r="D566" s="62"/>
      <c r="E566" s="62"/>
      <c r="F566" s="62"/>
      <c r="G566" s="62"/>
      <c r="H566" s="62"/>
      <c r="I566" s="62"/>
      <c r="J566" s="62"/>
      <c r="L566" s="62"/>
      <c r="N566" s="62"/>
      <c r="P566" s="62"/>
      <c r="Q566" s="62"/>
      <c r="R566" s="62"/>
      <c r="S566" s="62"/>
      <c r="T566" s="62"/>
      <c r="U566" s="62"/>
      <c r="V566" s="62"/>
      <c r="W566" s="62"/>
    </row>
    <row r="567" spans="4:23" x14ac:dyDescent="0.25">
      <c r="D567" s="62"/>
      <c r="E567" s="62"/>
      <c r="F567" s="62"/>
      <c r="G567" s="62"/>
      <c r="H567" s="62"/>
      <c r="I567" s="62"/>
      <c r="J567" s="62"/>
      <c r="L567" s="62"/>
      <c r="N567" s="62"/>
      <c r="P567" s="62"/>
      <c r="Q567" s="62"/>
      <c r="R567" s="62"/>
      <c r="S567" s="62"/>
      <c r="T567" s="62"/>
      <c r="U567" s="62"/>
      <c r="V567" s="62"/>
      <c r="W567" s="62"/>
    </row>
    <row r="568" spans="4:23" x14ac:dyDescent="0.25">
      <c r="D568" s="62"/>
      <c r="E568" s="62"/>
      <c r="F568" s="62"/>
      <c r="G568" s="62"/>
      <c r="H568" s="62"/>
      <c r="I568" s="62"/>
      <c r="J568" s="62"/>
      <c r="L568" s="62"/>
      <c r="N568" s="62"/>
      <c r="P568" s="62"/>
      <c r="Q568" s="62"/>
      <c r="R568" s="62"/>
      <c r="S568" s="62"/>
      <c r="T568" s="62"/>
      <c r="U568" s="62"/>
      <c r="V568" s="62"/>
      <c r="W568" s="62"/>
    </row>
    <row r="569" spans="4:23" x14ac:dyDescent="0.25">
      <c r="D569" s="62"/>
      <c r="E569" s="62"/>
      <c r="F569" s="62"/>
      <c r="G569" s="62"/>
      <c r="H569" s="62"/>
      <c r="I569" s="62"/>
      <c r="J569" s="62"/>
      <c r="L569" s="62"/>
      <c r="N569" s="62"/>
      <c r="P569" s="62"/>
      <c r="Q569" s="62"/>
      <c r="R569" s="62"/>
      <c r="S569" s="62"/>
      <c r="T569" s="62"/>
      <c r="U569" s="62"/>
      <c r="V569" s="62"/>
      <c r="W569" s="62"/>
    </row>
    <row r="570" spans="4:23" x14ac:dyDescent="0.25">
      <c r="D570" s="62"/>
      <c r="E570" s="62"/>
      <c r="F570" s="62"/>
      <c r="G570" s="62"/>
      <c r="H570" s="62"/>
      <c r="I570" s="62"/>
      <c r="J570" s="62"/>
      <c r="L570" s="62"/>
      <c r="N570" s="62"/>
      <c r="P570" s="62"/>
      <c r="Q570" s="62"/>
      <c r="R570" s="62"/>
      <c r="S570" s="62"/>
      <c r="T570" s="62"/>
      <c r="U570" s="62"/>
      <c r="V570" s="62"/>
      <c r="W570" s="62"/>
    </row>
    <row r="571" spans="4:23" x14ac:dyDescent="0.25">
      <c r="D571" s="62"/>
      <c r="E571" s="62"/>
      <c r="F571" s="62"/>
      <c r="G571" s="62"/>
      <c r="H571" s="62"/>
      <c r="I571" s="62"/>
      <c r="J571" s="62"/>
      <c r="L571" s="62"/>
      <c r="N571" s="62"/>
      <c r="P571" s="62"/>
      <c r="Q571" s="62"/>
      <c r="R571" s="62"/>
      <c r="S571" s="62"/>
      <c r="T571" s="62"/>
      <c r="U571" s="62"/>
      <c r="V571" s="62"/>
      <c r="W571" s="62"/>
    </row>
    <row r="572" spans="4:23" x14ac:dyDescent="0.25">
      <c r="D572" s="62"/>
      <c r="E572" s="62"/>
      <c r="F572" s="62"/>
      <c r="G572" s="62"/>
      <c r="H572" s="62"/>
      <c r="I572" s="62"/>
      <c r="J572" s="62"/>
      <c r="L572" s="62"/>
      <c r="N572" s="62"/>
      <c r="P572" s="62"/>
      <c r="Q572" s="62"/>
      <c r="R572" s="62"/>
      <c r="S572" s="62"/>
      <c r="T572" s="62"/>
      <c r="U572" s="62"/>
      <c r="V572" s="62"/>
      <c r="W572" s="62"/>
    </row>
    <row r="573" spans="4:23" x14ac:dyDescent="0.25">
      <c r="D573" s="62"/>
      <c r="E573" s="62"/>
      <c r="F573" s="62"/>
      <c r="G573" s="62"/>
      <c r="H573" s="62"/>
      <c r="I573" s="62"/>
      <c r="J573" s="62"/>
      <c r="L573" s="62"/>
      <c r="N573" s="62"/>
      <c r="P573" s="62"/>
      <c r="Q573" s="62"/>
      <c r="R573" s="62"/>
      <c r="S573" s="62"/>
      <c r="T573" s="62"/>
      <c r="U573" s="62"/>
      <c r="V573" s="62"/>
      <c r="W573" s="62"/>
    </row>
    <row r="574" spans="4:23" x14ac:dyDescent="0.25">
      <c r="D574" s="62"/>
      <c r="E574" s="62"/>
      <c r="F574" s="62"/>
      <c r="G574" s="62"/>
      <c r="H574" s="62"/>
      <c r="I574" s="62"/>
      <c r="J574" s="62"/>
      <c r="L574" s="62"/>
      <c r="N574" s="62"/>
      <c r="P574" s="62"/>
      <c r="Q574" s="62"/>
      <c r="R574" s="62"/>
      <c r="S574" s="62"/>
      <c r="T574" s="62"/>
      <c r="U574" s="62"/>
      <c r="V574" s="62"/>
      <c r="W574" s="62"/>
    </row>
    <row r="575" spans="4:23" x14ac:dyDescent="0.25">
      <c r="D575" s="62"/>
      <c r="E575" s="62"/>
      <c r="F575" s="62"/>
      <c r="G575" s="62"/>
      <c r="H575" s="62"/>
      <c r="I575" s="62"/>
      <c r="J575" s="62"/>
      <c r="L575" s="62"/>
      <c r="N575" s="62"/>
      <c r="P575" s="62"/>
      <c r="Q575" s="62"/>
      <c r="R575" s="62"/>
      <c r="S575" s="62"/>
      <c r="T575" s="62"/>
      <c r="U575" s="62"/>
      <c r="V575" s="62"/>
      <c r="W575" s="62"/>
    </row>
    <row r="576" spans="4:23" x14ac:dyDescent="0.25">
      <c r="D576" s="62"/>
      <c r="E576" s="62"/>
      <c r="F576" s="62"/>
      <c r="G576" s="62"/>
      <c r="H576" s="62"/>
      <c r="I576" s="62"/>
      <c r="J576" s="62"/>
      <c r="L576" s="62"/>
      <c r="N576" s="62"/>
      <c r="P576" s="62"/>
      <c r="Q576" s="62"/>
      <c r="R576" s="62"/>
      <c r="S576" s="62"/>
      <c r="T576" s="62"/>
      <c r="U576" s="62"/>
      <c r="V576" s="62"/>
      <c r="W576" s="62"/>
    </row>
    <row r="577" spans="4:23" x14ac:dyDescent="0.25">
      <c r="D577" s="62"/>
      <c r="E577" s="62"/>
      <c r="F577" s="62"/>
      <c r="G577" s="62"/>
      <c r="H577" s="62"/>
      <c r="I577" s="62"/>
      <c r="J577" s="62"/>
      <c r="L577" s="62"/>
      <c r="N577" s="62"/>
      <c r="P577" s="62"/>
      <c r="Q577" s="62"/>
      <c r="R577" s="62"/>
      <c r="S577" s="62"/>
      <c r="T577" s="62"/>
      <c r="U577" s="62"/>
      <c r="V577" s="62"/>
      <c r="W577" s="62"/>
    </row>
    <row r="578" spans="4:23" x14ac:dyDescent="0.25">
      <c r="D578" s="62"/>
      <c r="E578" s="62"/>
      <c r="F578" s="62"/>
      <c r="G578" s="62"/>
      <c r="H578" s="62"/>
      <c r="I578" s="62"/>
      <c r="J578" s="62"/>
      <c r="L578" s="62"/>
      <c r="N578" s="62"/>
      <c r="P578" s="62"/>
      <c r="Q578" s="62"/>
      <c r="R578" s="62"/>
      <c r="S578" s="62"/>
      <c r="T578" s="62"/>
      <c r="U578" s="62"/>
      <c r="V578" s="62"/>
      <c r="W578" s="62"/>
    </row>
    <row r="579" spans="4:23" x14ac:dyDescent="0.25">
      <c r="D579" s="62"/>
      <c r="E579" s="62"/>
      <c r="F579" s="62"/>
      <c r="G579" s="62"/>
      <c r="H579" s="62"/>
      <c r="I579" s="62"/>
      <c r="J579" s="62"/>
      <c r="L579" s="62"/>
      <c r="N579" s="62"/>
      <c r="P579" s="62"/>
      <c r="Q579" s="62"/>
      <c r="R579" s="62"/>
      <c r="S579" s="62"/>
      <c r="T579" s="62"/>
      <c r="U579" s="62"/>
      <c r="V579" s="62"/>
      <c r="W579" s="62"/>
    </row>
    <row r="580" spans="4:23" x14ac:dyDescent="0.25">
      <c r="D580" s="62"/>
      <c r="E580" s="62"/>
      <c r="F580" s="62"/>
      <c r="G580" s="62"/>
      <c r="H580" s="62"/>
      <c r="I580" s="62"/>
      <c r="J580" s="62"/>
      <c r="L580" s="62"/>
      <c r="N580" s="62"/>
      <c r="P580" s="62"/>
      <c r="Q580" s="62"/>
      <c r="R580" s="62"/>
      <c r="S580" s="62"/>
      <c r="T580" s="62"/>
      <c r="U580" s="62"/>
      <c r="V580" s="62"/>
      <c r="W580" s="62"/>
    </row>
    <row r="581" spans="4:23" x14ac:dyDescent="0.25">
      <c r="D581" s="62"/>
      <c r="E581" s="62"/>
      <c r="F581" s="62"/>
      <c r="G581" s="62"/>
      <c r="H581" s="62"/>
      <c r="I581" s="62"/>
      <c r="J581" s="62"/>
      <c r="L581" s="62"/>
      <c r="N581" s="62"/>
      <c r="P581" s="62"/>
      <c r="Q581" s="62"/>
      <c r="R581" s="62"/>
      <c r="S581" s="62"/>
      <c r="T581" s="62"/>
      <c r="U581" s="62"/>
      <c r="V581" s="62"/>
      <c r="W581" s="62"/>
    </row>
    <row r="582" spans="4:23" x14ac:dyDescent="0.25">
      <c r="D582" s="62"/>
      <c r="E582" s="62"/>
      <c r="F582" s="62"/>
      <c r="G582" s="62"/>
      <c r="H582" s="62"/>
      <c r="I582" s="62"/>
      <c r="J582" s="62"/>
      <c r="L582" s="62"/>
      <c r="N582" s="62"/>
      <c r="P582" s="62"/>
      <c r="Q582" s="62"/>
      <c r="R582" s="62"/>
      <c r="S582" s="62"/>
      <c r="T582" s="62"/>
      <c r="U582" s="62"/>
      <c r="V582" s="62"/>
      <c r="W582" s="62"/>
    </row>
    <row r="583" spans="4:23" x14ac:dyDescent="0.25">
      <c r="D583" s="62"/>
      <c r="E583" s="62"/>
      <c r="F583" s="62"/>
      <c r="G583" s="62"/>
      <c r="H583" s="62"/>
      <c r="I583" s="62"/>
      <c r="J583" s="62"/>
      <c r="L583" s="62"/>
      <c r="N583" s="62"/>
      <c r="P583" s="62"/>
      <c r="Q583" s="62"/>
      <c r="R583" s="62"/>
      <c r="S583" s="62"/>
      <c r="T583" s="62"/>
      <c r="U583" s="62"/>
      <c r="V583" s="62"/>
      <c r="W583" s="62"/>
    </row>
    <row r="584" spans="4:23" x14ac:dyDescent="0.25">
      <c r="D584" s="62"/>
      <c r="E584" s="62"/>
      <c r="F584" s="62"/>
      <c r="G584" s="62"/>
      <c r="H584" s="62"/>
      <c r="I584" s="62"/>
      <c r="J584" s="62"/>
      <c r="L584" s="62"/>
      <c r="N584" s="62"/>
      <c r="P584" s="62"/>
      <c r="Q584" s="62"/>
      <c r="R584" s="62"/>
      <c r="S584" s="62"/>
      <c r="T584" s="62"/>
      <c r="U584" s="62"/>
      <c r="V584" s="62"/>
      <c r="W584" s="62"/>
    </row>
    <row r="585" spans="4:23" x14ac:dyDescent="0.25">
      <c r="D585" s="62"/>
      <c r="E585" s="62"/>
      <c r="F585" s="62"/>
      <c r="G585" s="62"/>
      <c r="H585" s="62"/>
      <c r="I585" s="62"/>
      <c r="J585" s="62"/>
      <c r="L585" s="62"/>
      <c r="N585" s="62"/>
      <c r="P585" s="62"/>
      <c r="Q585" s="62"/>
      <c r="R585" s="62"/>
      <c r="S585" s="62"/>
      <c r="T585" s="62"/>
      <c r="U585" s="62"/>
      <c r="V585" s="62"/>
      <c r="W585" s="62"/>
    </row>
    <row r="586" spans="4:23" x14ac:dyDescent="0.25">
      <c r="D586" s="62"/>
      <c r="E586" s="62"/>
      <c r="F586" s="62"/>
      <c r="G586" s="62"/>
      <c r="H586" s="62"/>
      <c r="I586" s="62"/>
      <c r="J586" s="62"/>
      <c r="L586" s="62"/>
      <c r="N586" s="62"/>
      <c r="P586" s="62"/>
      <c r="Q586" s="62"/>
      <c r="R586" s="62"/>
      <c r="S586" s="62"/>
      <c r="T586" s="62"/>
      <c r="U586" s="62"/>
      <c r="V586" s="62"/>
      <c r="W586" s="62"/>
    </row>
    <row r="587" spans="4:23" x14ac:dyDescent="0.25">
      <c r="D587" s="62"/>
      <c r="E587" s="62"/>
      <c r="F587" s="62"/>
      <c r="G587" s="62"/>
      <c r="H587" s="62"/>
      <c r="I587" s="62"/>
      <c r="J587" s="62"/>
      <c r="L587" s="62"/>
      <c r="N587" s="62"/>
      <c r="P587" s="62"/>
      <c r="Q587" s="62"/>
      <c r="R587" s="62"/>
      <c r="S587" s="62"/>
      <c r="T587" s="62"/>
      <c r="U587" s="62"/>
      <c r="V587" s="62"/>
      <c r="W587" s="62"/>
    </row>
    <row r="588" spans="4:23" x14ac:dyDescent="0.25">
      <c r="D588" s="62"/>
      <c r="E588" s="62"/>
      <c r="F588" s="62"/>
      <c r="G588" s="62"/>
      <c r="H588" s="62"/>
      <c r="I588" s="62"/>
      <c r="J588" s="62"/>
      <c r="L588" s="62"/>
      <c r="N588" s="62"/>
      <c r="P588" s="62"/>
      <c r="Q588" s="62"/>
      <c r="R588" s="62"/>
      <c r="S588" s="62"/>
      <c r="T588" s="62"/>
      <c r="U588" s="62"/>
      <c r="V588" s="62"/>
      <c r="W588" s="62"/>
    </row>
    <row r="589" spans="4:23" x14ac:dyDescent="0.25">
      <c r="D589" s="62"/>
      <c r="E589" s="62"/>
      <c r="F589" s="62"/>
      <c r="G589" s="62"/>
      <c r="H589" s="62"/>
      <c r="I589" s="62"/>
      <c r="J589" s="62"/>
      <c r="L589" s="62"/>
      <c r="N589" s="62"/>
      <c r="P589" s="62"/>
      <c r="Q589" s="62"/>
      <c r="R589" s="62"/>
      <c r="S589" s="62"/>
      <c r="T589" s="62"/>
      <c r="U589" s="62"/>
      <c r="V589" s="62"/>
      <c r="W589" s="62"/>
    </row>
    <row r="590" spans="4:23" x14ac:dyDescent="0.25">
      <c r="D590" s="62"/>
      <c r="E590" s="62"/>
      <c r="F590" s="62"/>
      <c r="G590" s="62"/>
      <c r="H590" s="62"/>
      <c r="I590" s="62"/>
      <c r="J590" s="62"/>
      <c r="L590" s="62"/>
      <c r="N590" s="62"/>
      <c r="P590" s="62"/>
      <c r="Q590" s="62"/>
      <c r="R590" s="62"/>
      <c r="S590" s="62"/>
      <c r="T590" s="62"/>
      <c r="U590" s="62"/>
      <c r="V590" s="62"/>
      <c r="W590" s="62"/>
    </row>
    <row r="591" spans="4:23" x14ac:dyDescent="0.25">
      <c r="D591" s="62"/>
      <c r="E591" s="62"/>
      <c r="F591" s="62"/>
      <c r="G591" s="62"/>
      <c r="H591" s="62"/>
      <c r="I591" s="62"/>
      <c r="J591" s="62"/>
      <c r="L591" s="62"/>
      <c r="N591" s="62"/>
      <c r="P591" s="62"/>
      <c r="Q591" s="62"/>
      <c r="R591" s="62"/>
      <c r="S591" s="62"/>
      <c r="T591" s="62"/>
      <c r="U591" s="62"/>
      <c r="V591" s="62"/>
      <c r="W591" s="62"/>
    </row>
    <row r="592" spans="4:23" x14ac:dyDescent="0.25">
      <c r="D592" s="62"/>
      <c r="E592" s="62"/>
      <c r="F592" s="62"/>
      <c r="G592" s="62"/>
      <c r="H592" s="62"/>
      <c r="I592" s="62"/>
      <c r="J592" s="62"/>
      <c r="L592" s="62"/>
      <c r="N592" s="62"/>
      <c r="P592" s="62"/>
      <c r="Q592" s="62"/>
      <c r="R592" s="62"/>
      <c r="S592" s="62"/>
      <c r="T592" s="62"/>
      <c r="U592" s="62"/>
      <c r="V592" s="62"/>
      <c r="W592" s="62"/>
    </row>
    <row r="593" spans="4:23" x14ac:dyDescent="0.25">
      <c r="D593" s="62"/>
      <c r="E593" s="62"/>
      <c r="F593" s="62"/>
      <c r="G593" s="62"/>
      <c r="H593" s="62"/>
      <c r="I593" s="62"/>
      <c r="J593" s="62"/>
      <c r="L593" s="62"/>
      <c r="N593" s="62"/>
      <c r="P593" s="62"/>
      <c r="Q593" s="62"/>
      <c r="R593" s="62"/>
      <c r="S593" s="62"/>
      <c r="T593" s="62"/>
      <c r="U593" s="62"/>
      <c r="V593" s="62"/>
      <c r="W593" s="62"/>
    </row>
    <row r="594" spans="4:23" x14ac:dyDescent="0.25">
      <c r="D594" s="62"/>
      <c r="E594" s="62"/>
      <c r="F594" s="62"/>
      <c r="G594" s="62"/>
      <c r="H594" s="62"/>
      <c r="I594" s="62"/>
      <c r="J594" s="62"/>
      <c r="L594" s="62"/>
      <c r="N594" s="62"/>
      <c r="P594" s="62"/>
      <c r="Q594" s="62"/>
      <c r="R594" s="62"/>
      <c r="S594" s="62"/>
      <c r="T594" s="62"/>
      <c r="U594" s="62"/>
      <c r="V594" s="62"/>
      <c r="W594" s="62"/>
    </row>
    <row r="595" spans="4:23" x14ac:dyDescent="0.25">
      <c r="D595" s="62"/>
      <c r="E595" s="62"/>
      <c r="F595" s="62"/>
      <c r="G595" s="62"/>
      <c r="H595" s="62"/>
      <c r="I595" s="62"/>
      <c r="J595" s="62"/>
      <c r="L595" s="62"/>
      <c r="N595" s="62"/>
      <c r="P595" s="62"/>
      <c r="Q595" s="62"/>
      <c r="R595" s="62"/>
      <c r="S595" s="62"/>
      <c r="T595" s="62"/>
      <c r="U595" s="62"/>
      <c r="V595" s="62"/>
      <c r="W595" s="62"/>
    </row>
    <row r="596" spans="4:23" x14ac:dyDescent="0.25">
      <c r="D596" s="62"/>
      <c r="E596" s="62"/>
      <c r="F596" s="62"/>
      <c r="G596" s="62"/>
      <c r="H596" s="62"/>
      <c r="I596" s="62"/>
      <c r="J596" s="62"/>
      <c r="L596" s="62"/>
      <c r="N596" s="62"/>
      <c r="P596" s="62"/>
      <c r="Q596" s="62"/>
      <c r="R596" s="62"/>
      <c r="S596" s="62"/>
      <c r="T596" s="62"/>
      <c r="U596" s="62"/>
      <c r="V596" s="62"/>
      <c r="W596" s="62"/>
    </row>
    <row r="597" spans="4:23" x14ac:dyDescent="0.25">
      <c r="D597" s="62"/>
      <c r="E597" s="62"/>
      <c r="F597" s="62"/>
      <c r="G597" s="62"/>
      <c r="H597" s="62"/>
      <c r="I597" s="62"/>
      <c r="J597" s="62"/>
      <c r="L597" s="62"/>
      <c r="N597" s="62"/>
      <c r="P597" s="62"/>
      <c r="Q597" s="62"/>
      <c r="R597" s="62"/>
      <c r="S597" s="62"/>
      <c r="T597" s="62"/>
      <c r="U597" s="62"/>
      <c r="V597" s="62"/>
      <c r="W597" s="62"/>
    </row>
    <row r="598" spans="4:23" x14ac:dyDescent="0.25">
      <c r="D598" s="62"/>
      <c r="E598" s="62"/>
      <c r="F598" s="62"/>
      <c r="G598" s="62"/>
      <c r="H598" s="62"/>
      <c r="I598" s="62"/>
      <c r="J598" s="62"/>
      <c r="L598" s="62"/>
      <c r="N598" s="62"/>
      <c r="P598" s="62"/>
      <c r="Q598" s="62"/>
      <c r="R598" s="62"/>
      <c r="S598" s="62"/>
      <c r="T598" s="62"/>
      <c r="U598" s="62"/>
      <c r="V598" s="62"/>
      <c r="W598" s="62"/>
    </row>
    <row r="599" spans="4:23" x14ac:dyDescent="0.25">
      <c r="D599" s="62"/>
      <c r="E599" s="62"/>
      <c r="F599" s="62"/>
      <c r="G599" s="62"/>
      <c r="H599" s="62"/>
      <c r="I599" s="62"/>
      <c r="J599" s="62"/>
      <c r="L599" s="62"/>
      <c r="N599" s="62"/>
      <c r="P599" s="62"/>
      <c r="Q599" s="62"/>
      <c r="R599" s="62"/>
      <c r="S599" s="62"/>
      <c r="T599" s="62"/>
      <c r="U599" s="62"/>
      <c r="V599" s="62"/>
      <c r="W599" s="62"/>
    </row>
    <row r="600" spans="4:23" x14ac:dyDescent="0.25">
      <c r="D600" s="62"/>
      <c r="E600" s="62"/>
      <c r="F600" s="62"/>
      <c r="G600" s="62"/>
      <c r="H600" s="62"/>
      <c r="I600" s="62"/>
      <c r="J600" s="62"/>
      <c r="L600" s="62"/>
      <c r="N600" s="62"/>
      <c r="P600" s="62"/>
      <c r="Q600" s="62"/>
      <c r="R600" s="62"/>
      <c r="S600" s="62"/>
      <c r="T600" s="62"/>
      <c r="U600" s="62"/>
      <c r="V600" s="62"/>
      <c r="W600" s="62"/>
    </row>
    <row r="601" spans="4:23" x14ac:dyDescent="0.25">
      <c r="D601" s="62"/>
      <c r="E601" s="62"/>
      <c r="F601" s="62"/>
      <c r="G601" s="62"/>
      <c r="H601" s="62"/>
      <c r="I601" s="62"/>
      <c r="J601" s="62"/>
      <c r="L601" s="62"/>
      <c r="N601" s="62"/>
      <c r="P601" s="62"/>
      <c r="Q601" s="62"/>
      <c r="R601" s="62"/>
      <c r="S601" s="62"/>
      <c r="T601" s="62"/>
      <c r="U601" s="62"/>
      <c r="V601" s="62"/>
      <c r="W601" s="62"/>
    </row>
    <row r="602" spans="4:23" x14ac:dyDescent="0.25">
      <c r="D602" s="62"/>
      <c r="E602" s="62"/>
      <c r="F602" s="62"/>
      <c r="G602" s="62"/>
      <c r="H602" s="62"/>
      <c r="I602" s="62"/>
      <c r="J602" s="62"/>
      <c r="L602" s="62"/>
      <c r="N602" s="62"/>
      <c r="P602" s="62"/>
      <c r="Q602" s="62"/>
      <c r="R602" s="62"/>
      <c r="S602" s="62"/>
      <c r="T602" s="62"/>
      <c r="U602" s="62"/>
      <c r="V602" s="62"/>
      <c r="W602" s="62"/>
    </row>
    <row r="603" spans="4:23" x14ac:dyDescent="0.25">
      <c r="D603" s="62"/>
      <c r="E603" s="62"/>
      <c r="F603" s="62"/>
      <c r="G603" s="62"/>
      <c r="H603" s="62"/>
      <c r="I603" s="62"/>
      <c r="J603" s="62"/>
      <c r="L603" s="62"/>
      <c r="N603" s="62"/>
      <c r="P603" s="62"/>
      <c r="Q603" s="62"/>
      <c r="R603" s="62"/>
      <c r="S603" s="62"/>
      <c r="T603" s="62"/>
      <c r="U603" s="62"/>
      <c r="V603" s="62"/>
      <c r="W603" s="62"/>
    </row>
    <row r="604" spans="4:23" x14ac:dyDescent="0.25">
      <c r="D604" s="62"/>
      <c r="E604" s="62"/>
      <c r="F604" s="62"/>
      <c r="G604" s="62"/>
      <c r="H604" s="62"/>
      <c r="I604" s="62"/>
      <c r="J604" s="62"/>
      <c r="L604" s="62"/>
      <c r="N604" s="62"/>
      <c r="P604" s="62"/>
      <c r="Q604" s="62"/>
      <c r="R604" s="62"/>
      <c r="S604" s="62"/>
      <c r="T604" s="62"/>
      <c r="U604" s="62"/>
      <c r="V604" s="62"/>
      <c r="W604" s="62"/>
    </row>
    <row r="605" spans="4:23" x14ac:dyDescent="0.25">
      <c r="D605" s="62"/>
      <c r="E605" s="62"/>
      <c r="F605" s="62"/>
      <c r="G605" s="62"/>
      <c r="H605" s="62"/>
      <c r="I605" s="62"/>
      <c r="J605" s="62"/>
      <c r="L605" s="62"/>
      <c r="N605" s="62"/>
      <c r="P605" s="62"/>
      <c r="Q605" s="62"/>
      <c r="R605" s="62"/>
      <c r="S605" s="62"/>
      <c r="T605" s="62"/>
      <c r="U605" s="62"/>
      <c r="V605" s="62"/>
      <c r="W605" s="62"/>
    </row>
    <row r="606" spans="4:23" x14ac:dyDescent="0.25">
      <c r="D606" s="62"/>
      <c r="E606" s="62"/>
      <c r="F606" s="62"/>
      <c r="G606" s="62"/>
      <c r="H606" s="62"/>
      <c r="I606" s="62"/>
      <c r="J606" s="62"/>
      <c r="L606" s="62"/>
      <c r="N606" s="62"/>
      <c r="P606" s="62"/>
      <c r="Q606" s="62"/>
      <c r="R606" s="62"/>
      <c r="S606" s="62"/>
      <c r="T606" s="62"/>
      <c r="U606" s="62"/>
      <c r="V606" s="62"/>
      <c r="W606" s="62"/>
    </row>
    <row r="607" spans="4:23" x14ac:dyDescent="0.25">
      <c r="D607" s="62"/>
      <c r="E607" s="62"/>
      <c r="F607" s="62"/>
      <c r="G607" s="62"/>
      <c r="H607" s="62"/>
      <c r="I607" s="62"/>
      <c r="J607" s="62"/>
      <c r="L607" s="62"/>
      <c r="N607" s="62"/>
      <c r="P607" s="62"/>
      <c r="Q607" s="62"/>
      <c r="R607" s="62"/>
      <c r="S607" s="62"/>
      <c r="T607" s="62"/>
      <c r="U607" s="62"/>
      <c r="V607" s="62"/>
      <c r="W607" s="62"/>
    </row>
  </sheetData>
  <mergeCells count="3">
    <mergeCell ref="D6:G6"/>
    <mergeCell ref="A8:V8"/>
    <mergeCell ref="L9:L10"/>
  </mergeCells>
  <dataValidations count="4">
    <dataValidation type="list" allowBlank="1" showInputMessage="1" showErrorMessage="1" sqref="D6">
      <formula1>Departments</formula1>
    </dataValidation>
    <dataValidation type="list" allowBlank="1" showInputMessage="1" showErrorMessage="1" sqref="H12:H23">
      <formula1>$AA$12:$AA$24</formula1>
    </dataValidation>
    <dataValidation type="list" allowBlank="1" showInputMessage="1" showErrorMessage="1" sqref="F12:F22">
      <formula1>$AA$1:$AA$2</formula1>
    </dataValidation>
    <dataValidation type="list" allowBlank="1" showInputMessage="1" showErrorMessage="1" sqref="B12:B22">
      <formula1>Service_Levels</formula1>
    </dataValidation>
  </dataValidations>
  <pageMargins left="0.45" right="0.45" top="0.75" bottom="0.5" header="0.3" footer="0.3"/>
  <pageSetup scale="77" fitToHeight="20" orientation="landscape" r:id="rId1"/>
  <headerFooter>
    <oddFooter>&amp;L&amp;8&amp;Z&amp;F</oddFooter>
  </headerFooter>
  <colBreaks count="2" manualBreakCount="2">
    <brk id="22" max="1048575" man="1"/>
    <brk id="2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18"/>
  <sheetViews>
    <sheetView workbookViewId="0">
      <selection activeCell="G26" sqref="G26"/>
    </sheetView>
  </sheetViews>
  <sheetFormatPr defaultColWidth="9.140625" defaultRowHeight="15" x14ac:dyDescent="0.25"/>
  <cols>
    <col min="1" max="1" width="29" style="41" bestFit="1" customWidth="1"/>
    <col min="4" max="4" width="13.7109375" customWidth="1"/>
    <col min="5" max="5" width="4.140625" customWidth="1"/>
    <col min="11" max="12" width="14" style="41" bestFit="1" customWidth="1"/>
    <col min="13" max="13" width="13.28515625" style="41" bestFit="1" customWidth="1"/>
    <col min="14" max="14" width="9.28515625" style="41" bestFit="1" customWidth="1"/>
    <col min="15" max="16" width="13.28515625" style="41" bestFit="1" customWidth="1"/>
  </cols>
  <sheetData>
    <row r="1" spans="1:10" x14ac:dyDescent="0.25">
      <c r="A1" s="41" t="s">
        <v>10</v>
      </c>
      <c r="B1" t="s">
        <v>284</v>
      </c>
      <c r="C1" t="s">
        <v>285</v>
      </c>
      <c r="E1" s="68" t="s">
        <v>286</v>
      </c>
      <c r="F1" s="69"/>
      <c r="G1" s="69"/>
      <c r="H1" s="69"/>
      <c r="I1" s="69"/>
      <c r="J1" s="69"/>
    </row>
    <row r="2" spans="1:10" x14ac:dyDescent="0.25">
      <c r="A2" s="31" t="s">
        <v>22</v>
      </c>
      <c r="B2" t="s">
        <v>119</v>
      </c>
      <c r="C2" t="s">
        <v>287</v>
      </c>
      <c r="E2" s="69" t="s">
        <v>288</v>
      </c>
      <c r="F2" s="69" t="s">
        <v>289</v>
      </c>
      <c r="G2" s="69"/>
      <c r="H2" s="69"/>
      <c r="I2" s="69"/>
      <c r="J2" s="69"/>
    </row>
    <row r="3" spans="1:10" x14ac:dyDescent="0.25">
      <c r="A3" s="41" t="s">
        <v>21</v>
      </c>
      <c r="B3" t="s">
        <v>290</v>
      </c>
      <c r="C3" t="s">
        <v>287</v>
      </c>
      <c r="E3" s="69" t="s">
        <v>291</v>
      </c>
      <c r="F3" s="69" t="s">
        <v>292</v>
      </c>
      <c r="G3" s="69"/>
      <c r="H3" s="69"/>
      <c r="I3" s="69"/>
      <c r="J3" s="69"/>
    </row>
    <row r="4" spans="1:10" x14ac:dyDescent="0.25">
      <c r="A4" s="41" t="s">
        <v>23</v>
      </c>
      <c r="B4" t="s">
        <v>120</v>
      </c>
      <c r="C4" t="s">
        <v>288</v>
      </c>
      <c r="E4" s="69" t="s">
        <v>293</v>
      </c>
      <c r="F4" s="69" t="s">
        <v>294</v>
      </c>
      <c r="G4" s="69"/>
      <c r="H4" s="69"/>
      <c r="I4" s="69"/>
      <c r="J4" s="69"/>
    </row>
    <row r="5" spans="1:10" x14ac:dyDescent="0.25">
      <c r="A5" s="41" t="s">
        <v>24</v>
      </c>
      <c r="B5" t="s">
        <v>121</v>
      </c>
      <c r="C5" t="s">
        <v>291</v>
      </c>
      <c r="E5" s="69" t="s">
        <v>295</v>
      </c>
      <c r="F5" s="69" t="s">
        <v>296</v>
      </c>
      <c r="G5" s="69"/>
      <c r="H5" s="69"/>
      <c r="I5" s="69"/>
      <c r="J5" s="69"/>
    </row>
    <row r="6" spans="1:10" x14ac:dyDescent="0.25">
      <c r="A6" s="41" t="s">
        <v>85</v>
      </c>
      <c r="B6" t="s">
        <v>188</v>
      </c>
      <c r="C6" t="s">
        <v>291</v>
      </c>
      <c r="E6" s="69" t="s">
        <v>297</v>
      </c>
      <c r="F6" s="69" t="s">
        <v>215</v>
      </c>
      <c r="G6" s="69"/>
      <c r="H6" s="69"/>
      <c r="I6" s="69"/>
      <c r="J6" s="69"/>
    </row>
    <row r="7" spans="1:10" x14ac:dyDescent="0.25">
      <c r="A7" s="41" t="s">
        <v>25</v>
      </c>
      <c r="B7" t="s">
        <v>122</v>
      </c>
      <c r="C7" t="s">
        <v>291</v>
      </c>
      <c r="E7" s="69" t="s">
        <v>298</v>
      </c>
      <c r="F7" s="69" t="s">
        <v>299</v>
      </c>
      <c r="G7" s="69"/>
      <c r="H7" s="69"/>
      <c r="I7" s="69"/>
      <c r="J7" s="69"/>
    </row>
    <row r="8" spans="1:10" x14ac:dyDescent="0.25">
      <c r="A8" s="41" t="s">
        <v>256</v>
      </c>
      <c r="B8" t="s">
        <v>209</v>
      </c>
      <c r="C8" t="s">
        <v>291</v>
      </c>
    </row>
    <row r="9" spans="1:10" x14ac:dyDescent="0.25">
      <c r="A9" s="41" t="s">
        <v>87</v>
      </c>
      <c r="B9" t="s">
        <v>194</v>
      </c>
      <c r="C9" t="s">
        <v>291</v>
      </c>
    </row>
    <row r="10" spans="1:10" x14ac:dyDescent="0.25">
      <c r="A10" s="41" t="s">
        <v>90</v>
      </c>
      <c r="B10" t="s">
        <v>201</v>
      </c>
      <c r="C10" t="s">
        <v>288</v>
      </c>
    </row>
    <row r="11" spans="1:10" x14ac:dyDescent="0.25">
      <c r="A11" s="41" t="s">
        <v>26</v>
      </c>
      <c r="B11" t="s">
        <v>123</v>
      </c>
      <c r="C11" t="s">
        <v>288</v>
      </c>
    </row>
    <row r="12" spans="1:10" x14ac:dyDescent="0.25">
      <c r="A12" s="41" t="s">
        <v>27</v>
      </c>
      <c r="B12" t="s">
        <v>124</v>
      </c>
      <c r="C12" t="s">
        <v>298</v>
      </c>
    </row>
    <row r="13" spans="1:10" x14ac:dyDescent="0.25">
      <c r="A13" s="41" t="s">
        <v>28</v>
      </c>
      <c r="B13" t="s">
        <v>125</v>
      </c>
      <c r="C13" t="s">
        <v>288</v>
      </c>
    </row>
    <row r="14" spans="1:10" x14ac:dyDescent="0.25">
      <c r="A14" s="41" t="s">
        <v>29</v>
      </c>
      <c r="B14" t="s">
        <v>126</v>
      </c>
      <c r="C14" t="s">
        <v>293</v>
      </c>
    </row>
    <row r="15" spans="1:10" x14ac:dyDescent="0.25">
      <c r="A15" s="41" t="s">
        <v>30</v>
      </c>
      <c r="B15" t="s">
        <v>127</v>
      </c>
      <c r="C15" t="s">
        <v>288</v>
      </c>
    </row>
    <row r="16" spans="1:10" x14ac:dyDescent="0.25">
      <c r="A16" s="41" t="s">
        <v>31</v>
      </c>
      <c r="B16" t="s">
        <v>128</v>
      </c>
      <c r="C16" t="s">
        <v>293</v>
      </c>
    </row>
    <row r="17" spans="1:3" x14ac:dyDescent="0.25">
      <c r="A17" s="41" t="s">
        <v>32</v>
      </c>
      <c r="B17" t="s">
        <v>129</v>
      </c>
      <c r="C17" t="s">
        <v>288</v>
      </c>
    </row>
    <row r="18" spans="1:3" x14ac:dyDescent="0.25">
      <c r="A18" s="41" t="s">
        <v>33</v>
      </c>
      <c r="B18" t="s">
        <v>130</v>
      </c>
      <c r="C18" t="s">
        <v>288</v>
      </c>
    </row>
    <row r="19" spans="1:3" x14ac:dyDescent="0.25">
      <c r="A19" s="41" t="s">
        <v>34</v>
      </c>
      <c r="B19" t="s">
        <v>131</v>
      </c>
      <c r="C19" t="s">
        <v>288</v>
      </c>
    </row>
    <row r="20" spans="1:3" x14ac:dyDescent="0.25">
      <c r="A20" s="41" t="s">
        <v>35</v>
      </c>
      <c r="B20" t="s">
        <v>132</v>
      </c>
      <c r="C20" t="s">
        <v>293</v>
      </c>
    </row>
    <row r="21" spans="1:3" x14ac:dyDescent="0.25">
      <c r="A21" s="41" t="s">
        <v>36</v>
      </c>
      <c r="B21" t="s">
        <v>133</v>
      </c>
      <c r="C21" t="s">
        <v>293</v>
      </c>
    </row>
    <row r="22" spans="1:3" x14ac:dyDescent="0.25">
      <c r="A22" s="41" t="s">
        <v>236</v>
      </c>
      <c r="B22" t="s">
        <v>207</v>
      </c>
      <c r="C22" t="s">
        <v>288</v>
      </c>
    </row>
    <row r="23" spans="1:3" x14ac:dyDescent="0.25">
      <c r="A23" s="41" t="s">
        <v>81</v>
      </c>
      <c r="B23" t="s">
        <v>183</v>
      </c>
      <c r="C23" t="s">
        <v>288</v>
      </c>
    </row>
    <row r="24" spans="1:3" x14ac:dyDescent="0.25">
      <c r="A24" s="41" t="s">
        <v>253</v>
      </c>
      <c r="B24" t="s">
        <v>195</v>
      </c>
      <c r="C24" t="s">
        <v>291</v>
      </c>
    </row>
    <row r="25" spans="1:3" x14ac:dyDescent="0.25">
      <c r="A25" s="41" t="s">
        <v>86</v>
      </c>
      <c r="B25" s="31" t="s">
        <v>192</v>
      </c>
      <c r="C25" t="s">
        <v>291</v>
      </c>
    </row>
    <row r="26" spans="1:3" x14ac:dyDescent="0.25">
      <c r="A26" s="41" t="s">
        <v>239</v>
      </c>
      <c r="B26" t="s">
        <v>134</v>
      </c>
      <c r="C26" t="s">
        <v>291</v>
      </c>
    </row>
    <row r="27" spans="1:3" x14ac:dyDescent="0.25">
      <c r="A27" s="41" t="s">
        <v>37</v>
      </c>
      <c r="B27" t="s">
        <v>135</v>
      </c>
      <c r="C27" t="s">
        <v>288</v>
      </c>
    </row>
    <row r="28" spans="1:3" x14ac:dyDescent="0.25">
      <c r="A28" s="41" t="s">
        <v>38</v>
      </c>
      <c r="B28" t="s">
        <v>136</v>
      </c>
      <c r="C28" t="s">
        <v>298</v>
      </c>
    </row>
    <row r="29" spans="1:3" x14ac:dyDescent="0.25">
      <c r="A29" s="41" t="s">
        <v>252</v>
      </c>
      <c r="B29" t="s">
        <v>202</v>
      </c>
      <c r="C29" t="s">
        <v>291</v>
      </c>
    </row>
    <row r="30" spans="1:3" x14ac:dyDescent="0.25">
      <c r="A30" s="41" t="s">
        <v>249</v>
      </c>
      <c r="B30" t="s">
        <v>203</v>
      </c>
      <c r="C30" t="s">
        <v>291</v>
      </c>
    </row>
    <row r="31" spans="1:3" x14ac:dyDescent="0.25">
      <c r="A31" s="41" t="s">
        <v>250</v>
      </c>
      <c r="B31" t="s">
        <v>204</v>
      </c>
      <c r="C31" t="s">
        <v>291</v>
      </c>
    </row>
    <row r="32" spans="1:3" x14ac:dyDescent="0.25">
      <c r="A32" s="41" t="s">
        <v>241</v>
      </c>
      <c r="B32" t="s">
        <v>205</v>
      </c>
      <c r="C32" t="s">
        <v>291</v>
      </c>
    </row>
    <row r="33" spans="1:3" x14ac:dyDescent="0.25">
      <c r="A33" s="41" t="s">
        <v>39</v>
      </c>
      <c r="B33" t="s">
        <v>137</v>
      </c>
      <c r="C33" t="s">
        <v>291</v>
      </c>
    </row>
    <row r="34" spans="1:3" x14ac:dyDescent="0.25">
      <c r="A34" s="41" t="s">
        <v>242</v>
      </c>
      <c r="B34" t="s">
        <v>197</v>
      </c>
      <c r="C34" t="s">
        <v>291</v>
      </c>
    </row>
    <row r="35" spans="1:3" x14ac:dyDescent="0.25">
      <c r="A35" s="41" t="s">
        <v>40</v>
      </c>
      <c r="B35" t="s">
        <v>138</v>
      </c>
      <c r="C35" t="s">
        <v>291</v>
      </c>
    </row>
    <row r="36" spans="1:3" x14ac:dyDescent="0.25">
      <c r="A36" s="41" t="s">
        <v>41</v>
      </c>
      <c r="B36" t="s">
        <v>139</v>
      </c>
      <c r="C36" t="s">
        <v>291</v>
      </c>
    </row>
    <row r="37" spans="1:3" x14ac:dyDescent="0.25">
      <c r="A37" s="41" t="s">
        <v>42</v>
      </c>
      <c r="B37" t="s">
        <v>140</v>
      </c>
      <c r="C37" t="s">
        <v>291</v>
      </c>
    </row>
    <row r="38" spans="1:3" x14ac:dyDescent="0.25">
      <c r="A38" s="41" t="s">
        <v>254</v>
      </c>
      <c r="B38" t="s">
        <v>208</v>
      </c>
      <c r="C38" t="s">
        <v>291</v>
      </c>
    </row>
    <row r="39" spans="1:3" x14ac:dyDescent="0.25">
      <c r="A39" s="41" t="s">
        <v>246</v>
      </c>
      <c r="B39" t="s">
        <v>190</v>
      </c>
      <c r="C39" t="s">
        <v>291</v>
      </c>
    </row>
    <row r="40" spans="1:3" x14ac:dyDescent="0.25">
      <c r="A40" s="41" t="s">
        <v>43</v>
      </c>
      <c r="B40" t="s">
        <v>141</v>
      </c>
      <c r="C40" t="s">
        <v>291</v>
      </c>
    </row>
    <row r="41" spans="1:3" x14ac:dyDescent="0.25">
      <c r="A41" s="41" t="s">
        <v>44</v>
      </c>
      <c r="B41" t="s">
        <v>142</v>
      </c>
      <c r="C41" t="s">
        <v>293</v>
      </c>
    </row>
    <row r="42" spans="1:3" x14ac:dyDescent="0.25">
      <c r="A42" s="41" t="s">
        <v>82</v>
      </c>
      <c r="B42" t="s">
        <v>184</v>
      </c>
      <c r="C42" t="s">
        <v>298</v>
      </c>
    </row>
    <row r="43" spans="1:3" x14ac:dyDescent="0.25">
      <c r="A43" s="41" t="s">
        <v>45</v>
      </c>
      <c r="B43" t="s">
        <v>143</v>
      </c>
      <c r="C43" t="s">
        <v>298</v>
      </c>
    </row>
    <row r="44" spans="1:3" x14ac:dyDescent="0.25">
      <c r="A44" s="41" t="s">
        <v>46</v>
      </c>
      <c r="B44" t="s">
        <v>144</v>
      </c>
      <c r="C44" t="s">
        <v>298</v>
      </c>
    </row>
    <row r="45" spans="1:3" x14ac:dyDescent="0.25">
      <c r="A45" s="41" t="s">
        <v>83</v>
      </c>
      <c r="B45" t="s">
        <v>185</v>
      </c>
      <c r="C45" t="s">
        <v>298</v>
      </c>
    </row>
    <row r="46" spans="1:3" x14ac:dyDescent="0.25">
      <c r="A46" s="41" t="s">
        <v>47</v>
      </c>
      <c r="B46" t="s">
        <v>145</v>
      </c>
      <c r="C46" t="s">
        <v>291</v>
      </c>
    </row>
    <row r="47" spans="1:3" x14ac:dyDescent="0.25">
      <c r="A47" s="41" t="s">
        <v>80</v>
      </c>
      <c r="B47" t="s">
        <v>146</v>
      </c>
      <c r="C47" t="s">
        <v>298</v>
      </c>
    </row>
    <row r="48" spans="1:3" x14ac:dyDescent="0.25">
      <c r="A48" s="41" t="s">
        <v>48</v>
      </c>
      <c r="B48" t="s">
        <v>147</v>
      </c>
      <c r="C48" t="s">
        <v>298</v>
      </c>
    </row>
    <row r="49" spans="1:3" x14ac:dyDescent="0.25">
      <c r="A49" s="41" t="s">
        <v>300</v>
      </c>
      <c r="B49" t="s">
        <v>191</v>
      </c>
      <c r="C49" t="s">
        <v>291</v>
      </c>
    </row>
    <row r="50" spans="1:3" x14ac:dyDescent="0.25">
      <c r="A50" s="41" t="s">
        <v>301</v>
      </c>
      <c r="B50" t="s">
        <v>148</v>
      </c>
      <c r="C50" t="s">
        <v>291</v>
      </c>
    </row>
    <row r="51" spans="1:3" x14ac:dyDescent="0.25">
      <c r="A51" s="41" t="s">
        <v>49</v>
      </c>
      <c r="B51" t="s">
        <v>149</v>
      </c>
      <c r="C51" t="s">
        <v>291</v>
      </c>
    </row>
    <row r="52" spans="1:3" x14ac:dyDescent="0.25">
      <c r="A52" s="41" t="s">
        <v>50</v>
      </c>
      <c r="B52" t="s">
        <v>150</v>
      </c>
      <c r="C52" t="s">
        <v>291</v>
      </c>
    </row>
    <row r="53" spans="1:3" x14ac:dyDescent="0.25">
      <c r="A53" s="41" t="s">
        <v>51</v>
      </c>
      <c r="B53" t="s">
        <v>151</v>
      </c>
      <c r="C53" t="s">
        <v>291</v>
      </c>
    </row>
    <row r="54" spans="1:3" x14ac:dyDescent="0.25">
      <c r="A54" s="41" t="s">
        <v>52</v>
      </c>
      <c r="B54" t="s">
        <v>152</v>
      </c>
      <c r="C54" t="s">
        <v>291</v>
      </c>
    </row>
    <row r="55" spans="1:3" x14ac:dyDescent="0.25">
      <c r="A55" s="41" t="s">
        <v>53</v>
      </c>
      <c r="B55" t="s">
        <v>153</v>
      </c>
      <c r="C55" t="s">
        <v>291</v>
      </c>
    </row>
    <row r="56" spans="1:3" x14ac:dyDescent="0.25">
      <c r="A56" s="41" t="s">
        <v>54</v>
      </c>
      <c r="B56" t="s">
        <v>154</v>
      </c>
      <c r="C56" t="s">
        <v>291</v>
      </c>
    </row>
    <row r="57" spans="1:3" x14ac:dyDescent="0.25">
      <c r="A57" s="41" t="s">
        <v>55</v>
      </c>
      <c r="B57" t="s">
        <v>155</v>
      </c>
      <c r="C57" t="s">
        <v>291</v>
      </c>
    </row>
    <row r="58" spans="1:3" x14ac:dyDescent="0.25">
      <c r="A58" s="41" t="s">
        <v>237</v>
      </c>
      <c r="B58" t="s">
        <v>206</v>
      </c>
      <c r="C58" t="s">
        <v>291</v>
      </c>
    </row>
    <row r="59" spans="1:3" x14ac:dyDescent="0.25">
      <c r="A59" s="41" t="s">
        <v>238</v>
      </c>
      <c r="B59" t="s">
        <v>198</v>
      </c>
      <c r="C59" t="s">
        <v>291</v>
      </c>
    </row>
    <row r="60" spans="1:3" x14ac:dyDescent="0.25">
      <c r="A60" s="41" t="s">
        <v>88</v>
      </c>
      <c r="B60" t="s">
        <v>196</v>
      </c>
      <c r="C60" t="s">
        <v>291</v>
      </c>
    </row>
    <row r="61" spans="1:3" x14ac:dyDescent="0.25">
      <c r="A61" s="41" t="s">
        <v>56</v>
      </c>
      <c r="B61" t="s">
        <v>156</v>
      </c>
      <c r="C61" t="s">
        <v>291</v>
      </c>
    </row>
    <row r="62" spans="1:3" x14ac:dyDescent="0.25">
      <c r="A62" s="41" t="s">
        <v>57</v>
      </c>
      <c r="B62" t="s">
        <v>157</v>
      </c>
      <c r="C62" t="s">
        <v>291</v>
      </c>
    </row>
    <row r="63" spans="1:3" x14ac:dyDescent="0.25">
      <c r="A63" s="41" t="s">
        <v>58</v>
      </c>
      <c r="B63" t="s">
        <v>158</v>
      </c>
      <c r="C63" t="s">
        <v>291</v>
      </c>
    </row>
    <row r="64" spans="1:3" x14ac:dyDescent="0.25">
      <c r="A64" s="41" t="s">
        <v>59</v>
      </c>
      <c r="B64" t="s">
        <v>159</v>
      </c>
      <c r="C64" t="s">
        <v>291</v>
      </c>
    </row>
    <row r="65" spans="1:3" x14ac:dyDescent="0.25">
      <c r="A65" s="41" t="s">
        <v>60</v>
      </c>
      <c r="B65" t="s">
        <v>160</v>
      </c>
      <c r="C65" t="s">
        <v>291</v>
      </c>
    </row>
    <row r="66" spans="1:3" x14ac:dyDescent="0.25">
      <c r="A66" s="41" t="s">
        <v>61</v>
      </c>
      <c r="B66" t="s">
        <v>161</v>
      </c>
      <c r="C66" t="s">
        <v>291</v>
      </c>
    </row>
    <row r="67" spans="1:3" x14ac:dyDescent="0.25">
      <c r="A67" s="41" t="s">
        <v>62</v>
      </c>
      <c r="B67" t="s">
        <v>162</v>
      </c>
      <c r="C67" t="s">
        <v>291</v>
      </c>
    </row>
    <row r="68" spans="1:3" x14ac:dyDescent="0.25">
      <c r="A68" s="41" t="s">
        <v>60</v>
      </c>
      <c r="B68" t="s">
        <v>163</v>
      </c>
      <c r="C68" t="s">
        <v>291</v>
      </c>
    </row>
    <row r="69" spans="1:3" x14ac:dyDescent="0.25">
      <c r="A69" s="41" t="s">
        <v>63</v>
      </c>
      <c r="B69" t="s">
        <v>164</v>
      </c>
      <c r="C69" t="s">
        <v>291</v>
      </c>
    </row>
    <row r="70" spans="1:3" x14ac:dyDescent="0.25">
      <c r="A70" s="41" t="s">
        <v>64</v>
      </c>
      <c r="B70" t="s">
        <v>165</v>
      </c>
      <c r="C70" t="s">
        <v>291</v>
      </c>
    </row>
    <row r="71" spans="1:3" x14ac:dyDescent="0.25">
      <c r="A71" s="41" t="s">
        <v>248</v>
      </c>
      <c r="B71" t="s">
        <v>193</v>
      </c>
      <c r="C71" t="s">
        <v>291</v>
      </c>
    </row>
    <row r="72" spans="1:3" x14ac:dyDescent="0.25">
      <c r="A72" s="41" t="s">
        <v>65</v>
      </c>
      <c r="B72" t="s">
        <v>166</v>
      </c>
      <c r="C72" t="s">
        <v>291</v>
      </c>
    </row>
    <row r="73" spans="1:3" x14ac:dyDescent="0.25">
      <c r="A73" s="41" t="s">
        <v>66</v>
      </c>
      <c r="B73" t="s">
        <v>167</v>
      </c>
      <c r="C73" t="s">
        <v>291</v>
      </c>
    </row>
    <row r="74" spans="1:3" x14ac:dyDescent="0.25">
      <c r="A74" s="41" t="s">
        <v>67</v>
      </c>
      <c r="B74" t="s">
        <v>168</v>
      </c>
      <c r="C74" t="s">
        <v>291</v>
      </c>
    </row>
    <row r="75" spans="1:3" x14ac:dyDescent="0.25">
      <c r="A75" s="41" t="s">
        <v>68</v>
      </c>
      <c r="B75" t="s">
        <v>169</v>
      </c>
      <c r="C75" t="s">
        <v>291</v>
      </c>
    </row>
    <row r="76" spans="1:3" x14ac:dyDescent="0.25">
      <c r="A76" s="41" t="s">
        <v>84</v>
      </c>
      <c r="B76" t="s">
        <v>186</v>
      </c>
      <c r="C76" t="s">
        <v>291</v>
      </c>
    </row>
    <row r="77" spans="1:3" x14ac:dyDescent="0.25">
      <c r="A77" s="41" t="s">
        <v>247</v>
      </c>
      <c r="B77" t="s">
        <v>189</v>
      </c>
      <c r="C77" t="s">
        <v>291</v>
      </c>
    </row>
    <row r="78" spans="1:3" x14ac:dyDescent="0.25">
      <c r="A78" s="41" t="s">
        <v>70</v>
      </c>
      <c r="B78" t="s">
        <v>171</v>
      </c>
      <c r="C78" t="s">
        <v>291</v>
      </c>
    </row>
    <row r="79" spans="1:3" x14ac:dyDescent="0.25">
      <c r="A79" s="41" t="s">
        <v>71</v>
      </c>
      <c r="B79" t="s">
        <v>172</v>
      </c>
      <c r="C79" t="s">
        <v>291</v>
      </c>
    </row>
    <row r="80" spans="1:3" x14ac:dyDescent="0.25">
      <c r="A80" s="41" t="s">
        <v>251</v>
      </c>
      <c r="B80" t="s">
        <v>199</v>
      </c>
      <c r="C80" t="s">
        <v>291</v>
      </c>
    </row>
    <row r="81" spans="1:13" x14ac:dyDescent="0.25">
      <c r="A81" s="41" t="s">
        <v>72</v>
      </c>
      <c r="B81" t="s">
        <v>173</v>
      </c>
      <c r="C81" t="s">
        <v>291</v>
      </c>
    </row>
    <row r="82" spans="1:13" x14ac:dyDescent="0.25">
      <c r="A82" s="41" t="s">
        <v>73</v>
      </c>
      <c r="B82" t="s">
        <v>174</v>
      </c>
      <c r="C82" t="s">
        <v>291</v>
      </c>
    </row>
    <row r="83" spans="1:13" x14ac:dyDescent="0.25">
      <c r="A83" s="41" t="s">
        <v>74</v>
      </c>
      <c r="B83" t="s">
        <v>175</v>
      </c>
      <c r="C83" t="s">
        <v>291</v>
      </c>
    </row>
    <row r="84" spans="1:13" x14ac:dyDescent="0.25">
      <c r="A84" s="41" t="s">
        <v>75</v>
      </c>
      <c r="B84" t="s">
        <v>176</v>
      </c>
      <c r="C84" t="s">
        <v>291</v>
      </c>
    </row>
    <row r="85" spans="1:13" x14ac:dyDescent="0.25">
      <c r="A85" s="41" t="s">
        <v>76</v>
      </c>
      <c r="B85" t="s">
        <v>177</v>
      </c>
      <c r="C85" t="s">
        <v>298</v>
      </c>
    </row>
    <row r="86" spans="1:13" x14ac:dyDescent="0.25">
      <c r="A86" t="s">
        <v>77</v>
      </c>
      <c r="B86" t="s">
        <v>178</v>
      </c>
      <c r="C86" t="s">
        <v>291</v>
      </c>
    </row>
    <row r="87" spans="1:13" x14ac:dyDescent="0.25">
      <c r="A87" s="41" t="s">
        <v>78</v>
      </c>
      <c r="B87" t="s">
        <v>179</v>
      </c>
      <c r="C87" t="s">
        <v>291</v>
      </c>
    </row>
    <row r="88" spans="1:13" x14ac:dyDescent="0.25">
      <c r="A88" s="49" t="s">
        <v>240</v>
      </c>
      <c r="B88" t="s">
        <v>210</v>
      </c>
      <c r="C88" t="s">
        <v>291</v>
      </c>
      <c r="L88"/>
      <c r="M88" s="49"/>
    </row>
    <row r="89" spans="1:13" x14ac:dyDescent="0.25">
      <c r="A89" s="49" t="s">
        <v>245</v>
      </c>
      <c r="B89" t="s">
        <v>181</v>
      </c>
      <c r="C89" t="s">
        <v>291</v>
      </c>
      <c r="L89"/>
      <c r="M89" s="49"/>
    </row>
    <row r="90" spans="1:13" x14ac:dyDescent="0.25">
      <c r="A90" t="s">
        <v>79</v>
      </c>
      <c r="B90" t="s">
        <v>180</v>
      </c>
      <c r="C90" t="s">
        <v>291</v>
      </c>
    </row>
    <row r="91" spans="1:13" x14ac:dyDescent="0.25">
      <c r="A91" s="41" t="s">
        <v>302</v>
      </c>
      <c r="B91" t="s">
        <v>213</v>
      </c>
      <c r="C91" t="s">
        <v>291</v>
      </c>
    </row>
    <row r="92" spans="1:13" x14ac:dyDescent="0.25">
      <c r="A92" s="41" t="s">
        <v>255</v>
      </c>
      <c r="B92" t="s">
        <v>200</v>
      </c>
      <c r="C92" t="s">
        <v>291</v>
      </c>
    </row>
    <row r="93" spans="1:13" x14ac:dyDescent="0.25">
      <c r="A93" s="41" t="s">
        <v>257</v>
      </c>
      <c r="B93" t="s">
        <v>212</v>
      </c>
      <c r="C93" t="s">
        <v>291</v>
      </c>
    </row>
    <row r="94" spans="1:13" x14ac:dyDescent="0.25">
      <c r="A94" s="41" t="s">
        <v>89</v>
      </c>
      <c r="B94" t="s">
        <v>182</v>
      </c>
      <c r="C94" t="s">
        <v>291</v>
      </c>
    </row>
    <row r="95" spans="1:13" x14ac:dyDescent="0.25">
      <c r="A95" s="41" t="s">
        <v>303</v>
      </c>
      <c r="B95" t="s">
        <v>102</v>
      </c>
      <c r="C95" t="s">
        <v>297</v>
      </c>
    </row>
    <row r="96" spans="1:13" x14ac:dyDescent="0.25">
      <c r="A96" s="41" t="s">
        <v>303</v>
      </c>
      <c r="B96" t="s">
        <v>103</v>
      </c>
      <c r="C96" t="s">
        <v>297</v>
      </c>
    </row>
    <row r="97" spans="1:3" x14ac:dyDescent="0.25">
      <c r="A97" s="41" t="s">
        <v>303</v>
      </c>
      <c r="B97" t="s">
        <v>104</v>
      </c>
      <c r="C97" t="s">
        <v>297</v>
      </c>
    </row>
    <row r="98" spans="1:3" x14ac:dyDescent="0.25">
      <c r="A98" s="41" t="s">
        <v>303</v>
      </c>
      <c r="B98" t="s">
        <v>105</v>
      </c>
      <c r="C98" t="s">
        <v>297</v>
      </c>
    </row>
    <row r="99" spans="1:3" x14ac:dyDescent="0.25">
      <c r="A99" s="41" t="s">
        <v>303</v>
      </c>
      <c r="B99" t="s">
        <v>106</v>
      </c>
      <c r="C99" t="s">
        <v>297</v>
      </c>
    </row>
    <row r="100" spans="1:3" x14ac:dyDescent="0.25">
      <c r="A100" s="41" t="s">
        <v>303</v>
      </c>
      <c r="B100" t="s">
        <v>107</v>
      </c>
      <c r="C100" t="s">
        <v>297</v>
      </c>
    </row>
    <row r="101" spans="1:3" x14ac:dyDescent="0.25">
      <c r="A101" s="41" t="s">
        <v>303</v>
      </c>
      <c r="B101" t="s">
        <v>108</v>
      </c>
      <c r="C101" t="s">
        <v>297</v>
      </c>
    </row>
    <row r="102" spans="1:3" x14ac:dyDescent="0.25">
      <c r="A102" s="41" t="s">
        <v>303</v>
      </c>
      <c r="B102" t="s">
        <v>109</v>
      </c>
      <c r="C102" t="s">
        <v>297</v>
      </c>
    </row>
    <row r="103" spans="1:3" x14ac:dyDescent="0.25">
      <c r="A103" s="41" t="s">
        <v>303</v>
      </c>
      <c r="B103" t="s">
        <v>110</v>
      </c>
      <c r="C103" t="s">
        <v>297</v>
      </c>
    </row>
    <row r="104" spans="1:3" x14ac:dyDescent="0.25">
      <c r="A104" s="41" t="s">
        <v>303</v>
      </c>
      <c r="B104" t="s">
        <v>112</v>
      </c>
      <c r="C104" t="s">
        <v>297</v>
      </c>
    </row>
    <row r="105" spans="1:3" x14ac:dyDescent="0.25">
      <c r="A105" s="41" t="s">
        <v>303</v>
      </c>
      <c r="B105" t="s">
        <v>113</v>
      </c>
      <c r="C105" t="s">
        <v>297</v>
      </c>
    </row>
    <row r="106" spans="1:3" x14ac:dyDescent="0.25">
      <c r="A106" s="41" t="s">
        <v>303</v>
      </c>
      <c r="B106" t="s">
        <v>114</v>
      </c>
      <c r="C106" t="s">
        <v>297</v>
      </c>
    </row>
    <row r="107" spans="1:3" x14ac:dyDescent="0.25">
      <c r="A107" s="41" t="s">
        <v>303</v>
      </c>
      <c r="B107" t="s">
        <v>115</v>
      </c>
      <c r="C107" t="s">
        <v>297</v>
      </c>
    </row>
    <row r="108" spans="1:3" x14ac:dyDescent="0.25">
      <c r="A108" s="41" t="s">
        <v>303</v>
      </c>
      <c r="B108" t="s">
        <v>118</v>
      </c>
      <c r="C108" t="s">
        <v>297</v>
      </c>
    </row>
    <row r="109" spans="1:3" x14ac:dyDescent="0.25">
      <c r="A109" s="41" t="s">
        <v>303</v>
      </c>
      <c r="B109" t="s">
        <v>116</v>
      </c>
      <c r="C109" t="s">
        <v>297</v>
      </c>
    </row>
    <row r="110" spans="1:3" x14ac:dyDescent="0.25">
      <c r="A110" s="41" t="s">
        <v>303</v>
      </c>
      <c r="B110" t="s">
        <v>117</v>
      </c>
      <c r="C110" t="s">
        <v>297</v>
      </c>
    </row>
    <row r="111" spans="1:3" x14ac:dyDescent="0.25">
      <c r="A111" s="41" t="s">
        <v>303</v>
      </c>
      <c r="B111" t="s">
        <v>304</v>
      </c>
      <c r="C111" t="s">
        <v>297</v>
      </c>
    </row>
    <row r="112" spans="1:3" x14ac:dyDescent="0.25">
      <c r="A112" s="41" t="s">
        <v>303</v>
      </c>
      <c r="B112" t="s">
        <v>111</v>
      </c>
      <c r="C112" t="s">
        <v>297</v>
      </c>
    </row>
    <row r="113" spans="1:3" x14ac:dyDescent="0.25">
      <c r="A113" s="41" t="s">
        <v>303</v>
      </c>
      <c r="B113" t="s">
        <v>305</v>
      </c>
      <c r="C113" t="s">
        <v>297</v>
      </c>
    </row>
    <row r="114" spans="1:3" x14ac:dyDescent="0.25">
      <c r="A114" s="41" t="s">
        <v>303</v>
      </c>
      <c r="B114" t="s">
        <v>306</v>
      </c>
      <c r="C114" t="s">
        <v>297</v>
      </c>
    </row>
    <row r="115" spans="1:3" x14ac:dyDescent="0.25">
      <c r="A115" s="41" t="s">
        <v>303</v>
      </c>
      <c r="B115" t="s">
        <v>187</v>
      </c>
      <c r="C115" t="s">
        <v>287</v>
      </c>
    </row>
    <row r="116" spans="1:3" x14ac:dyDescent="0.25">
      <c r="A116" s="41" t="s">
        <v>69</v>
      </c>
      <c r="B116" t="s">
        <v>170</v>
      </c>
      <c r="C116" t="s">
        <v>291</v>
      </c>
    </row>
    <row r="117" spans="1:3" x14ac:dyDescent="0.25">
      <c r="A117" s="41" t="s">
        <v>307</v>
      </c>
      <c r="B117" t="s">
        <v>211</v>
      </c>
      <c r="C117" t="s">
        <v>291</v>
      </c>
    </row>
    <row r="118" spans="1:3" x14ac:dyDescent="0.25">
      <c r="A118" s="41" t="s">
        <v>308</v>
      </c>
      <c r="B118" t="s">
        <v>309</v>
      </c>
      <c r="C118" t="s">
        <v>291</v>
      </c>
    </row>
  </sheetData>
  <sheetProtection algorithmName="SHA-512" hashValue="4iJP3YQzcDfstRbiHN5E2XllfxgSpYTs1aQwyBJb0DWA5gSIz7XNjDBJ8qzJuv4slPVHeAK2nvmQcVUQl51iDg==" saltValue="fg0f2jo04Rqk+ofrmZ2VeA==" spinCount="100000" sheet="1" objects="1" scenarios="1"/>
  <autoFilter ref="B1:C118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29"/>
  <sheetViews>
    <sheetView topLeftCell="A196" workbookViewId="0">
      <selection activeCell="A209" sqref="A209:XFD209"/>
    </sheetView>
  </sheetViews>
  <sheetFormatPr defaultColWidth="9.140625" defaultRowHeight="15" x14ac:dyDescent="0.25"/>
  <cols>
    <col min="1" max="1" width="73.42578125" style="41" bestFit="1" customWidth="1"/>
    <col min="4" max="4" width="13.7109375" customWidth="1"/>
    <col min="5" max="5" width="4.140625" customWidth="1"/>
    <col min="11" max="12" width="14" style="41" bestFit="1" customWidth="1"/>
    <col min="13" max="13" width="13.28515625" style="41" bestFit="1" customWidth="1"/>
    <col min="14" max="14" width="9.28515625" style="41" bestFit="1" customWidth="1"/>
    <col min="15" max="16" width="13.28515625" style="41" bestFit="1" customWidth="1"/>
  </cols>
  <sheetData>
    <row r="1" spans="1:10" x14ac:dyDescent="0.25">
      <c r="A1" s="41" t="s">
        <v>10</v>
      </c>
      <c r="B1" t="s">
        <v>284</v>
      </c>
      <c r="C1" t="s">
        <v>285</v>
      </c>
      <c r="E1" s="68" t="s">
        <v>286</v>
      </c>
      <c r="F1" s="69"/>
      <c r="G1" s="69"/>
      <c r="H1" s="69"/>
      <c r="I1" s="69"/>
      <c r="J1" s="69"/>
    </row>
    <row r="2" spans="1:10" x14ac:dyDescent="0.25">
      <c r="A2" s="31" t="s">
        <v>369</v>
      </c>
      <c r="B2" t="s">
        <v>346</v>
      </c>
      <c r="C2" t="s">
        <v>288</v>
      </c>
      <c r="E2" s="69" t="s">
        <v>288</v>
      </c>
      <c r="F2" s="69" t="s">
        <v>289</v>
      </c>
      <c r="G2" s="69"/>
      <c r="H2" s="69"/>
      <c r="I2" s="69"/>
      <c r="J2" s="69"/>
    </row>
    <row r="3" spans="1:10" x14ac:dyDescent="0.25">
      <c r="A3" s="41" t="s">
        <v>371</v>
      </c>
      <c r="B3" t="s">
        <v>370</v>
      </c>
      <c r="C3" t="s">
        <v>288</v>
      </c>
      <c r="E3" s="69" t="s">
        <v>291</v>
      </c>
      <c r="F3" s="69" t="s">
        <v>292</v>
      </c>
      <c r="G3" s="69"/>
      <c r="H3" s="69"/>
      <c r="I3" s="69"/>
      <c r="J3" s="69"/>
    </row>
    <row r="4" spans="1:10" x14ac:dyDescent="0.25">
      <c r="A4" s="41" t="s">
        <v>372</v>
      </c>
      <c r="B4" t="s">
        <v>330</v>
      </c>
      <c r="C4" t="s">
        <v>288</v>
      </c>
      <c r="E4" s="69" t="s">
        <v>293</v>
      </c>
      <c r="F4" s="69" t="s">
        <v>294</v>
      </c>
      <c r="G4" s="69"/>
      <c r="H4" s="69"/>
      <c r="I4" s="69"/>
      <c r="J4" s="69"/>
    </row>
    <row r="5" spans="1:10" x14ac:dyDescent="0.25">
      <c r="A5" s="41" t="s">
        <v>374</v>
      </c>
      <c r="B5" t="s">
        <v>373</v>
      </c>
      <c r="C5" t="s">
        <v>288</v>
      </c>
      <c r="E5" s="69" t="s">
        <v>295</v>
      </c>
      <c r="F5" s="69" t="s">
        <v>296</v>
      </c>
      <c r="G5" s="69"/>
      <c r="H5" s="69"/>
      <c r="I5" s="69"/>
      <c r="J5" s="69"/>
    </row>
    <row r="6" spans="1:10" x14ac:dyDescent="0.25">
      <c r="A6" s="41" t="s">
        <v>376</v>
      </c>
      <c r="B6" t="s">
        <v>375</v>
      </c>
      <c r="C6" t="s">
        <v>288</v>
      </c>
      <c r="E6" s="69" t="s">
        <v>297</v>
      </c>
      <c r="F6" s="69" t="s">
        <v>215</v>
      </c>
      <c r="G6" s="69"/>
      <c r="H6" s="69"/>
      <c r="I6" s="69"/>
      <c r="J6" s="69"/>
    </row>
    <row r="7" spans="1:10" x14ac:dyDescent="0.25">
      <c r="A7" s="41" t="s">
        <v>378</v>
      </c>
      <c r="B7" t="s">
        <v>377</v>
      </c>
      <c r="C7" t="s">
        <v>288</v>
      </c>
      <c r="E7" s="69" t="s">
        <v>298</v>
      </c>
      <c r="F7" s="69" t="s">
        <v>299</v>
      </c>
      <c r="G7" s="69"/>
      <c r="H7" s="69"/>
      <c r="I7" s="69"/>
      <c r="J7" s="69"/>
    </row>
    <row r="8" spans="1:10" x14ac:dyDescent="0.25">
      <c r="A8" s="41" t="s">
        <v>379</v>
      </c>
      <c r="B8" t="s">
        <v>331</v>
      </c>
      <c r="C8" t="s">
        <v>288</v>
      </c>
    </row>
    <row r="9" spans="1:10" x14ac:dyDescent="0.25">
      <c r="A9" s="41" t="s">
        <v>381</v>
      </c>
      <c r="B9" t="s">
        <v>380</v>
      </c>
      <c r="C9" t="s">
        <v>288</v>
      </c>
    </row>
    <row r="10" spans="1:10" x14ac:dyDescent="0.25">
      <c r="A10" s="41" t="s">
        <v>383</v>
      </c>
      <c r="B10" t="s">
        <v>382</v>
      </c>
      <c r="C10" t="s">
        <v>288</v>
      </c>
    </row>
    <row r="11" spans="1:10" x14ac:dyDescent="0.25">
      <c r="A11" s="41" t="s">
        <v>385</v>
      </c>
      <c r="B11" t="s">
        <v>384</v>
      </c>
      <c r="C11" t="s">
        <v>288</v>
      </c>
    </row>
    <row r="12" spans="1:10" x14ac:dyDescent="0.25">
      <c r="A12" s="41" t="s">
        <v>387</v>
      </c>
      <c r="B12" t="s">
        <v>386</v>
      </c>
      <c r="C12" t="s">
        <v>288</v>
      </c>
    </row>
    <row r="13" spans="1:10" x14ac:dyDescent="0.25">
      <c r="A13" s="41" t="s">
        <v>389</v>
      </c>
      <c r="B13" t="s">
        <v>388</v>
      </c>
      <c r="C13" t="s">
        <v>288</v>
      </c>
    </row>
    <row r="14" spans="1:10" x14ac:dyDescent="0.25">
      <c r="A14" s="41" t="s">
        <v>391</v>
      </c>
      <c r="B14" t="s">
        <v>390</v>
      </c>
      <c r="C14" t="s">
        <v>288</v>
      </c>
    </row>
    <row r="15" spans="1:10" x14ac:dyDescent="0.25">
      <c r="A15" s="41" t="s">
        <v>392</v>
      </c>
      <c r="B15" t="s">
        <v>332</v>
      </c>
      <c r="C15" t="s">
        <v>288</v>
      </c>
    </row>
    <row r="16" spans="1:10" x14ac:dyDescent="0.25">
      <c r="A16" s="41" t="s">
        <v>393</v>
      </c>
      <c r="B16" t="s">
        <v>333</v>
      </c>
      <c r="C16" t="s">
        <v>288</v>
      </c>
    </row>
    <row r="17" spans="1:3" x14ac:dyDescent="0.25">
      <c r="A17" s="41" t="s">
        <v>394</v>
      </c>
      <c r="B17" t="s">
        <v>334</v>
      </c>
      <c r="C17" t="s">
        <v>288</v>
      </c>
    </row>
    <row r="18" spans="1:3" x14ac:dyDescent="0.25">
      <c r="A18" s="41" t="s">
        <v>395</v>
      </c>
      <c r="B18" t="s">
        <v>335</v>
      </c>
      <c r="C18" t="s">
        <v>288</v>
      </c>
    </row>
    <row r="19" spans="1:3" x14ac:dyDescent="0.25">
      <c r="A19" s="41" t="s">
        <v>396</v>
      </c>
      <c r="B19" t="s">
        <v>336</v>
      </c>
      <c r="C19" t="s">
        <v>288</v>
      </c>
    </row>
    <row r="20" spans="1:3" x14ac:dyDescent="0.25">
      <c r="A20" s="41" t="s">
        <v>397</v>
      </c>
      <c r="B20" t="s">
        <v>337</v>
      </c>
      <c r="C20" t="s">
        <v>288</v>
      </c>
    </row>
    <row r="21" spans="1:3" x14ac:dyDescent="0.25">
      <c r="A21" s="41" t="s">
        <v>398</v>
      </c>
      <c r="B21" t="s">
        <v>338</v>
      </c>
      <c r="C21" t="s">
        <v>288</v>
      </c>
    </row>
    <row r="22" spans="1:3" x14ac:dyDescent="0.25">
      <c r="A22" s="41" t="s">
        <v>399</v>
      </c>
      <c r="B22" t="s">
        <v>339</v>
      </c>
      <c r="C22" t="s">
        <v>288</v>
      </c>
    </row>
    <row r="23" spans="1:3" x14ac:dyDescent="0.25">
      <c r="A23" s="41" t="s">
        <v>400</v>
      </c>
      <c r="B23" t="s">
        <v>340</v>
      </c>
      <c r="C23" t="s">
        <v>288</v>
      </c>
    </row>
    <row r="24" spans="1:3" x14ac:dyDescent="0.25">
      <c r="A24" s="41" t="s">
        <v>401</v>
      </c>
      <c r="B24" t="s">
        <v>341</v>
      </c>
      <c r="C24" t="s">
        <v>288</v>
      </c>
    </row>
    <row r="25" spans="1:3" x14ac:dyDescent="0.25">
      <c r="A25" s="41" t="s">
        <v>403</v>
      </c>
      <c r="B25" t="s">
        <v>402</v>
      </c>
      <c r="C25" t="s">
        <v>288</v>
      </c>
    </row>
    <row r="26" spans="1:3" x14ac:dyDescent="0.25">
      <c r="A26" s="41" t="s">
        <v>404</v>
      </c>
      <c r="B26" t="s">
        <v>342</v>
      </c>
      <c r="C26" t="s">
        <v>288</v>
      </c>
    </row>
    <row r="27" spans="1:3" x14ac:dyDescent="0.25">
      <c r="A27" s="41" t="s">
        <v>405</v>
      </c>
      <c r="B27" t="s">
        <v>343</v>
      </c>
      <c r="C27" t="s">
        <v>288</v>
      </c>
    </row>
    <row r="28" spans="1:3" x14ac:dyDescent="0.25">
      <c r="A28" s="41" t="s">
        <v>407</v>
      </c>
      <c r="B28" t="s">
        <v>406</v>
      </c>
      <c r="C28" t="s">
        <v>288</v>
      </c>
    </row>
    <row r="29" spans="1:3" x14ac:dyDescent="0.25">
      <c r="A29" s="41" t="s">
        <v>409</v>
      </c>
      <c r="B29" t="s">
        <v>408</v>
      </c>
      <c r="C29" t="s">
        <v>288</v>
      </c>
    </row>
    <row r="30" spans="1:3" x14ac:dyDescent="0.25">
      <c r="A30" s="41" t="s">
        <v>410</v>
      </c>
      <c r="B30" t="s">
        <v>344</v>
      </c>
      <c r="C30" t="s">
        <v>288</v>
      </c>
    </row>
    <row r="31" spans="1:3" x14ac:dyDescent="0.25">
      <c r="A31" s="41" t="s">
        <v>412</v>
      </c>
      <c r="B31" t="s">
        <v>411</v>
      </c>
      <c r="C31" t="s">
        <v>288</v>
      </c>
    </row>
    <row r="32" spans="1:3" x14ac:dyDescent="0.25">
      <c r="A32" s="41" t="s">
        <v>413</v>
      </c>
      <c r="B32" t="s">
        <v>345</v>
      </c>
      <c r="C32" t="s">
        <v>288</v>
      </c>
    </row>
    <row r="33" spans="1:3" x14ac:dyDescent="0.25">
      <c r="A33" s="41" t="s">
        <v>415</v>
      </c>
      <c r="B33" t="s">
        <v>414</v>
      </c>
      <c r="C33" t="s">
        <v>288</v>
      </c>
    </row>
    <row r="34" spans="1:3" x14ac:dyDescent="0.25">
      <c r="A34" s="41" t="s">
        <v>416</v>
      </c>
      <c r="B34" t="s">
        <v>347</v>
      </c>
      <c r="C34" t="s">
        <v>291</v>
      </c>
    </row>
    <row r="35" spans="1:3" x14ac:dyDescent="0.25">
      <c r="A35" s="41" t="s">
        <v>418</v>
      </c>
      <c r="B35" t="s">
        <v>417</v>
      </c>
      <c r="C35" t="s">
        <v>291</v>
      </c>
    </row>
    <row r="36" spans="1:3" x14ac:dyDescent="0.25">
      <c r="A36" s="41" t="s">
        <v>420</v>
      </c>
      <c r="B36" t="s">
        <v>419</v>
      </c>
      <c r="C36" t="s">
        <v>291</v>
      </c>
    </row>
    <row r="37" spans="1:3" x14ac:dyDescent="0.25">
      <c r="A37" s="41" t="s">
        <v>422</v>
      </c>
      <c r="B37" t="s">
        <v>421</v>
      </c>
      <c r="C37" t="s">
        <v>291</v>
      </c>
    </row>
    <row r="38" spans="1:3" x14ac:dyDescent="0.25">
      <c r="A38" s="41" t="s">
        <v>424</v>
      </c>
      <c r="B38" t="s">
        <v>423</v>
      </c>
      <c r="C38" t="s">
        <v>291</v>
      </c>
    </row>
    <row r="39" spans="1:3" x14ac:dyDescent="0.25">
      <c r="A39" s="41" t="s">
        <v>426</v>
      </c>
      <c r="B39" t="s">
        <v>425</v>
      </c>
      <c r="C39" t="s">
        <v>291</v>
      </c>
    </row>
    <row r="40" spans="1:3" x14ac:dyDescent="0.25">
      <c r="A40" s="41" t="s">
        <v>428</v>
      </c>
      <c r="B40" t="s">
        <v>427</v>
      </c>
      <c r="C40" t="s">
        <v>291</v>
      </c>
    </row>
    <row r="41" spans="1:3" x14ac:dyDescent="0.25">
      <c r="A41" s="41" t="s">
        <v>430</v>
      </c>
      <c r="B41" t="s">
        <v>429</v>
      </c>
      <c r="C41" t="s">
        <v>291</v>
      </c>
    </row>
    <row r="42" spans="1:3" x14ac:dyDescent="0.25">
      <c r="A42" s="41" t="s">
        <v>432</v>
      </c>
      <c r="B42" t="s">
        <v>431</v>
      </c>
      <c r="C42" t="s">
        <v>291</v>
      </c>
    </row>
    <row r="43" spans="1:3" x14ac:dyDescent="0.25">
      <c r="A43" s="41" t="s">
        <v>434</v>
      </c>
      <c r="B43" t="s">
        <v>433</v>
      </c>
      <c r="C43" t="s">
        <v>291</v>
      </c>
    </row>
    <row r="44" spans="1:3" x14ac:dyDescent="0.25">
      <c r="A44" s="41" t="s">
        <v>436</v>
      </c>
      <c r="B44" t="s">
        <v>435</v>
      </c>
      <c r="C44" t="s">
        <v>291</v>
      </c>
    </row>
    <row r="45" spans="1:3" x14ac:dyDescent="0.25">
      <c r="A45" s="41" t="s">
        <v>437</v>
      </c>
      <c r="B45" t="s">
        <v>366</v>
      </c>
      <c r="C45" t="s">
        <v>291</v>
      </c>
    </row>
    <row r="46" spans="1:3" x14ac:dyDescent="0.25">
      <c r="A46" s="41" t="s">
        <v>439</v>
      </c>
      <c r="B46" t="s">
        <v>438</v>
      </c>
      <c r="C46" t="s">
        <v>291</v>
      </c>
    </row>
    <row r="47" spans="1:3" x14ac:dyDescent="0.25">
      <c r="A47" s="41" t="s">
        <v>441</v>
      </c>
      <c r="B47" t="s">
        <v>440</v>
      </c>
      <c r="C47" t="s">
        <v>291</v>
      </c>
    </row>
    <row r="48" spans="1:3" x14ac:dyDescent="0.25">
      <c r="A48" s="41" t="s">
        <v>443</v>
      </c>
      <c r="B48" t="s">
        <v>442</v>
      </c>
      <c r="C48" t="s">
        <v>291</v>
      </c>
    </row>
    <row r="49" spans="1:3" x14ac:dyDescent="0.25">
      <c r="A49" s="41" t="s">
        <v>445</v>
      </c>
      <c r="B49" t="s">
        <v>444</v>
      </c>
      <c r="C49" t="s">
        <v>291</v>
      </c>
    </row>
    <row r="50" spans="1:3" x14ac:dyDescent="0.25">
      <c r="A50" s="41" t="s">
        <v>447</v>
      </c>
      <c r="B50" t="s">
        <v>446</v>
      </c>
      <c r="C50" t="s">
        <v>291</v>
      </c>
    </row>
    <row r="51" spans="1:3" x14ac:dyDescent="0.25">
      <c r="A51" s="41" t="s">
        <v>449</v>
      </c>
      <c r="B51" t="s">
        <v>448</v>
      </c>
      <c r="C51" t="s">
        <v>291</v>
      </c>
    </row>
    <row r="52" spans="1:3" x14ac:dyDescent="0.25">
      <c r="A52" s="41" t="s">
        <v>451</v>
      </c>
      <c r="B52" t="s">
        <v>450</v>
      </c>
      <c r="C52" t="s">
        <v>291</v>
      </c>
    </row>
    <row r="53" spans="1:3" x14ac:dyDescent="0.25">
      <c r="A53" s="41" t="s">
        <v>453</v>
      </c>
      <c r="B53" t="s">
        <v>452</v>
      </c>
      <c r="C53" t="s">
        <v>291</v>
      </c>
    </row>
    <row r="54" spans="1:3" x14ac:dyDescent="0.25">
      <c r="A54" s="41" t="s">
        <v>455</v>
      </c>
      <c r="B54" t="s">
        <v>454</v>
      </c>
      <c r="C54" t="s">
        <v>291</v>
      </c>
    </row>
    <row r="55" spans="1:3" x14ac:dyDescent="0.25">
      <c r="A55" s="41" t="s">
        <v>457</v>
      </c>
      <c r="B55" t="s">
        <v>456</v>
      </c>
      <c r="C55" t="s">
        <v>291</v>
      </c>
    </row>
    <row r="56" spans="1:3" x14ac:dyDescent="0.25">
      <c r="A56" s="41" t="s">
        <v>459</v>
      </c>
      <c r="B56" t="s">
        <v>458</v>
      </c>
      <c r="C56" t="s">
        <v>291</v>
      </c>
    </row>
    <row r="57" spans="1:3" x14ac:dyDescent="0.25">
      <c r="A57" s="41" t="s">
        <v>461</v>
      </c>
      <c r="B57" t="s">
        <v>460</v>
      </c>
      <c r="C57" t="s">
        <v>291</v>
      </c>
    </row>
    <row r="58" spans="1:3" x14ac:dyDescent="0.25">
      <c r="A58" s="41" t="s">
        <v>463</v>
      </c>
      <c r="B58" t="s">
        <v>462</v>
      </c>
      <c r="C58" t="s">
        <v>291</v>
      </c>
    </row>
    <row r="59" spans="1:3" x14ac:dyDescent="0.25">
      <c r="A59" s="41" t="s">
        <v>465</v>
      </c>
      <c r="B59" t="s">
        <v>464</v>
      </c>
      <c r="C59" t="s">
        <v>291</v>
      </c>
    </row>
    <row r="60" spans="1:3" x14ac:dyDescent="0.25">
      <c r="A60" s="41" t="s">
        <v>467</v>
      </c>
      <c r="B60" t="s">
        <v>466</v>
      </c>
      <c r="C60" t="s">
        <v>291</v>
      </c>
    </row>
    <row r="61" spans="1:3" x14ac:dyDescent="0.25">
      <c r="A61" s="41" t="s">
        <v>469</v>
      </c>
      <c r="B61" t="s">
        <v>468</v>
      </c>
      <c r="C61" t="s">
        <v>291</v>
      </c>
    </row>
    <row r="62" spans="1:3" x14ac:dyDescent="0.25">
      <c r="A62" s="41" t="s">
        <v>471</v>
      </c>
      <c r="B62" t="s">
        <v>470</v>
      </c>
      <c r="C62" t="s">
        <v>291</v>
      </c>
    </row>
    <row r="63" spans="1:3" x14ac:dyDescent="0.25">
      <c r="A63" s="41" t="s">
        <v>473</v>
      </c>
      <c r="B63" t="s">
        <v>472</v>
      </c>
      <c r="C63" t="s">
        <v>291</v>
      </c>
    </row>
    <row r="64" spans="1:3" x14ac:dyDescent="0.25">
      <c r="A64" s="41" t="s">
        <v>475</v>
      </c>
      <c r="B64" t="s">
        <v>474</v>
      </c>
      <c r="C64" t="s">
        <v>291</v>
      </c>
    </row>
    <row r="65" spans="1:3" x14ac:dyDescent="0.25">
      <c r="A65" s="41" t="s">
        <v>477</v>
      </c>
      <c r="B65" t="s">
        <v>476</v>
      </c>
      <c r="C65" t="s">
        <v>291</v>
      </c>
    </row>
    <row r="66" spans="1:3" x14ac:dyDescent="0.25">
      <c r="A66" s="41" t="s">
        <v>479</v>
      </c>
      <c r="B66" t="s">
        <v>478</v>
      </c>
      <c r="C66" t="s">
        <v>291</v>
      </c>
    </row>
    <row r="67" spans="1:3" x14ac:dyDescent="0.25">
      <c r="A67" s="41" t="s">
        <v>482</v>
      </c>
      <c r="B67" t="s">
        <v>349</v>
      </c>
      <c r="C67" t="s">
        <v>291</v>
      </c>
    </row>
    <row r="68" spans="1:3" x14ac:dyDescent="0.25">
      <c r="A68" s="41" t="s">
        <v>483</v>
      </c>
      <c r="B68" t="s">
        <v>350</v>
      </c>
      <c r="C68" t="s">
        <v>291</v>
      </c>
    </row>
    <row r="69" spans="1:3" x14ac:dyDescent="0.25">
      <c r="A69" s="41" t="s">
        <v>484</v>
      </c>
      <c r="B69" t="s">
        <v>351</v>
      </c>
      <c r="C69" t="s">
        <v>291</v>
      </c>
    </row>
    <row r="70" spans="1:3" x14ac:dyDescent="0.25">
      <c r="A70" s="41" t="s">
        <v>486</v>
      </c>
      <c r="B70" t="s">
        <v>485</v>
      </c>
      <c r="C70" t="s">
        <v>291</v>
      </c>
    </row>
    <row r="71" spans="1:3" x14ac:dyDescent="0.25">
      <c r="A71" s="41" t="s">
        <v>487</v>
      </c>
      <c r="B71" t="s">
        <v>352</v>
      </c>
      <c r="C71" t="s">
        <v>291</v>
      </c>
    </row>
    <row r="72" spans="1:3" x14ac:dyDescent="0.25">
      <c r="A72" s="41" t="s">
        <v>488</v>
      </c>
      <c r="B72" t="s">
        <v>353</v>
      </c>
      <c r="C72" t="s">
        <v>291</v>
      </c>
    </row>
    <row r="73" spans="1:3" x14ac:dyDescent="0.25">
      <c r="A73" s="41" t="s">
        <v>489</v>
      </c>
      <c r="B73" t="s">
        <v>354</v>
      </c>
      <c r="C73" t="s">
        <v>291</v>
      </c>
    </row>
    <row r="74" spans="1:3" x14ac:dyDescent="0.25">
      <c r="A74" s="41" t="s">
        <v>491</v>
      </c>
      <c r="B74" t="s">
        <v>490</v>
      </c>
      <c r="C74" t="s">
        <v>291</v>
      </c>
    </row>
    <row r="75" spans="1:3" x14ac:dyDescent="0.25">
      <c r="A75" s="41" t="s">
        <v>493</v>
      </c>
      <c r="B75" t="s">
        <v>492</v>
      </c>
      <c r="C75" t="s">
        <v>291</v>
      </c>
    </row>
    <row r="76" spans="1:3" x14ac:dyDescent="0.25">
      <c r="A76" s="41" t="s">
        <v>495</v>
      </c>
      <c r="B76" t="s">
        <v>494</v>
      </c>
      <c r="C76" t="s">
        <v>291</v>
      </c>
    </row>
    <row r="77" spans="1:3" x14ac:dyDescent="0.25">
      <c r="A77" s="41" t="s">
        <v>497</v>
      </c>
      <c r="B77" t="s">
        <v>496</v>
      </c>
      <c r="C77" t="s">
        <v>291</v>
      </c>
    </row>
    <row r="78" spans="1:3" x14ac:dyDescent="0.25">
      <c r="A78" s="41" t="s">
        <v>499</v>
      </c>
      <c r="B78" t="s">
        <v>498</v>
      </c>
      <c r="C78" t="s">
        <v>291</v>
      </c>
    </row>
    <row r="79" spans="1:3" x14ac:dyDescent="0.25">
      <c r="A79" s="41" t="s">
        <v>501</v>
      </c>
      <c r="B79" t="s">
        <v>500</v>
      </c>
      <c r="C79" t="s">
        <v>291</v>
      </c>
    </row>
    <row r="80" spans="1:3" x14ac:dyDescent="0.25">
      <c r="A80" s="41" t="s">
        <v>503</v>
      </c>
      <c r="B80" t="s">
        <v>502</v>
      </c>
      <c r="C80" t="s">
        <v>291</v>
      </c>
    </row>
    <row r="81" spans="1:13" x14ac:dyDescent="0.25">
      <c r="A81" s="41" t="s">
        <v>505</v>
      </c>
      <c r="B81" t="s">
        <v>504</v>
      </c>
      <c r="C81" t="s">
        <v>291</v>
      </c>
    </row>
    <row r="82" spans="1:13" x14ac:dyDescent="0.25">
      <c r="A82" s="41" t="s">
        <v>507</v>
      </c>
      <c r="B82" t="s">
        <v>506</v>
      </c>
      <c r="C82" t="s">
        <v>291</v>
      </c>
    </row>
    <row r="83" spans="1:13" x14ac:dyDescent="0.25">
      <c r="A83" s="41" t="s">
        <v>509</v>
      </c>
      <c r="B83" t="s">
        <v>508</v>
      </c>
      <c r="C83" t="s">
        <v>291</v>
      </c>
    </row>
    <row r="84" spans="1:13" x14ac:dyDescent="0.25">
      <c r="A84" s="41" t="s">
        <v>510</v>
      </c>
      <c r="B84" t="s">
        <v>355</v>
      </c>
      <c r="C84" t="s">
        <v>291</v>
      </c>
    </row>
    <row r="85" spans="1:13" x14ac:dyDescent="0.25">
      <c r="A85" t="s">
        <v>512</v>
      </c>
      <c r="B85" t="s">
        <v>511</v>
      </c>
      <c r="C85" t="s">
        <v>291</v>
      </c>
    </row>
    <row r="86" spans="1:13" x14ac:dyDescent="0.25">
      <c r="A86" s="41" t="s">
        <v>514</v>
      </c>
      <c r="B86" t="s">
        <v>513</v>
      </c>
      <c r="C86" t="s">
        <v>291</v>
      </c>
    </row>
    <row r="87" spans="1:13" x14ac:dyDescent="0.25">
      <c r="A87" s="49" t="s">
        <v>516</v>
      </c>
      <c r="B87" t="s">
        <v>515</v>
      </c>
      <c r="C87" t="s">
        <v>291</v>
      </c>
      <c r="L87"/>
      <c r="M87" s="49"/>
    </row>
    <row r="88" spans="1:13" x14ac:dyDescent="0.25">
      <c r="A88" s="49" t="s">
        <v>518</v>
      </c>
      <c r="B88" t="s">
        <v>517</v>
      </c>
      <c r="C88" t="s">
        <v>291</v>
      </c>
      <c r="L88"/>
      <c r="M88" s="49"/>
    </row>
    <row r="89" spans="1:13" x14ac:dyDescent="0.25">
      <c r="A89" t="s">
        <v>520</v>
      </c>
      <c r="B89" t="s">
        <v>519</v>
      </c>
      <c r="C89" t="s">
        <v>291</v>
      </c>
    </row>
    <row r="90" spans="1:13" x14ac:dyDescent="0.25">
      <c r="A90" s="41" t="s">
        <v>522</v>
      </c>
      <c r="B90" t="s">
        <v>521</v>
      </c>
      <c r="C90" t="s">
        <v>291</v>
      </c>
    </row>
    <row r="91" spans="1:13" x14ac:dyDescent="0.25">
      <c r="A91" s="41" t="s">
        <v>524</v>
      </c>
      <c r="B91" t="s">
        <v>523</v>
      </c>
      <c r="C91" t="s">
        <v>291</v>
      </c>
    </row>
    <row r="92" spans="1:13" x14ac:dyDescent="0.25">
      <c r="A92" s="41" t="s">
        <v>526</v>
      </c>
      <c r="B92" t="s">
        <v>525</v>
      </c>
      <c r="C92" t="s">
        <v>291</v>
      </c>
    </row>
    <row r="93" spans="1:13" x14ac:dyDescent="0.25">
      <c r="A93" s="41" t="s">
        <v>528</v>
      </c>
      <c r="B93" t="s">
        <v>527</v>
      </c>
      <c r="C93" t="s">
        <v>291</v>
      </c>
    </row>
    <row r="94" spans="1:13" x14ac:dyDescent="0.25">
      <c r="A94" s="41" t="s">
        <v>530</v>
      </c>
      <c r="B94" t="s">
        <v>529</v>
      </c>
      <c r="C94" t="s">
        <v>291</v>
      </c>
    </row>
    <row r="95" spans="1:13" x14ac:dyDescent="0.25">
      <c r="A95" s="41" t="s">
        <v>532</v>
      </c>
      <c r="B95" t="s">
        <v>531</v>
      </c>
      <c r="C95" t="s">
        <v>291</v>
      </c>
    </row>
    <row r="96" spans="1:13" x14ac:dyDescent="0.25">
      <c r="A96" s="41" t="s">
        <v>534</v>
      </c>
      <c r="B96" t="s">
        <v>533</v>
      </c>
      <c r="C96" t="s">
        <v>291</v>
      </c>
    </row>
    <row r="97" spans="1:3" x14ac:dyDescent="0.25">
      <c r="A97" s="41" t="s">
        <v>536</v>
      </c>
      <c r="B97" t="s">
        <v>535</v>
      </c>
      <c r="C97" t="s">
        <v>291</v>
      </c>
    </row>
    <row r="98" spans="1:3" x14ac:dyDescent="0.25">
      <c r="A98" s="41" t="s">
        <v>538</v>
      </c>
      <c r="B98" t="s">
        <v>537</v>
      </c>
      <c r="C98" t="s">
        <v>291</v>
      </c>
    </row>
    <row r="99" spans="1:3" x14ac:dyDescent="0.25">
      <c r="A99" s="41" t="s">
        <v>540</v>
      </c>
      <c r="B99" t="s">
        <v>539</v>
      </c>
      <c r="C99" t="s">
        <v>291</v>
      </c>
    </row>
    <row r="100" spans="1:3" x14ac:dyDescent="0.25">
      <c r="A100" s="41" t="s">
        <v>542</v>
      </c>
      <c r="B100" t="s">
        <v>541</v>
      </c>
      <c r="C100" t="s">
        <v>291</v>
      </c>
    </row>
    <row r="101" spans="1:3" x14ac:dyDescent="0.25">
      <c r="A101" s="41" t="s">
        <v>544</v>
      </c>
      <c r="B101" t="s">
        <v>543</v>
      </c>
      <c r="C101" t="s">
        <v>291</v>
      </c>
    </row>
    <row r="102" spans="1:3" x14ac:dyDescent="0.25">
      <c r="A102" s="41" t="s">
        <v>546</v>
      </c>
      <c r="B102" t="s">
        <v>545</v>
      </c>
      <c r="C102" t="s">
        <v>291</v>
      </c>
    </row>
    <row r="103" spans="1:3" x14ac:dyDescent="0.25">
      <c r="A103" s="41" t="s">
        <v>548</v>
      </c>
      <c r="B103" t="s">
        <v>547</v>
      </c>
      <c r="C103" t="s">
        <v>291</v>
      </c>
    </row>
    <row r="104" spans="1:3" x14ac:dyDescent="0.25">
      <c r="A104" s="41" t="s">
        <v>550</v>
      </c>
      <c r="B104" t="s">
        <v>549</v>
      </c>
      <c r="C104" t="s">
        <v>291</v>
      </c>
    </row>
    <row r="105" spans="1:3" x14ac:dyDescent="0.25">
      <c r="A105" s="41" t="s">
        <v>552</v>
      </c>
      <c r="B105" t="s">
        <v>551</v>
      </c>
      <c r="C105" t="s">
        <v>291</v>
      </c>
    </row>
    <row r="106" spans="1:3" x14ac:dyDescent="0.25">
      <c r="A106" s="41" t="s">
        <v>554</v>
      </c>
      <c r="B106" t="s">
        <v>553</v>
      </c>
      <c r="C106" t="s">
        <v>291</v>
      </c>
    </row>
    <row r="107" spans="1:3" x14ac:dyDescent="0.25">
      <c r="A107" s="41" t="s">
        <v>556</v>
      </c>
      <c r="B107" t="s">
        <v>555</v>
      </c>
      <c r="C107" t="s">
        <v>291</v>
      </c>
    </row>
    <row r="108" spans="1:3" x14ac:dyDescent="0.25">
      <c r="A108" s="41" t="s">
        <v>558</v>
      </c>
      <c r="B108" t="s">
        <v>557</v>
      </c>
      <c r="C108" t="s">
        <v>291</v>
      </c>
    </row>
    <row r="109" spans="1:3" x14ac:dyDescent="0.25">
      <c r="A109" s="41" t="s">
        <v>560</v>
      </c>
      <c r="B109" t="s">
        <v>559</v>
      </c>
      <c r="C109" t="s">
        <v>291</v>
      </c>
    </row>
    <row r="110" spans="1:3" x14ac:dyDescent="0.25">
      <c r="A110" s="41" t="s">
        <v>562</v>
      </c>
      <c r="B110" t="s">
        <v>561</v>
      </c>
      <c r="C110" t="s">
        <v>291</v>
      </c>
    </row>
    <row r="111" spans="1:3" x14ac:dyDescent="0.25">
      <c r="A111" s="41" t="s">
        <v>564</v>
      </c>
      <c r="B111" t="s">
        <v>563</v>
      </c>
      <c r="C111" t="s">
        <v>291</v>
      </c>
    </row>
    <row r="112" spans="1:3" x14ac:dyDescent="0.25">
      <c r="A112" s="41" t="s">
        <v>566</v>
      </c>
      <c r="B112" t="s">
        <v>565</v>
      </c>
      <c r="C112" t="s">
        <v>291</v>
      </c>
    </row>
    <row r="113" spans="1:3" x14ac:dyDescent="0.25">
      <c r="A113" s="41" t="s">
        <v>568</v>
      </c>
      <c r="B113" t="s">
        <v>567</v>
      </c>
      <c r="C113" t="s">
        <v>291</v>
      </c>
    </row>
    <row r="114" spans="1:3" x14ac:dyDescent="0.25">
      <c r="A114" s="41" t="s">
        <v>570</v>
      </c>
      <c r="B114" t="s">
        <v>569</v>
      </c>
      <c r="C114" t="s">
        <v>291</v>
      </c>
    </row>
    <row r="115" spans="1:3" x14ac:dyDescent="0.25">
      <c r="A115" s="41" t="s">
        <v>572</v>
      </c>
      <c r="B115" t="s">
        <v>571</v>
      </c>
      <c r="C115" t="s">
        <v>291</v>
      </c>
    </row>
    <row r="116" spans="1:3" x14ac:dyDescent="0.25">
      <c r="A116" s="41" t="s">
        <v>574</v>
      </c>
      <c r="B116" t="s">
        <v>573</v>
      </c>
      <c r="C116" t="s">
        <v>291</v>
      </c>
    </row>
    <row r="117" spans="1:3" x14ac:dyDescent="0.25">
      <c r="A117" s="41" t="s">
        <v>576</v>
      </c>
      <c r="B117" t="s">
        <v>575</v>
      </c>
      <c r="C117" t="s">
        <v>291</v>
      </c>
    </row>
    <row r="118" spans="1:3" x14ac:dyDescent="0.25">
      <c r="A118" s="41" t="s">
        <v>578</v>
      </c>
      <c r="B118" t="s">
        <v>577</v>
      </c>
      <c r="C118" t="s">
        <v>291</v>
      </c>
    </row>
    <row r="119" spans="1:3" x14ac:dyDescent="0.25">
      <c r="A119" s="41" t="s">
        <v>580</v>
      </c>
      <c r="B119" t="s">
        <v>579</v>
      </c>
      <c r="C119" t="s">
        <v>291</v>
      </c>
    </row>
    <row r="120" spans="1:3" x14ac:dyDescent="0.25">
      <c r="A120" s="41" t="s">
        <v>582</v>
      </c>
      <c r="B120" t="s">
        <v>581</v>
      </c>
      <c r="C120" t="s">
        <v>291</v>
      </c>
    </row>
    <row r="121" spans="1:3" x14ac:dyDescent="0.25">
      <c r="A121" s="41" t="s">
        <v>584</v>
      </c>
      <c r="B121" t="s">
        <v>583</v>
      </c>
      <c r="C121" t="s">
        <v>291</v>
      </c>
    </row>
    <row r="122" spans="1:3" x14ac:dyDescent="0.25">
      <c r="A122" s="41" t="s">
        <v>586</v>
      </c>
      <c r="B122" t="s">
        <v>585</v>
      </c>
      <c r="C122" t="s">
        <v>291</v>
      </c>
    </row>
    <row r="123" spans="1:3" x14ac:dyDescent="0.25">
      <c r="A123" s="41" t="s">
        <v>588</v>
      </c>
      <c r="B123" t="s">
        <v>587</v>
      </c>
      <c r="C123" t="s">
        <v>291</v>
      </c>
    </row>
    <row r="124" spans="1:3" x14ac:dyDescent="0.25">
      <c r="A124" s="41" t="s">
        <v>590</v>
      </c>
      <c r="B124" t="s">
        <v>589</v>
      </c>
      <c r="C124" t="s">
        <v>291</v>
      </c>
    </row>
    <row r="125" spans="1:3" x14ac:dyDescent="0.25">
      <c r="A125" s="41" t="s">
        <v>592</v>
      </c>
      <c r="B125" t="s">
        <v>591</v>
      </c>
      <c r="C125" t="s">
        <v>291</v>
      </c>
    </row>
    <row r="126" spans="1:3" x14ac:dyDescent="0.25">
      <c r="A126" s="41" t="s">
        <v>594</v>
      </c>
      <c r="B126" t="s">
        <v>593</v>
      </c>
      <c r="C126" t="s">
        <v>291</v>
      </c>
    </row>
    <row r="127" spans="1:3" x14ac:dyDescent="0.25">
      <c r="A127" s="41" t="s">
        <v>596</v>
      </c>
      <c r="B127" t="s">
        <v>595</v>
      </c>
      <c r="C127" t="s">
        <v>291</v>
      </c>
    </row>
    <row r="128" spans="1:3" x14ac:dyDescent="0.25">
      <c r="A128" s="41" t="s">
        <v>598</v>
      </c>
      <c r="B128" t="s">
        <v>597</v>
      </c>
      <c r="C128" t="s">
        <v>291</v>
      </c>
    </row>
    <row r="129" spans="1:3" x14ac:dyDescent="0.25">
      <c r="A129" s="41" t="s">
        <v>600</v>
      </c>
      <c r="B129" t="s">
        <v>599</v>
      </c>
      <c r="C129" t="s">
        <v>291</v>
      </c>
    </row>
    <row r="130" spans="1:3" x14ac:dyDescent="0.25">
      <c r="A130" s="41" t="s">
        <v>602</v>
      </c>
      <c r="B130" t="s">
        <v>601</v>
      </c>
      <c r="C130" t="s">
        <v>291</v>
      </c>
    </row>
    <row r="131" spans="1:3" x14ac:dyDescent="0.25">
      <c r="A131" s="41" t="s">
        <v>604</v>
      </c>
      <c r="B131" t="s">
        <v>603</v>
      </c>
      <c r="C131" t="s">
        <v>291</v>
      </c>
    </row>
    <row r="132" spans="1:3" x14ac:dyDescent="0.25">
      <c r="A132" s="41" t="s">
        <v>606</v>
      </c>
      <c r="B132" t="s">
        <v>605</v>
      </c>
      <c r="C132" t="s">
        <v>291</v>
      </c>
    </row>
    <row r="133" spans="1:3" x14ac:dyDescent="0.25">
      <c r="A133" s="41" t="s">
        <v>608</v>
      </c>
      <c r="B133" t="s">
        <v>607</v>
      </c>
      <c r="C133" t="s">
        <v>291</v>
      </c>
    </row>
    <row r="134" spans="1:3" x14ac:dyDescent="0.25">
      <c r="A134" s="41" t="s">
        <v>610</v>
      </c>
      <c r="B134" t="s">
        <v>609</v>
      </c>
      <c r="C134" t="s">
        <v>291</v>
      </c>
    </row>
    <row r="135" spans="1:3" x14ac:dyDescent="0.25">
      <c r="A135" s="41" t="s">
        <v>612</v>
      </c>
      <c r="B135" t="s">
        <v>611</v>
      </c>
      <c r="C135" t="s">
        <v>291</v>
      </c>
    </row>
    <row r="136" spans="1:3" x14ac:dyDescent="0.25">
      <c r="A136" s="41" t="s">
        <v>614</v>
      </c>
      <c r="B136" t="s">
        <v>613</v>
      </c>
      <c r="C136" t="s">
        <v>291</v>
      </c>
    </row>
    <row r="137" spans="1:3" x14ac:dyDescent="0.25">
      <c r="A137" s="41" t="s">
        <v>616</v>
      </c>
      <c r="B137" t="s">
        <v>615</v>
      </c>
      <c r="C137" t="s">
        <v>291</v>
      </c>
    </row>
    <row r="138" spans="1:3" x14ac:dyDescent="0.25">
      <c r="A138" s="41" t="s">
        <v>618</v>
      </c>
      <c r="B138" t="s">
        <v>617</v>
      </c>
      <c r="C138" t="s">
        <v>291</v>
      </c>
    </row>
    <row r="139" spans="1:3" x14ac:dyDescent="0.25">
      <c r="A139" s="41" t="s">
        <v>620</v>
      </c>
      <c r="B139" t="s">
        <v>619</v>
      </c>
      <c r="C139" t="s">
        <v>291</v>
      </c>
    </row>
    <row r="140" spans="1:3" x14ac:dyDescent="0.25">
      <c r="A140" s="41" t="s">
        <v>622</v>
      </c>
      <c r="B140" t="s">
        <v>621</v>
      </c>
      <c r="C140" t="s">
        <v>291</v>
      </c>
    </row>
    <row r="141" spans="1:3" x14ac:dyDescent="0.25">
      <c r="A141" s="41" t="s">
        <v>624</v>
      </c>
      <c r="B141" t="s">
        <v>623</v>
      </c>
      <c r="C141" t="s">
        <v>291</v>
      </c>
    </row>
    <row r="142" spans="1:3" x14ac:dyDescent="0.25">
      <c r="A142" s="41" t="s">
        <v>626</v>
      </c>
      <c r="B142" t="s">
        <v>625</v>
      </c>
      <c r="C142" t="s">
        <v>291</v>
      </c>
    </row>
    <row r="143" spans="1:3" x14ac:dyDescent="0.25">
      <c r="A143" s="41" t="s">
        <v>628</v>
      </c>
      <c r="B143" t="s">
        <v>627</v>
      </c>
      <c r="C143" t="s">
        <v>291</v>
      </c>
    </row>
    <row r="144" spans="1:3" x14ac:dyDescent="0.25">
      <c r="A144" s="41" t="s">
        <v>630</v>
      </c>
      <c r="B144" t="s">
        <v>629</v>
      </c>
      <c r="C144" t="s">
        <v>291</v>
      </c>
    </row>
    <row r="145" spans="1:3" x14ac:dyDescent="0.25">
      <c r="A145" s="41" t="s">
        <v>632</v>
      </c>
      <c r="B145" t="s">
        <v>631</v>
      </c>
      <c r="C145" t="s">
        <v>291</v>
      </c>
    </row>
    <row r="146" spans="1:3" x14ac:dyDescent="0.25">
      <c r="A146" s="41" t="s">
        <v>634</v>
      </c>
      <c r="B146" t="s">
        <v>633</v>
      </c>
      <c r="C146" t="s">
        <v>291</v>
      </c>
    </row>
    <row r="147" spans="1:3" x14ac:dyDescent="0.25">
      <c r="A147" s="41" t="s">
        <v>636</v>
      </c>
      <c r="B147" t="s">
        <v>635</v>
      </c>
      <c r="C147" t="s">
        <v>291</v>
      </c>
    </row>
    <row r="148" spans="1:3" x14ac:dyDescent="0.25">
      <c r="A148" s="41" t="s">
        <v>638</v>
      </c>
      <c r="B148" t="s">
        <v>637</v>
      </c>
      <c r="C148" t="s">
        <v>291</v>
      </c>
    </row>
    <row r="149" spans="1:3" x14ac:dyDescent="0.25">
      <c r="A149" s="41" t="s">
        <v>640</v>
      </c>
      <c r="B149" t="s">
        <v>639</v>
      </c>
      <c r="C149" t="s">
        <v>291</v>
      </c>
    </row>
    <row r="150" spans="1:3" x14ac:dyDescent="0.25">
      <c r="A150" s="41" t="s">
        <v>642</v>
      </c>
      <c r="B150" t="s">
        <v>641</v>
      </c>
      <c r="C150" t="s">
        <v>291</v>
      </c>
    </row>
    <row r="151" spans="1:3" x14ac:dyDescent="0.25">
      <c r="A151" s="41" t="s">
        <v>644</v>
      </c>
      <c r="B151" t="s">
        <v>643</v>
      </c>
      <c r="C151" t="s">
        <v>291</v>
      </c>
    </row>
    <row r="152" spans="1:3" x14ac:dyDescent="0.25">
      <c r="A152" s="41" t="s">
        <v>646</v>
      </c>
      <c r="B152" t="s">
        <v>645</v>
      </c>
      <c r="C152" t="s">
        <v>291</v>
      </c>
    </row>
    <row r="153" spans="1:3" x14ac:dyDescent="0.25">
      <c r="A153" s="41" t="s">
        <v>648</v>
      </c>
      <c r="B153" t="s">
        <v>647</v>
      </c>
      <c r="C153" t="s">
        <v>291</v>
      </c>
    </row>
    <row r="154" spans="1:3" x14ac:dyDescent="0.25">
      <c r="A154" s="41" t="s">
        <v>650</v>
      </c>
      <c r="B154" t="s">
        <v>649</v>
      </c>
      <c r="C154" t="s">
        <v>291</v>
      </c>
    </row>
    <row r="155" spans="1:3" x14ac:dyDescent="0.25">
      <c r="A155" s="41" t="s">
        <v>652</v>
      </c>
      <c r="B155" t="s">
        <v>651</v>
      </c>
      <c r="C155" t="s">
        <v>291</v>
      </c>
    </row>
    <row r="156" spans="1:3" x14ac:dyDescent="0.25">
      <c r="A156" s="41" t="s">
        <v>654</v>
      </c>
      <c r="B156" t="s">
        <v>653</v>
      </c>
      <c r="C156" t="s">
        <v>291</v>
      </c>
    </row>
    <row r="157" spans="1:3" x14ac:dyDescent="0.25">
      <c r="A157" s="41" t="s">
        <v>656</v>
      </c>
      <c r="B157" t="s">
        <v>655</v>
      </c>
      <c r="C157" t="s">
        <v>291</v>
      </c>
    </row>
    <row r="158" spans="1:3" x14ac:dyDescent="0.25">
      <c r="A158" s="41" t="s">
        <v>658</v>
      </c>
      <c r="B158" t="s">
        <v>657</v>
      </c>
      <c r="C158" t="s">
        <v>291</v>
      </c>
    </row>
    <row r="159" spans="1:3" x14ac:dyDescent="0.25">
      <c r="A159" s="41" t="s">
        <v>660</v>
      </c>
      <c r="B159" t="s">
        <v>659</v>
      </c>
      <c r="C159" t="s">
        <v>291</v>
      </c>
    </row>
    <row r="160" spans="1:3" x14ac:dyDescent="0.25">
      <c r="A160" s="41" t="s">
        <v>662</v>
      </c>
      <c r="B160" t="s">
        <v>661</v>
      </c>
      <c r="C160" t="s">
        <v>291</v>
      </c>
    </row>
    <row r="161" spans="1:3" x14ac:dyDescent="0.25">
      <c r="A161" s="41" t="s">
        <v>664</v>
      </c>
      <c r="B161" t="s">
        <v>663</v>
      </c>
      <c r="C161" t="s">
        <v>291</v>
      </c>
    </row>
    <row r="162" spans="1:3" x14ac:dyDescent="0.25">
      <c r="A162" s="41" t="s">
        <v>666</v>
      </c>
      <c r="B162" t="s">
        <v>665</v>
      </c>
      <c r="C162" t="s">
        <v>291</v>
      </c>
    </row>
    <row r="163" spans="1:3" x14ac:dyDescent="0.25">
      <c r="A163" s="41" t="s">
        <v>668</v>
      </c>
      <c r="B163" t="s">
        <v>667</v>
      </c>
      <c r="C163" t="s">
        <v>291</v>
      </c>
    </row>
    <row r="164" spans="1:3" x14ac:dyDescent="0.25">
      <c r="A164" s="41" t="s">
        <v>670</v>
      </c>
      <c r="B164" t="s">
        <v>669</v>
      </c>
      <c r="C164" t="s">
        <v>291</v>
      </c>
    </row>
    <row r="165" spans="1:3" x14ac:dyDescent="0.25">
      <c r="A165" s="41" t="s">
        <v>672</v>
      </c>
      <c r="B165" t="s">
        <v>671</v>
      </c>
      <c r="C165" t="s">
        <v>291</v>
      </c>
    </row>
    <row r="166" spans="1:3" x14ac:dyDescent="0.25">
      <c r="A166" s="41" t="s">
        <v>674</v>
      </c>
      <c r="B166" t="s">
        <v>673</v>
      </c>
      <c r="C166" t="s">
        <v>291</v>
      </c>
    </row>
    <row r="167" spans="1:3" x14ac:dyDescent="0.25">
      <c r="A167" s="41" t="s">
        <v>676</v>
      </c>
      <c r="B167" t="s">
        <v>675</v>
      </c>
      <c r="C167" t="s">
        <v>291</v>
      </c>
    </row>
    <row r="168" spans="1:3" x14ac:dyDescent="0.25">
      <c r="A168" s="41" t="s">
        <v>678</v>
      </c>
      <c r="B168" t="s">
        <v>677</v>
      </c>
      <c r="C168" t="s">
        <v>291</v>
      </c>
    </row>
    <row r="169" spans="1:3" x14ac:dyDescent="0.25">
      <c r="A169" s="41" t="s">
        <v>680</v>
      </c>
      <c r="B169" t="s">
        <v>679</v>
      </c>
      <c r="C169" t="s">
        <v>291</v>
      </c>
    </row>
    <row r="170" spans="1:3" x14ac:dyDescent="0.25">
      <c r="A170" s="41" t="s">
        <v>682</v>
      </c>
      <c r="B170" t="s">
        <v>681</v>
      </c>
      <c r="C170" t="s">
        <v>291</v>
      </c>
    </row>
    <row r="171" spans="1:3" x14ac:dyDescent="0.25">
      <c r="A171" s="41" t="s">
        <v>684</v>
      </c>
      <c r="B171" t="s">
        <v>683</v>
      </c>
      <c r="C171" t="s">
        <v>291</v>
      </c>
    </row>
    <row r="172" spans="1:3" x14ac:dyDescent="0.25">
      <c r="A172" s="41" t="s">
        <v>686</v>
      </c>
      <c r="B172" t="s">
        <v>685</v>
      </c>
      <c r="C172" t="s">
        <v>291</v>
      </c>
    </row>
    <row r="173" spans="1:3" x14ac:dyDescent="0.25">
      <c r="A173" s="41" t="s">
        <v>688</v>
      </c>
      <c r="B173" t="s">
        <v>687</v>
      </c>
      <c r="C173" t="s">
        <v>291</v>
      </c>
    </row>
    <row r="174" spans="1:3" x14ac:dyDescent="0.25">
      <c r="A174" s="41" t="s">
        <v>690</v>
      </c>
      <c r="B174" t="s">
        <v>689</v>
      </c>
      <c r="C174" t="s">
        <v>291</v>
      </c>
    </row>
    <row r="175" spans="1:3" x14ac:dyDescent="0.25">
      <c r="A175" s="41" t="s">
        <v>692</v>
      </c>
      <c r="B175" t="s">
        <v>691</v>
      </c>
      <c r="C175" t="s">
        <v>291</v>
      </c>
    </row>
    <row r="176" spans="1:3" x14ac:dyDescent="0.25">
      <c r="A176" s="41" t="s">
        <v>694</v>
      </c>
      <c r="B176" t="s">
        <v>693</v>
      </c>
      <c r="C176" t="s">
        <v>291</v>
      </c>
    </row>
    <row r="177" spans="1:3" x14ac:dyDescent="0.25">
      <c r="A177" s="41" t="s">
        <v>696</v>
      </c>
      <c r="B177" t="s">
        <v>695</v>
      </c>
      <c r="C177" t="s">
        <v>291</v>
      </c>
    </row>
    <row r="178" spans="1:3" x14ac:dyDescent="0.25">
      <c r="A178" s="41" t="s">
        <v>698</v>
      </c>
      <c r="B178" t="s">
        <v>697</v>
      </c>
      <c r="C178" t="s">
        <v>291</v>
      </c>
    </row>
    <row r="179" spans="1:3" x14ac:dyDescent="0.25">
      <c r="A179" s="41" t="s">
        <v>700</v>
      </c>
      <c r="B179" t="s">
        <v>699</v>
      </c>
      <c r="C179" t="s">
        <v>291</v>
      </c>
    </row>
    <row r="180" spans="1:3" x14ac:dyDescent="0.25">
      <c r="A180" s="41" t="s">
        <v>701</v>
      </c>
      <c r="B180" t="s">
        <v>356</v>
      </c>
      <c r="C180" t="s">
        <v>291</v>
      </c>
    </row>
    <row r="181" spans="1:3" x14ac:dyDescent="0.25">
      <c r="A181" s="41" t="s">
        <v>703</v>
      </c>
      <c r="B181" t="s">
        <v>702</v>
      </c>
      <c r="C181" t="s">
        <v>291</v>
      </c>
    </row>
    <row r="182" spans="1:3" x14ac:dyDescent="0.25">
      <c r="A182" s="41" t="s">
        <v>705</v>
      </c>
      <c r="B182" t="s">
        <v>704</v>
      </c>
      <c r="C182" t="s">
        <v>291</v>
      </c>
    </row>
    <row r="183" spans="1:3" x14ac:dyDescent="0.25">
      <c r="A183" s="41" t="s">
        <v>707</v>
      </c>
      <c r="B183" t="s">
        <v>706</v>
      </c>
      <c r="C183" t="s">
        <v>291</v>
      </c>
    </row>
    <row r="184" spans="1:3" x14ac:dyDescent="0.25">
      <c r="A184" s="41" t="s">
        <v>709</v>
      </c>
      <c r="B184" t="s">
        <v>708</v>
      </c>
      <c r="C184" t="s">
        <v>291</v>
      </c>
    </row>
    <row r="185" spans="1:3" x14ac:dyDescent="0.25">
      <c r="A185" s="41" t="s">
        <v>711</v>
      </c>
      <c r="B185" t="s">
        <v>710</v>
      </c>
      <c r="C185" t="s">
        <v>291</v>
      </c>
    </row>
    <row r="186" spans="1:3" x14ac:dyDescent="0.25">
      <c r="A186" s="41" t="s">
        <v>713</v>
      </c>
      <c r="B186" t="s">
        <v>712</v>
      </c>
      <c r="C186" t="s">
        <v>291</v>
      </c>
    </row>
    <row r="187" spans="1:3" x14ac:dyDescent="0.25">
      <c r="A187" s="41" t="s">
        <v>715</v>
      </c>
      <c r="B187" t="s">
        <v>714</v>
      </c>
      <c r="C187" t="s">
        <v>291</v>
      </c>
    </row>
    <row r="188" spans="1:3" x14ac:dyDescent="0.25">
      <c r="A188" s="41" t="s">
        <v>717</v>
      </c>
      <c r="B188" t="s">
        <v>716</v>
      </c>
      <c r="C188" t="s">
        <v>291</v>
      </c>
    </row>
    <row r="189" spans="1:3" x14ac:dyDescent="0.25">
      <c r="A189" s="41" t="s">
        <v>719</v>
      </c>
      <c r="B189" t="s">
        <v>718</v>
      </c>
      <c r="C189" t="s">
        <v>291</v>
      </c>
    </row>
    <row r="190" spans="1:3" x14ac:dyDescent="0.25">
      <c r="A190" s="41" t="s">
        <v>721</v>
      </c>
      <c r="B190" t="s">
        <v>720</v>
      </c>
      <c r="C190" t="s">
        <v>291</v>
      </c>
    </row>
    <row r="191" spans="1:3" x14ac:dyDescent="0.25">
      <c r="A191" s="41" t="s">
        <v>723</v>
      </c>
      <c r="B191" t="s">
        <v>722</v>
      </c>
      <c r="C191" t="s">
        <v>291</v>
      </c>
    </row>
    <row r="192" spans="1:3" x14ac:dyDescent="0.25">
      <c r="A192" s="41" t="s">
        <v>725</v>
      </c>
      <c r="B192" t="s">
        <v>724</v>
      </c>
      <c r="C192" t="s">
        <v>291</v>
      </c>
    </row>
    <row r="193" spans="1:3" x14ac:dyDescent="0.25">
      <c r="A193" s="41" t="s">
        <v>727</v>
      </c>
      <c r="B193" t="s">
        <v>726</v>
      </c>
      <c r="C193" t="s">
        <v>291</v>
      </c>
    </row>
    <row r="194" spans="1:3" x14ac:dyDescent="0.25">
      <c r="A194" s="41" t="s">
        <v>729</v>
      </c>
      <c r="B194" t="s">
        <v>728</v>
      </c>
      <c r="C194" t="s">
        <v>291</v>
      </c>
    </row>
    <row r="195" spans="1:3" x14ac:dyDescent="0.25">
      <c r="A195" s="41" t="s">
        <v>731</v>
      </c>
      <c r="B195" t="s">
        <v>730</v>
      </c>
      <c r="C195" t="s">
        <v>291</v>
      </c>
    </row>
    <row r="196" spans="1:3" x14ac:dyDescent="0.25">
      <c r="A196" s="41" t="s">
        <v>733</v>
      </c>
      <c r="B196" t="s">
        <v>732</v>
      </c>
      <c r="C196" t="s">
        <v>291</v>
      </c>
    </row>
    <row r="197" spans="1:3" x14ac:dyDescent="0.25">
      <c r="A197" s="41" t="s">
        <v>735</v>
      </c>
      <c r="B197" t="s">
        <v>734</v>
      </c>
      <c r="C197" t="s">
        <v>291</v>
      </c>
    </row>
    <row r="198" spans="1:3" x14ac:dyDescent="0.25">
      <c r="A198" s="41" t="s">
        <v>737</v>
      </c>
      <c r="B198" t="s">
        <v>736</v>
      </c>
      <c r="C198" t="s">
        <v>291</v>
      </c>
    </row>
    <row r="199" spans="1:3" x14ac:dyDescent="0.25">
      <c r="A199" s="41" t="s">
        <v>739</v>
      </c>
      <c r="B199" t="s">
        <v>738</v>
      </c>
      <c r="C199" t="s">
        <v>291</v>
      </c>
    </row>
    <row r="200" spans="1:3" x14ac:dyDescent="0.25">
      <c r="A200" s="41" t="s">
        <v>741</v>
      </c>
      <c r="B200" t="s">
        <v>740</v>
      </c>
      <c r="C200" t="s">
        <v>291</v>
      </c>
    </row>
    <row r="201" spans="1:3" x14ac:dyDescent="0.25">
      <c r="A201" s="41" t="s">
        <v>743</v>
      </c>
      <c r="B201" t="s">
        <v>742</v>
      </c>
      <c r="C201" t="s">
        <v>291</v>
      </c>
    </row>
    <row r="202" spans="1:3" x14ac:dyDescent="0.25">
      <c r="A202" s="41" t="s">
        <v>745</v>
      </c>
      <c r="B202" t="s">
        <v>744</v>
      </c>
      <c r="C202" t="s">
        <v>291</v>
      </c>
    </row>
    <row r="203" spans="1:3" x14ac:dyDescent="0.25">
      <c r="A203" s="41" t="s">
        <v>747</v>
      </c>
      <c r="B203" t="s">
        <v>746</v>
      </c>
      <c r="C203" t="s">
        <v>291</v>
      </c>
    </row>
    <row r="204" spans="1:3" x14ac:dyDescent="0.25">
      <c r="A204" s="41" t="s">
        <v>749</v>
      </c>
      <c r="B204" t="s">
        <v>748</v>
      </c>
      <c r="C204" t="s">
        <v>291</v>
      </c>
    </row>
    <row r="205" spans="1:3" x14ac:dyDescent="0.25">
      <c r="A205" s="41" t="s">
        <v>751</v>
      </c>
      <c r="B205" t="s">
        <v>750</v>
      </c>
      <c r="C205" t="s">
        <v>291</v>
      </c>
    </row>
    <row r="206" spans="1:3" x14ac:dyDescent="0.25">
      <c r="A206" s="41" t="s">
        <v>753</v>
      </c>
      <c r="B206" t="s">
        <v>752</v>
      </c>
      <c r="C206" t="s">
        <v>291</v>
      </c>
    </row>
    <row r="207" spans="1:3" x14ac:dyDescent="0.25">
      <c r="A207" s="41" t="s">
        <v>755</v>
      </c>
      <c r="B207" t="s">
        <v>754</v>
      </c>
      <c r="C207" t="s">
        <v>291</v>
      </c>
    </row>
    <row r="208" spans="1:3" x14ac:dyDescent="0.25">
      <c r="A208" s="41" t="s">
        <v>757</v>
      </c>
      <c r="B208" t="s">
        <v>756</v>
      </c>
      <c r="C208" t="s">
        <v>291</v>
      </c>
    </row>
    <row r="209" spans="1:3" x14ac:dyDescent="0.25">
      <c r="A209" s="41" t="s">
        <v>761</v>
      </c>
      <c r="B209" t="s">
        <v>760</v>
      </c>
      <c r="C209" t="s">
        <v>291</v>
      </c>
    </row>
    <row r="210" spans="1:3" x14ac:dyDescent="0.25">
      <c r="A210" s="41" t="s">
        <v>763</v>
      </c>
      <c r="B210" t="s">
        <v>762</v>
      </c>
      <c r="C210" t="s">
        <v>291</v>
      </c>
    </row>
    <row r="211" spans="1:3" x14ac:dyDescent="0.25">
      <c r="A211" s="41" t="s">
        <v>765</v>
      </c>
      <c r="B211" t="s">
        <v>764</v>
      </c>
      <c r="C211" t="s">
        <v>291</v>
      </c>
    </row>
    <row r="212" spans="1:3" x14ac:dyDescent="0.25">
      <c r="A212" s="41" t="s">
        <v>767</v>
      </c>
      <c r="B212" t="s">
        <v>766</v>
      </c>
      <c r="C212" t="s">
        <v>291</v>
      </c>
    </row>
    <row r="213" spans="1:3" x14ac:dyDescent="0.25">
      <c r="A213" s="41" t="s">
        <v>769</v>
      </c>
      <c r="B213" t="s">
        <v>768</v>
      </c>
      <c r="C213" t="s">
        <v>291</v>
      </c>
    </row>
    <row r="214" spans="1:3" x14ac:dyDescent="0.25">
      <c r="A214" s="41" t="s">
        <v>771</v>
      </c>
      <c r="B214" t="s">
        <v>770</v>
      </c>
      <c r="C214" t="s">
        <v>291</v>
      </c>
    </row>
    <row r="215" spans="1:3" x14ac:dyDescent="0.25">
      <c r="A215" s="41" t="s">
        <v>773</v>
      </c>
      <c r="B215" t="s">
        <v>772</v>
      </c>
      <c r="C215" t="s">
        <v>291</v>
      </c>
    </row>
    <row r="216" spans="1:3" x14ac:dyDescent="0.25">
      <c r="A216" s="41" t="s">
        <v>775</v>
      </c>
      <c r="B216" t="s">
        <v>774</v>
      </c>
      <c r="C216" t="s">
        <v>291</v>
      </c>
    </row>
    <row r="217" spans="1:3" x14ac:dyDescent="0.25">
      <c r="A217" s="41" t="s">
        <v>777</v>
      </c>
      <c r="B217" t="s">
        <v>776</v>
      </c>
      <c r="C217" t="s">
        <v>291</v>
      </c>
    </row>
    <row r="218" spans="1:3" x14ac:dyDescent="0.25">
      <c r="A218" s="41" t="s">
        <v>779</v>
      </c>
      <c r="B218" t="s">
        <v>778</v>
      </c>
      <c r="C218" t="s">
        <v>291</v>
      </c>
    </row>
    <row r="219" spans="1:3" x14ac:dyDescent="0.25">
      <c r="A219" s="41" t="s">
        <v>781</v>
      </c>
      <c r="B219" t="s">
        <v>780</v>
      </c>
      <c r="C219" t="s">
        <v>291</v>
      </c>
    </row>
    <row r="220" spans="1:3" x14ac:dyDescent="0.25">
      <c r="A220" s="41" t="s">
        <v>783</v>
      </c>
      <c r="B220" t="s">
        <v>782</v>
      </c>
      <c r="C220" t="s">
        <v>291</v>
      </c>
    </row>
    <row r="221" spans="1:3" x14ac:dyDescent="0.25">
      <c r="A221" s="41" t="s">
        <v>785</v>
      </c>
      <c r="B221" t="s">
        <v>784</v>
      </c>
      <c r="C221" t="s">
        <v>291</v>
      </c>
    </row>
    <row r="222" spans="1:3" x14ac:dyDescent="0.25">
      <c r="A222" s="41" t="s">
        <v>787</v>
      </c>
      <c r="B222" t="s">
        <v>786</v>
      </c>
      <c r="C222" t="s">
        <v>291</v>
      </c>
    </row>
    <row r="223" spans="1:3" x14ac:dyDescent="0.25">
      <c r="A223" s="41" t="s">
        <v>789</v>
      </c>
      <c r="B223" t="s">
        <v>788</v>
      </c>
      <c r="C223" t="s">
        <v>291</v>
      </c>
    </row>
    <row r="224" spans="1:3" x14ac:dyDescent="0.25">
      <c r="A224" s="41" t="s">
        <v>791</v>
      </c>
      <c r="B224" t="s">
        <v>790</v>
      </c>
      <c r="C224" t="s">
        <v>291</v>
      </c>
    </row>
    <row r="225" spans="1:3" x14ac:dyDescent="0.25">
      <c r="A225" s="41" t="s">
        <v>793</v>
      </c>
      <c r="B225" t="s">
        <v>792</v>
      </c>
      <c r="C225" t="s">
        <v>291</v>
      </c>
    </row>
    <row r="226" spans="1:3" x14ac:dyDescent="0.25">
      <c r="A226" s="41" t="s">
        <v>795</v>
      </c>
      <c r="B226" t="s">
        <v>794</v>
      </c>
      <c r="C226" t="s">
        <v>291</v>
      </c>
    </row>
    <row r="227" spans="1:3" x14ac:dyDescent="0.25">
      <c r="A227" s="41" t="s">
        <v>797</v>
      </c>
      <c r="B227" t="s">
        <v>796</v>
      </c>
      <c r="C227" t="s">
        <v>291</v>
      </c>
    </row>
    <row r="228" spans="1:3" x14ac:dyDescent="0.25">
      <c r="A228" s="41" t="s">
        <v>799</v>
      </c>
      <c r="B228" t="s">
        <v>798</v>
      </c>
      <c r="C228" t="s">
        <v>291</v>
      </c>
    </row>
    <row r="229" spans="1:3" x14ac:dyDescent="0.25">
      <c r="A229" s="41" t="s">
        <v>801</v>
      </c>
      <c r="B229" t="s">
        <v>800</v>
      </c>
      <c r="C229" t="s">
        <v>291</v>
      </c>
    </row>
    <row r="230" spans="1:3" x14ac:dyDescent="0.25">
      <c r="A230" s="41" t="s">
        <v>803</v>
      </c>
      <c r="B230" t="s">
        <v>802</v>
      </c>
      <c r="C230" t="s">
        <v>291</v>
      </c>
    </row>
    <row r="231" spans="1:3" x14ac:dyDescent="0.25">
      <c r="A231" s="41" t="s">
        <v>805</v>
      </c>
      <c r="B231" t="s">
        <v>804</v>
      </c>
      <c r="C231" t="s">
        <v>291</v>
      </c>
    </row>
    <row r="232" spans="1:3" x14ac:dyDescent="0.25">
      <c r="A232" s="41" t="s">
        <v>807</v>
      </c>
      <c r="B232" t="s">
        <v>806</v>
      </c>
      <c r="C232" t="s">
        <v>291</v>
      </c>
    </row>
    <row r="233" spans="1:3" x14ac:dyDescent="0.25">
      <c r="A233" s="41" t="s">
        <v>809</v>
      </c>
      <c r="B233" t="s">
        <v>808</v>
      </c>
      <c r="C233" t="s">
        <v>291</v>
      </c>
    </row>
    <row r="234" spans="1:3" x14ac:dyDescent="0.25">
      <c r="A234" s="41" t="s">
        <v>811</v>
      </c>
      <c r="B234" t="s">
        <v>810</v>
      </c>
      <c r="C234" t="s">
        <v>291</v>
      </c>
    </row>
    <row r="235" spans="1:3" x14ac:dyDescent="0.25">
      <c r="A235" s="41" t="s">
        <v>813</v>
      </c>
      <c r="B235" t="s">
        <v>812</v>
      </c>
      <c r="C235" t="s">
        <v>291</v>
      </c>
    </row>
    <row r="236" spans="1:3" x14ac:dyDescent="0.25">
      <c r="A236" s="41" t="s">
        <v>815</v>
      </c>
      <c r="B236" t="s">
        <v>814</v>
      </c>
      <c r="C236" t="s">
        <v>291</v>
      </c>
    </row>
    <row r="237" spans="1:3" x14ac:dyDescent="0.25">
      <c r="A237" s="41" t="s">
        <v>817</v>
      </c>
      <c r="B237" t="s">
        <v>816</v>
      </c>
      <c r="C237" t="s">
        <v>291</v>
      </c>
    </row>
    <row r="238" spans="1:3" x14ac:dyDescent="0.25">
      <c r="A238" s="41" t="s">
        <v>819</v>
      </c>
      <c r="B238" t="s">
        <v>818</v>
      </c>
      <c r="C238" t="s">
        <v>291</v>
      </c>
    </row>
    <row r="239" spans="1:3" x14ac:dyDescent="0.25">
      <c r="A239" s="41" t="s">
        <v>821</v>
      </c>
      <c r="B239" t="s">
        <v>820</v>
      </c>
      <c r="C239" t="s">
        <v>291</v>
      </c>
    </row>
    <row r="240" spans="1:3" x14ac:dyDescent="0.25">
      <c r="A240" s="41" t="s">
        <v>823</v>
      </c>
      <c r="B240" t="s">
        <v>822</v>
      </c>
      <c r="C240" t="s">
        <v>291</v>
      </c>
    </row>
    <row r="241" spans="1:3" x14ac:dyDescent="0.25">
      <c r="A241" s="41" t="s">
        <v>825</v>
      </c>
      <c r="B241" t="s">
        <v>824</v>
      </c>
      <c r="C241" t="s">
        <v>291</v>
      </c>
    </row>
    <row r="242" spans="1:3" x14ac:dyDescent="0.25">
      <c r="A242" s="41" t="s">
        <v>827</v>
      </c>
      <c r="B242" t="s">
        <v>826</v>
      </c>
    </row>
    <row r="243" spans="1:3" x14ac:dyDescent="0.25">
      <c r="A243" s="41" t="s">
        <v>829</v>
      </c>
      <c r="B243" t="s">
        <v>828</v>
      </c>
    </row>
    <row r="244" spans="1:3" x14ac:dyDescent="0.25">
      <c r="A244" s="41" t="s">
        <v>831</v>
      </c>
      <c r="B244" t="s">
        <v>830</v>
      </c>
    </row>
    <row r="245" spans="1:3" x14ac:dyDescent="0.25">
      <c r="A245" s="41" t="s">
        <v>832</v>
      </c>
      <c r="B245" t="s">
        <v>357</v>
      </c>
    </row>
    <row r="246" spans="1:3" x14ac:dyDescent="0.25">
      <c r="A246" s="41" t="s">
        <v>834</v>
      </c>
      <c r="B246" t="s">
        <v>833</v>
      </c>
    </row>
    <row r="247" spans="1:3" x14ac:dyDescent="0.25">
      <c r="A247" s="41" t="s">
        <v>836</v>
      </c>
      <c r="B247" t="s">
        <v>835</v>
      </c>
    </row>
    <row r="248" spans="1:3" x14ac:dyDescent="0.25">
      <c r="A248" s="41" t="s">
        <v>837</v>
      </c>
      <c r="B248" t="s">
        <v>358</v>
      </c>
    </row>
    <row r="249" spans="1:3" x14ac:dyDescent="0.25">
      <c r="A249" s="41" t="s">
        <v>839</v>
      </c>
      <c r="B249" t="s">
        <v>838</v>
      </c>
    </row>
    <row r="250" spans="1:3" x14ac:dyDescent="0.25">
      <c r="A250" s="41" t="s">
        <v>840</v>
      </c>
      <c r="B250" t="s">
        <v>359</v>
      </c>
    </row>
    <row r="251" spans="1:3" x14ac:dyDescent="0.25">
      <c r="A251" s="41" t="s">
        <v>841</v>
      </c>
      <c r="B251" t="s">
        <v>360</v>
      </c>
    </row>
    <row r="252" spans="1:3" x14ac:dyDescent="0.25">
      <c r="A252" s="41" t="s">
        <v>843</v>
      </c>
      <c r="B252" t="s">
        <v>842</v>
      </c>
    </row>
    <row r="253" spans="1:3" x14ac:dyDescent="0.25">
      <c r="A253" s="41" t="s">
        <v>845</v>
      </c>
      <c r="B253" t="s">
        <v>844</v>
      </c>
    </row>
    <row r="254" spans="1:3" x14ac:dyDescent="0.25">
      <c r="A254" s="41" t="s">
        <v>846</v>
      </c>
      <c r="B254" t="s">
        <v>361</v>
      </c>
    </row>
    <row r="255" spans="1:3" x14ac:dyDescent="0.25">
      <c r="A255" s="41" t="s">
        <v>848</v>
      </c>
      <c r="B255" t="s">
        <v>847</v>
      </c>
    </row>
    <row r="256" spans="1:3" x14ac:dyDescent="0.25">
      <c r="A256" s="41" t="s">
        <v>850</v>
      </c>
      <c r="B256" t="s">
        <v>849</v>
      </c>
    </row>
    <row r="257" spans="1:2" x14ac:dyDescent="0.25">
      <c r="A257" s="41" t="s">
        <v>852</v>
      </c>
      <c r="B257" t="s">
        <v>851</v>
      </c>
    </row>
    <row r="258" spans="1:2" x14ac:dyDescent="0.25">
      <c r="A258" s="41" t="s">
        <v>854</v>
      </c>
      <c r="B258" t="s">
        <v>853</v>
      </c>
    </row>
    <row r="259" spans="1:2" x14ac:dyDescent="0.25">
      <c r="A259" s="41" t="s">
        <v>856</v>
      </c>
      <c r="B259" t="s">
        <v>855</v>
      </c>
    </row>
    <row r="260" spans="1:2" x14ac:dyDescent="0.25">
      <c r="A260" s="41" t="s">
        <v>858</v>
      </c>
      <c r="B260" t="s">
        <v>857</v>
      </c>
    </row>
    <row r="261" spans="1:2" x14ac:dyDescent="0.25">
      <c r="A261" s="41" t="s">
        <v>859</v>
      </c>
      <c r="B261" t="s">
        <v>362</v>
      </c>
    </row>
    <row r="262" spans="1:2" x14ac:dyDescent="0.25">
      <c r="A262" s="41" t="s">
        <v>861</v>
      </c>
      <c r="B262" t="s">
        <v>860</v>
      </c>
    </row>
    <row r="263" spans="1:2" x14ac:dyDescent="0.25">
      <c r="A263" s="41" t="s">
        <v>863</v>
      </c>
      <c r="B263" t="s">
        <v>862</v>
      </c>
    </row>
    <row r="264" spans="1:2" x14ac:dyDescent="0.25">
      <c r="A264" s="41" t="s">
        <v>865</v>
      </c>
      <c r="B264" t="s">
        <v>864</v>
      </c>
    </row>
    <row r="265" spans="1:2" x14ac:dyDescent="0.25">
      <c r="A265" s="41" t="s">
        <v>867</v>
      </c>
      <c r="B265" t="s">
        <v>866</v>
      </c>
    </row>
    <row r="266" spans="1:2" x14ac:dyDescent="0.25">
      <c r="A266" s="41" t="s">
        <v>869</v>
      </c>
      <c r="B266" t="s">
        <v>868</v>
      </c>
    </row>
    <row r="267" spans="1:2" x14ac:dyDescent="0.25">
      <c r="A267" s="41" t="s">
        <v>871</v>
      </c>
      <c r="B267" t="s">
        <v>870</v>
      </c>
    </row>
    <row r="268" spans="1:2" x14ac:dyDescent="0.25">
      <c r="A268" s="41" t="s">
        <v>873</v>
      </c>
      <c r="B268" t="s">
        <v>872</v>
      </c>
    </row>
    <row r="269" spans="1:2" x14ac:dyDescent="0.25">
      <c r="A269" s="41" t="s">
        <v>875</v>
      </c>
      <c r="B269" t="s">
        <v>874</v>
      </c>
    </row>
    <row r="270" spans="1:2" x14ac:dyDescent="0.25">
      <c r="A270" s="41" t="s">
        <v>877</v>
      </c>
      <c r="B270" t="s">
        <v>876</v>
      </c>
    </row>
    <row r="271" spans="1:2" x14ac:dyDescent="0.25">
      <c r="A271" s="41" t="s">
        <v>879</v>
      </c>
      <c r="B271" t="s">
        <v>878</v>
      </c>
    </row>
    <row r="272" spans="1:2" x14ac:dyDescent="0.25">
      <c r="A272" s="41" t="s">
        <v>881</v>
      </c>
      <c r="B272" t="s">
        <v>880</v>
      </c>
    </row>
    <row r="273" spans="1:2" x14ac:dyDescent="0.25">
      <c r="A273" s="41" t="s">
        <v>883</v>
      </c>
      <c r="B273" t="s">
        <v>882</v>
      </c>
    </row>
    <row r="274" spans="1:2" x14ac:dyDescent="0.25">
      <c r="A274" s="41" t="s">
        <v>885</v>
      </c>
      <c r="B274" t="s">
        <v>884</v>
      </c>
    </row>
    <row r="275" spans="1:2" x14ac:dyDescent="0.25">
      <c r="A275" s="41" t="s">
        <v>887</v>
      </c>
      <c r="B275" t="s">
        <v>886</v>
      </c>
    </row>
    <row r="276" spans="1:2" x14ac:dyDescent="0.25">
      <c r="A276" s="41" t="s">
        <v>889</v>
      </c>
      <c r="B276" t="s">
        <v>888</v>
      </c>
    </row>
    <row r="277" spans="1:2" x14ac:dyDescent="0.25">
      <c r="A277" s="41" t="s">
        <v>890</v>
      </c>
      <c r="B277" t="s">
        <v>363</v>
      </c>
    </row>
    <row r="278" spans="1:2" x14ac:dyDescent="0.25">
      <c r="A278" s="41" t="s">
        <v>892</v>
      </c>
      <c r="B278" t="s">
        <v>891</v>
      </c>
    </row>
    <row r="279" spans="1:2" x14ac:dyDescent="0.25">
      <c r="A279" s="41" t="s">
        <v>894</v>
      </c>
      <c r="B279" t="s">
        <v>893</v>
      </c>
    </row>
    <row r="280" spans="1:2" x14ac:dyDescent="0.25">
      <c r="A280" s="41" t="s">
        <v>896</v>
      </c>
      <c r="B280" t="s">
        <v>895</v>
      </c>
    </row>
    <row r="281" spans="1:2" x14ac:dyDescent="0.25">
      <c r="A281" s="41" t="s">
        <v>898</v>
      </c>
      <c r="B281" t="s">
        <v>897</v>
      </c>
    </row>
    <row r="282" spans="1:2" x14ac:dyDescent="0.25">
      <c r="A282" s="41" t="s">
        <v>900</v>
      </c>
      <c r="B282" t="s">
        <v>899</v>
      </c>
    </row>
    <row r="283" spans="1:2" x14ac:dyDescent="0.25">
      <c r="A283" s="41" t="s">
        <v>902</v>
      </c>
      <c r="B283" t="s">
        <v>901</v>
      </c>
    </row>
    <row r="284" spans="1:2" x14ac:dyDescent="0.25">
      <c r="A284" s="41" t="s">
        <v>904</v>
      </c>
      <c r="B284" t="s">
        <v>903</v>
      </c>
    </row>
    <row r="285" spans="1:2" x14ac:dyDescent="0.25">
      <c r="A285" s="41" t="s">
        <v>906</v>
      </c>
      <c r="B285" t="s">
        <v>905</v>
      </c>
    </row>
    <row r="286" spans="1:2" x14ac:dyDescent="0.25">
      <c r="A286" s="41" t="s">
        <v>907</v>
      </c>
      <c r="B286" t="s">
        <v>364</v>
      </c>
    </row>
    <row r="287" spans="1:2" x14ac:dyDescent="0.25">
      <c r="A287" s="41" t="s">
        <v>909</v>
      </c>
      <c r="B287" t="s">
        <v>908</v>
      </c>
    </row>
    <row r="288" spans="1:2" x14ac:dyDescent="0.25">
      <c r="A288" s="41" t="s">
        <v>911</v>
      </c>
      <c r="B288" t="s">
        <v>910</v>
      </c>
    </row>
    <row r="289" spans="1:2" x14ac:dyDescent="0.25">
      <c r="A289" s="41" t="s">
        <v>913</v>
      </c>
      <c r="B289" t="s">
        <v>912</v>
      </c>
    </row>
    <row r="290" spans="1:2" x14ac:dyDescent="0.25">
      <c r="A290" s="41" t="s">
        <v>915</v>
      </c>
      <c r="B290" t="s">
        <v>914</v>
      </c>
    </row>
    <row r="291" spans="1:2" x14ac:dyDescent="0.25">
      <c r="A291" s="41" t="s">
        <v>917</v>
      </c>
      <c r="B291" t="s">
        <v>916</v>
      </c>
    </row>
    <row r="292" spans="1:2" x14ac:dyDescent="0.25">
      <c r="A292" s="41" t="s">
        <v>919</v>
      </c>
      <c r="B292" t="s">
        <v>918</v>
      </c>
    </row>
    <row r="293" spans="1:2" x14ac:dyDescent="0.25">
      <c r="A293" s="41" t="s">
        <v>921</v>
      </c>
      <c r="B293" t="s">
        <v>920</v>
      </c>
    </row>
    <row r="294" spans="1:2" x14ac:dyDescent="0.25">
      <c r="A294" s="41" t="s">
        <v>923</v>
      </c>
      <c r="B294" t="s">
        <v>922</v>
      </c>
    </row>
    <row r="295" spans="1:2" x14ac:dyDescent="0.25">
      <c r="A295" s="41" t="s">
        <v>925</v>
      </c>
      <c r="B295" t="s">
        <v>924</v>
      </c>
    </row>
    <row r="296" spans="1:2" x14ac:dyDescent="0.25">
      <c r="A296" s="41" t="s">
        <v>927</v>
      </c>
      <c r="B296" t="s">
        <v>926</v>
      </c>
    </row>
    <row r="297" spans="1:2" x14ac:dyDescent="0.25">
      <c r="A297" s="41" t="s">
        <v>929</v>
      </c>
      <c r="B297" t="s">
        <v>928</v>
      </c>
    </row>
    <row r="298" spans="1:2" x14ac:dyDescent="0.25">
      <c r="A298" s="41" t="s">
        <v>931</v>
      </c>
      <c r="B298" t="s">
        <v>930</v>
      </c>
    </row>
    <row r="299" spans="1:2" x14ac:dyDescent="0.25">
      <c r="A299" s="41" t="s">
        <v>933</v>
      </c>
      <c r="B299" t="s">
        <v>932</v>
      </c>
    </row>
    <row r="300" spans="1:2" x14ac:dyDescent="0.25">
      <c r="A300" s="41" t="s">
        <v>935</v>
      </c>
      <c r="B300" t="s">
        <v>934</v>
      </c>
    </row>
    <row r="301" spans="1:2" x14ac:dyDescent="0.25">
      <c r="A301" s="41" t="s">
        <v>937</v>
      </c>
      <c r="B301" t="s">
        <v>936</v>
      </c>
    </row>
    <row r="302" spans="1:2" x14ac:dyDescent="0.25">
      <c r="A302" s="41" t="s">
        <v>939</v>
      </c>
      <c r="B302" t="s">
        <v>938</v>
      </c>
    </row>
    <row r="303" spans="1:2" x14ac:dyDescent="0.25">
      <c r="A303" s="41" t="s">
        <v>941</v>
      </c>
      <c r="B303" t="s">
        <v>940</v>
      </c>
    </row>
    <row r="304" spans="1:2" x14ac:dyDescent="0.25">
      <c r="A304" s="41" t="s">
        <v>943</v>
      </c>
      <c r="B304" t="s">
        <v>942</v>
      </c>
    </row>
    <row r="305" spans="1:2" x14ac:dyDescent="0.25">
      <c r="A305" s="41" t="s">
        <v>945</v>
      </c>
      <c r="B305" t="s">
        <v>944</v>
      </c>
    </row>
    <row r="306" spans="1:2" x14ac:dyDescent="0.25">
      <c r="A306" s="41" t="s">
        <v>947</v>
      </c>
      <c r="B306" t="s">
        <v>946</v>
      </c>
    </row>
    <row r="307" spans="1:2" x14ac:dyDescent="0.25">
      <c r="A307" s="41" t="s">
        <v>949</v>
      </c>
      <c r="B307" t="s">
        <v>948</v>
      </c>
    </row>
    <row r="308" spans="1:2" x14ac:dyDescent="0.25">
      <c r="A308" s="41" t="s">
        <v>951</v>
      </c>
      <c r="B308" t="s">
        <v>950</v>
      </c>
    </row>
    <row r="309" spans="1:2" x14ac:dyDescent="0.25">
      <c r="A309" s="41" t="s">
        <v>953</v>
      </c>
      <c r="B309" t="s">
        <v>952</v>
      </c>
    </row>
    <row r="310" spans="1:2" x14ac:dyDescent="0.25">
      <c r="A310" s="41" t="s">
        <v>955</v>
      </c>
      <c r="B310" t="s">
        <v>954</v>
      </c>
    </row>
    <row r="311" spans="1:2" x14ac:dyDescent="0.25">
      <c r="A311" s="41" t="s">
        <v>957</v>
      </c>
      <c r="B311" t="s">
        <v>956</v>
      </c>
    </row>
    <row r="312" spans="1:2" x14ac:dyDescent="0.25">
      <c r="A312" s="41" t="s">
        <v>959</v>
      </c>
      <c r="B312" t="s">
        <v>958</v>
      </c>
    </row>
    <row r="313" spans="1:2" x14ac:dyDescent="0.25">
      <c r="A313" s="41" t="s">
        <v>961</v>
      </c>
      <c r="B313" t="s">
        <v>960</v>
      </c>
    </row>
    <row r="314" spans="1:2" x14ac:dyDescent="0.25">
      <c r="A314" s="41" t="s">
        <v>963</v>
      </c>
      <c r="B314" t="s">
        <v>962</v>
      </c>
    </row>
    <row r="315" spans="1:2" x14ac:dyDescent="0.25">
      <c r="A315" s="41" t="s">
        <v>965</v>
      </c>
      <c r="B315" t="s">
        <v>964</v>
      </c>
    </row>
    <row r="316" spans="1:2" x14ac:dyDescent="0.25">
      <c r="A316" s="41" t="s">
        <v>967</v>
      </c>
      <c r="B316" t="s">
        <v>966</v>
      </c>
    </row>
    <row r="317" spans="1:2" x14ac:dyDescent="0.25">
      <c r="A317" s="41" t="s">
        <v>969</v>
      </c>
      <c r="B317" t="s">
        <v>968</v>
      </c>
    </row>
    <row r="318" spans="1:2" x14ac:dyDescent="0.25">
      <c r="A318" s="41" t="s">
        <v>971</v>
      </c>
      <c r="B318" t="s">
        <v>970</v>
      </c>
    </row>
    <row r="319" spans="1:2" x14ac:dyDescent="0.25">
      <c r="A319" s="41" t="s">
        <v>973</v>
      </c>
      <c r="B319" t="s">
        <v>972</v>
      </c>
    </row>
    <row r="320" spans="1:2" x14ac:dyDescent="0.25">
      <c r="A320" s="41" t="s">
        <v>975</v>
      </c>
      <c r="B320" t="s">
        <v>974</v>
      </c>
    </row>
    <row r="321" spans="1:2" x14ac:dyDescent="0.25">
      <c r="A321" s="41" t="s">
        <v>977</v>
      </c>
      <c r="B321" t="s">
        <v>976</v>
      </c>
    </row>
    <row r="322" spans="1:2" x14ac:dyDescent="0.25">
      <c r="A322" s="41" t="s">
        <v>979</v>
      </c>
      <c r="B322" t="s">
        <v>978</v>
      </c>
    </row>
    <row r="323" spans="1:2" x14ac:dyDescent="0.25">
      <c r="A323" s="41" t="s">
        <v>981</v>
      </c>
      <c r="B323" t="s">
        <v>980</v>
      </c>
    </row>
    <row r="324" spans="1:2" x14ac:dyDescent="0.25">
      <c r="A324" s="41" t="s">
        <v>983</v>
      </c>
      <c r="B324" t="s">
        <v>982</v>
      </c>
    </row>
    <row r="325" spans="1:2" x14ac:dyDescent="0.25">
      <c r="A325" s="41" t="s">
        <v>985</v>
      </c>
      <c r="B325" t="s">
        <v>984</v>
      </c>
    </row>
    <row r="326" spans="1:2" x14ac:dyDescent="0.25">
      <c r="A326" s="41" t="s">
        <v>987</v>
      </c>
      <c r="B326" t="s">
        <v>986</v>
      </c>
    </row>
    <row r="327" spans="1:2" x14ac:dyDescent="0.25">
      <c r="A327" s="41" t="s">
        <v>989</v>
      </c>
      <c r="B327" t="s">
        <v>988</v>
      </c>
    </row>
    <row r="328" spans="1:2" x14ac:dyDescent="0.25">
      <c r="A328" s="41" t="s">
        <v>991</v>
      </c>
      <c r="B328" t="s">
        <v>990</v>
      </c>
    </row>
    <row r="329" spans="1:2" x14ac:dyDescent="0.25">
      <c r="A329" s="41" t="s">
        <v>993</v>
      </c>
      <c r="B329" t="s">
        <v>992</v>
      </c>
    </row>
    <row r="330" spans="1:2" x14ac:dyDescent="0.25">
      <c r="A330" s="41" t="s">
        <v>995</v>
      </c>
      <c r="B330" t="s">
        <v>994</v>
      </c>
    </row>
    <row r="331" spans="1:2" x14ac:dyDescent="0.25">
      <c r="A331" s="41" t="s">
        <v>997</v>
      </c>
      <c r="B331" t="s">
        <v>996</v>
      </c>
    </row>
    <row r="332" spans="1:2" x14ac:dyDescent="0.25">
      <c r="A332" s="41" t="s">
        <v>999</v>
      </c>
      <c r="B332" t="s">
        <v>998</v>
      </c>
    </row>
    <row r="333" spans="1:2" x14ac:dyDescent="0.25">
      <c r="A333" s="41" t="s">
        <v>1001</v>
      </c>
      <c r="B333" t="s">
        <v>1000</v>
      </c>
    </row>
    <row r="334" spans="1:2" x14ac:dyDescent="0.25">
      <c r="A334" s="41" t="s">
        <v>1003</v>
      </c>
      <c r="B334" t="s">
        <v>1002</v>
      </c>
    </row>
    <row r="335" spans="1:2" x14ac:dyDescent="0.25">
      <c r="A335" s="41" t="s">
        <v>1005</v>
      </c>
      <c r="B335" t="s">
        <v>1004</v>
      </c>
    </row>
    <row r="336" spans="1:2" x14ac:dyDescent="0.25">
      <c r="A336" s="41" t="s">
        <v>1007</v>
      </c>
      <c r="B336" t="s">
        <v>1006</v>
      </c>
    </row>
    <row r="337" spans="1:2" x14ac:dyDescent="0.25">
      <c r="A337" s="41" t="s">
        <v>1009</v>
      </c>
      <c r="B337" t="s">
        <v>1008</v>
      </c>
    </row>
    <row r="338" spans="1:2" x14ac:dyDescent="0.25">
      <c r="A338" s="41" t="s">
        <v>1011</v>
      </c>
      <c r="B338" t="s">
        <v>1010</v>
      </c>
    </row>
    <row r="339" spans="1:2" x14ac:dyDescent="0.25">
      <c r="A339" s="41" t="s">
        <v>1013</v>
      </c>
      <c r="B339" t="s">
        <v>1012</v>
      </c>
    </row>
    <row r="340" spans="1:2" x14ac:dyDescent="0.25">
      <c r="A340" s="41" t="s">
        <v>1015</v>
      </c>
      <c r="B340" t="s">
        <v>1014</v>
      </c>
    </row>
    <row r="341" spans="1:2" x14ac:dyDescent="0.25">
      <c r="A341" s="41" t="s">
        <v>1017</v>
      </c>
      <c r="B341" t="s">
        <v>1016</v>
      </c>
    </row>
    <row r="342" spans="1:2" x14ac:dyDescent="0.25">
      <c r="A342" s="41" t="s">
        <v>1019</v>
      </c>
      <c r="B342" t="s">
        <v>1018</v>
      </c>
    </row>
    <row r="343" spans="1:2" x14ac:dyDescent="0.25">
      <c r="A343" s="41" t="s">
        <v>1021</v>
      </c>
      <c r="B343" t="s">
        <v>1020</v>
      </c>
    </row>
    <row r="344" spans="1:2" x14ac:dyDescent="0.25">
      <c r="A344" s="41" t="s">
        <v>1023</v>
      </c>
      <c r="B344" t="s">
        <v>1022</v>
      </c>
    </row>
    <row r="345" spans="1:2" x14ac:dyDescent="0.25">
      <c r="A345" s="41" t="s">
        <v>1025</v>
      </c>
      <c r="B345" t="s">
        <v>1024</v>
      </c>
    </row>
    <row r="346" spans="1:2" x14ac:dyDescent="0.25">
      <c r="A346" s="41" t="s">
        <v>1027</v>
      </c>
      <c r="B346" t="s">
        <v>1026</v>
      </c>
    </row>
    <row r="347" spans="1:2" x14ac:dyDescent="0.25">
      <c r="A347" s="41" t="s">
        <v>1029</v>
      </c>
      <c r="B347" t="s">
        <v>1028</v>
      </c>
    </row>
    <row r="348" spans="1:2" x14ac:dyDescent="0.25">
      <c r="A348" s="41" t="s">
        <v>1031</v>
      </c>
      <c r="B348" t="s">
        <v>1030</v>
      </c>
    </row>
    <row r="349" spans="1:2" x14ac:dyDescent="0.25">
      <c r="A349" s="41" t="s">
        <v>1033</v>
      </c>
      <c r="B349" t="s">
        <v>1032</v>
      </c>
    </row>
    <row r="350" spans="1:2" x14ac:dyDescent="0.25">
      <c r="A350" s="41" t="s">
        <v>1035</v>
      </c>
      <c r="B350" t="s">
        <v>1034</v>
      </c>
    </row>
    <row r="351" spans="1:2" x14ac:dyDescent="0.25">
      <c r="A351" s="41" t="s">
        <v>1037</v>
      </c>
      <c r="B351" t="s">
        <v>1036</v>
      </c>
    </row>
    <row r="352" spans="1:2" x14ac:dyDescent="0.25">
      <c r="A352" s="41" t="s">
        <v>1039</v>
      </c>
      <c r="B352" t="s">
        <v>1038</v>
      </c>
    </row>
    <row r="353" spans="1:2" x14ac:dyDescent="0.25">
      <c r="A353" s="41" t="s">
        <v>1041</v>
      </c>
      <c r="B353" t="s">
        <v>1040</v>
      </c>
    </row>
    <row r="354" spans="1:2" x14ac:dyDescent="0.25">
      <c r="A354" s="41" t="s">
        <v>1043</v>
      </c>
      <c r="B354" t="s">
        <v>1042</v>
      </c>
    </row>
    <row r="355" spans="1:2" x14ac:dyDescent="0.25">
      <c r="A355" s="41" t="s">
        <v>1045</v>
      </c>
      <c r="B355" t="s">
        <v>1044</v>
      </c>
    </row>
    <row r="356" spans="1:2" x14ac:dyDescent="0.25">
      <c r="A356" s="41" t="s">
        <v>1047</v>
      </c>
      <c r="B356" t="s">
        <v>1046</v>
      </c>
    </row>
    <row r="357" spans="1:2" x14ac:dyDescent="0.25">
      <c r="A357" s="41" t="s">
        <v>1049</v>
      </c>
      <c r="B357" t="s">
        <v>1048</v>
      </c>
    </row>
    <row r="358" spans="1:2" x14ac:dyDescent="0.25">
      <c r="A358" s="41" t="s">
        <v>1051</v>
      </c>
      <c r="B358" t="s">
        <v>1050</v>
      </c>
    </row>
    <row r="359" spans="1:2" x14ac:dyDescent="0.25">
      <c r="A359" s="41" t="s">
        <v>1053</v>
      </c>
      <c r="B359" t="s">
        <v>1052</v>
      </c>
    </row>
    <row r="360" spans="1:2" x14ac:dyDescent="0.25">
      <c r="A360" s="41" t="s">
        <v>1055</v>
      </c>
      <c r="B360" t="s">
        <v>1054</v>
      </c>
    </row>
    <row r="361" spans="1:2" x14ac:dyDescent="0.25">
      <c r="A361" s="41" t="s">
        <v>1057</v>
      </c>
      <c r="B361" t="s">
        <v>1056</v>
      </c>
    </row>
    <row r="362" spans="1:2" x14ac:dyDescent="0.25">
      <c r="A362" s="41" t="s">
        <v>1059</v>
      </c>
      <c r="B362" t="s">
        <v>1058</v>
      </c>
    </row>
    <row r="363" spans="1:2" x14ac:dyDescent="0.25">
      <c r="A363" s="41" t="s">
        <v>1061</v>
      </c>
      <c r="B363" t="s">
        <v>1060</v>
      </c>
    </row>
    <row r="364" spans="1:2" x14ac:dyDescent="0.25">
      <c r="A364" s="41" t="s">
        <v>1063</v>
      </c>
      <c r="B364" t="s">
        <v>1062</v>
      </c>
    </row>
    <row r="365" spans="1:2" x14ac:dyDescent="0.25">
      <c r="A365" s="41" t="s">
        <v>1065</v>
      </c>
      <c r="B365" t="s">
        <v>1064</v>
      </c>
    </row>
    <row r="366" spans="1:2" x14ac:dyDescent="0.25">
      <c r="A366" s="41" t="s">
        <v>1067</v>
      </c>
      <c r="B366" t="s">
        <v>1066</v>
      </c>
    </row>
    <row r="367" spans="1:2" x14ac:dyDescent="0.25">
      <c r="A367" s="41" t="s">
        <v>1069</v>
      </c>
      <c r="B367" t="s">
        <v>1068</v>
      </c>
    </row>
    <row r="368" spans="1:2" x14ac:dyDescent="0.25">
      <c r="A368" s="41" t="s">
        <v>1071</v>
      </c>
      <c r="B368" t="s">
        <v>1070</v>
      </c>
    </row>
    <row r="369" spans="1:2" x14ac:dyDescent="0.25">
      <c r="A369" s="41" t="s">
        <v>1073</v>
      </c>
      <c r="B369" t="s">
        <v>1072</v>
      </c>
    </row>
    <row r="370" spans="1:2" x14ac:dyDescent="0.25">
      <c r="A370" s="41" t="s">
        <v>1075</v>
      </c>
      <c r="B370" t="s">
        <v>1074</v>
      </c>
    </row>
    <row r="371" spans="1:2" x14ac:dyDescent="0.25">
      <c r="A371" s="41" t="s">
        <v>1077</v>
      </c>
      <c r="B371" t="s">
        <v>1076</v>
      </c>
    </row>
    <row r="372" spans="1:2" x14ac:dyDescent="0.25">
      <c r="A372" s="41" t="s">
        <v>1079</v>
      </c>
      <c r="B372" t="s">
        <v>1078</v>
      </c>
    </row>
    <row r="373" spans="1:2" x14ac:dyDescent="0.25">
      <c r="A373" s="41" t="s">
        <v>1081</v>
      </c>
      <c r="B373" t="s">
        <v>1080</v>
      </c>
    </row>
    <row r="374" spans="1:2" x14ac:dyDescent="0.25">
      <c r="A374" s="41" t="s">
        <v>1083</v>
      </c>
      <c r="B374" t="s">
        <v>1082</v>
      </c>
    </row>
    <row r="375" spans="1:2" x14ac:dyDescent="0.25">
      <c r="A375" s="41" t="s">
        <v>1085</v>
      </c>
      <c r="B375" t="s">
        <v>1084</v>
      </c>
    </row>
    <row r="376" spans="1:2" x14ac:dyDescent="0.25">
      <c r="A376" s="41" t="s">
        <v>1087</v>
      </c>
      <c r="B376" t="s">
        <v>1086</v>
      </c>
    </row>
    <row r="377" spans="1:2" x14ac:dyDescent="0.25">
      <c r="A377" s="41" t="s">
        <v>1089</v>
      </c>
      <c r="B377" t="s">
        <v>1088</v>
      </c>
    </row>
    <row r="378" spans="1:2" x14ac:dyDescent="0.25">
      <c r="A378" s="41" t="s">
        <v>1091</v>
      </c>
      <c r="B378" t="s">
        <v>1090</v>
      </c>
    </row>
    <row r="379" spans="1:2" x14ac:dyDescent="0.25">
      <c r="A379" s="41" t="s">
        <v>1093</v>
      </c>
      <c r="B379" t="s">
        <v>1092</v>
      </c>
    </row>
    <row r="380" spans="1:2" x14ac:dyDescent="0.25">
      <c r="A380" s="41" t="s">
        <v>1095</v>
      </c>
      <c r="B380" t="s">
        <v>1094</v>
      </c>
    </row>
    <row r="381" spans="1:2" x14ac:dyDescent="0.25">
      <c r="A381" s="41" t="s">
        <v>1097</v>
      </c>
      <c r="B381" t="s">
        <v>1096</v>
      </c>
    </row>
    <row r="382" spans="1:2" x14ac:dyDescent="0.25">
      <c r="A382" s="41" t="s">
        <v>1099</v>
      </c>
      <c r="B382" t="s">
        <v>1098</v>
      </c>
    </row>
    <row r="383" spans="1:2" x14ac:dyDescent="0.25">
      <c r="A383" s="41" t="s">
        <v>1101</v>
      </c>
      <c r="B383" t="s">
        <v>1100</v>
      </c>
    </row>
    <row r="384" spans="1:2" x14ac:dyDescent="0.25">
      <c r="A384" s="41" t="s">
        <v>1103</v>
      </c>
      <c r="B384" t="s">
        <v>1102</v>
      </c>
    </row>
    <row r="385" spans="1:2" x14ac:dyDescent="0.25">
      <c r="A385" s="41" t="s">
        <v>1105</v>
      </c>
      <c r="B385" t="s">
        <v>1104</v>
      </c>
    </row>
    <row r="386" spans="1:2" x14ac:dyDescent="0.25">
      <c r="A386" s="41" t="s">
        <v>1107</v>
      </c>
      <c r="B386" t="s">
        <v>1106</v>
      </c>
    </row>
    <row r="387" spans="1:2" x14ac:dyDescent="0.25">
      <c r="A387" s="41" t="s">
        <v>1109</v>
      </c>
      <c r="B387" t="s">
        <v>1108</v>
      </c>
    </row>
    <row r="388" spans="1:2" x14ac:dyDescent="0.25">
      <c r="A388" s="41" t="s">
        <v>1111</v>
      </c>
      <c r="B388" t="s">
        <v>1110</v>
      </c>
    </row>
    <row r="389" spans="1:2" x14ac:dyDescent="0.25">
      <c r="A389" s="41" t="s">
        <v>1113</v>
      </c>
      <c r="B389" t="s">
        <v>1112</v>
      </c>
    </row>
    <row r="390" spans="1:2" x14ac:dyDescent="0.25">
      <c r="A390" s="41" t="s">
        <v>1115</v>
      </c>
      <c r="B390" t="s">
        <v>1114</v>
      </c>
    </row>
    <row r="391" spans="1:2" x14ac:dyDescent="0.25">
      <c r="A391" s="41" t="s">
        <v>1117</v>
      </c>
      <c r="B391" t="s">
        <v>1116</v>
      </c>
    </row>
    <row r="392" spans="1:2" x14ac:dyDescent="0.25">
      <c r="A392" s="41" t="s">
        <v>1119</v>
      </c>
      <c r="B392" t="s">
        <v>1118</v>
      </c>
    </row>
    <row r="393" spans="1:2" x14ac:dyDescent="0.25">
      <c r="A393" s="41" t="s">
        <v>1121</v>
      </c>
      <c r="B393" t="s">
        <v>1120</v>
      </c>
    </row>
    <row r="394" spans="1:2" x14ac:dyDescent="0.25">
      <c r="A394" s="41" t="s">
        <v>1123</v>
      </c>
      <c r="B394" t="s">
        <v>1122</v>
      </c>
    </row>
    <row r="395" spans="1:2" x14ac:dyDescent="0.25">
      <c r="A395" s="41" t="s">
        <v>1125</v>
      </c>
      <c r="B395" t="s">
        <v>1124</v>
      </c>
    </row>
    <row r="396" spans="1:2" x14ac:dyDescent="0.25">
      <c r="A396" s="41" t="s">
        <v>1127</v>
      </c>
      <c r="B396" t="s">
        <v>1126</v>
      </c>
    </row>
    <row r="397" spans="1:2" x14ac:dyDescent="0.25">
      <c r="A397" s="41" t="s">
        <v>1129</v>
      </c>
      <c r="B397" t="s">
        <v>1128</v>
      </c>
    </row>
    <row r="398" spans="1:2" x14ac:dyDescent="0.25">
      <c r="A398" s="41" t="s">
        <v>1131</v>
      </c>
      <c r="B398" t="s">
        <v>1130</v>
      </c>
    </row>
    <row r="399" spans="1:2" x14ac:dyDescent="0.25">
      <c r="A399" s="41" t="s">
        <v>1133</v>
      </c>
      <c r="B399" t="s">
        <v>1132</v>
      </c>
    </row>
    <row r="400" spans="1:2" x14ac:dyDescent="0.25">
      <c r="A400" s="41" t="s">
        <v>1135</v>
      </c>
      <c r="B400" t="s">
        <v>1134</v>
      </c>
    </row>
    <row r="401" spans="1:2" x14ac:dyDescent="0.25">
      <c r="A401" s="41" t="s">
        <v>1137</v>
      </c>
      <c r="B401" t="s">
        <v>1136</v>
      </c>
    </row>
    <row r="402" spans="1:2" x14ac:dyDescent="0.25">
      <c r="A402" s="41" t="s">
        <v>1139</v>
      </c>
      <c r="B402" t="s">
        <v>1138</v>
      </c>
    </row>
    <row r="403" spans="1:2" x14ac:dyDescent="0.25">
      <c r="A403" s="41" t="s">
        <v>1141</v>
      </c>
      <c r="B403" t="s">
        <v>1140</v>
      </c>
    </row>
    <row r="404" spans="1:2" x14ac:dyDescent="0.25">
      <c r="A404" s="41" t="s">
        <v>1143</v>
      </c>
      <c r="B404" t="s">
        <v>1142</v>
      </c>
    </row>
    <row r="405" spans="1:2" x14ac:dyDescent="0.25">
      <c r="A405" s="41" t="s">
        <v>1145</v>
      </c>
      <c r="B405" t="s">
        <v>1144</v>
      </c>
    </row>
    <row r="406" spans="1:2" x14ac:dyDescent="0.25">
      <c r="A406" s="41" t="s">
        <v>1147</v>
      </c>
      <c r="B406" t="s">
        <v>1146</v>
      </c>
    </row>
    <row r="407" spans="1:2" x14ac:dyDescent="0.25">
      <c r="A407" s="41" t="s">
        <v>1149</v>
      </c>
      <c r="B407" t="s">
        <v>1148</v>
      </c>
    </row>
    <row r="408" spans="1:2" x14ac:dyDescent="0.25">
      <c r="A408" s="41" t="s">
        <v>1151</v>
      </c>
      <c r="B408" t="s">
        <v>1150</v>
      </c>
    </row>
    <row r="409" spans="1:2" x14ac:dyDescent="0.25">
      <c r="A409" s="41" t="s">
        <v>1153</v>
      </c>
      <c r="B409" t="s">
        <v>1152</v>
      </c>
    </row>
    <row r="410" spans="1:2" x14ac:dyDescent="0.25">
      <c r="A410" s="41" t="s">
        <v>1155</v>
      </c>
      <c r="B410" t="s">
        <v>1154</v>
      </c>
    </row>
    <row r="411" spans="1:2" x14ac:dyDescent="0.25">
      <c r="A411" s="41" t="s">
        <v>1157</v>
      </c>
      <c r="B411" t="s">
        <v>1156</v>
      </c>
    </row>
    <row r="412" spans="1:2" x14ac:dyDescent="0.25">
      <c r="A412" s="41" t="s">
        <v>1159</v>
      </c>
      <c r="B412" t="s">
        <v>1158</v>
      </c>
    </row>
    <row r="413" spans="1:2" x14ac:dyDescent="0.25">
      <c r="A413" s="41" t="s">
        <v>1161</v>
      </c>
      <c r="B413" t="s">
        <v>1160</v>
      </c>
    </row>
    <row r="414" spans="1:2" x14ac:dyDescent="0.25">
      <c r="A414" s="41" t="s">
        <v>1163</v>
      </c>
      <c r="B414" t="s">
        <v>1162</v>
      </c>
    </row>
    <row r="415" spans="1:2" x14ac:dyDescent="0.25">
      <c r="A415" s="41" t="s">
        <v>1165</v>
      </c>
      <c r="B415" t="s">
        <v>1164</v>
      </c>
    </row>
    <row r="416" spans="1:2" x14ac:dyDescent="0.25">
      <c r="A416" s="41" t="s">
        <v>1167</v>
      </c>
      <c r="B416" t="s">
        <v>1166</v>
      </c>
    </row>
    <row r="417" spans="1:2" x14ac:dyDescent="0.25">
      <c r="A417" s="41" t="s">
        <v>1169</v>
      </c>
      <c r="B417" t="s">
        <v>1168</v>
      </c>
    </row>
    <row r="418" spans="1:2" x14ac:dyDescent="0.25">
      <c r="A418" s="41" t="s">
        <v>1171</v>
      </c>
      <c r="B418" t="s">
        <v>1170</v>
      </c>
    </row>
    <row r="419" spans="1:2" x14ac:dyDescent="0.25">
      <c r="A419" s="41" t="s">
        <v>1173</v>
      </c>
      <c r="B419" t="s">
        <v>1172</v>
      </c>
    </row>
    <row r="420" spans="1:2" x14ac:dyDescent="0.25">
      <c r="A420" s="41" t="s">
        <v>1175</v>
      </c>
      <c r="B420" t="s">
        <v>1174</v>
      </c>
    </row>
    <row r="421" spans="1:2" x14ac:dyDescent="0.25">
      <c r="A421" s="41" t="s">
        <v>1177</v>
      </c>
      <c r="B421" t="s">
        <v>1176</v>
      </c>
    </row>
    <row r="422" spans="1:2" x14ac:dyDescent="0.25">
      <c r="A422" s="41" t="s">
        <v>1179</v>
      </c>
      <c r="B422" t="s">
        <v>1178</v>
      </c>
    </row>
    <row r="423" spans="1:2" x14ac:dyDescent="0.25">
      <c r="A423" s="41" t="s">
        <v>1179</v>
      </c>
      <c r="B423" t="s">
        <v>1180</v>
      </c>
    </row>
    <row r="424" spans="1:2" x14ac:dyDescent="0.25">
      <c r="A424" s="41" t="s">
        <v>1182</v>
      </c>
      <c r="B424" t="s">
        <v>1181</v>
      </c>
    </row>
    <row r="425" spans="1:2" x14ac:dyDescent="0.25">
      <c r="A425" s="41" t="s">
        <v>1184</v>
      </c>
      <c r="B425" t="s">
        <v>1183</v>
      </c>
    </row>
    <row r="426" spans="1:2" x14ac:dyDescent="0.25">
      <c r="A426" s="41" t="s">
        <v>1186</v>
      </c>
      <c r="B426" t="s">
        <v>1185</v>
      </c>
    </row>
    <row r="427" spans="1:2" x14ac:dyDescent="0.25">
      <c r="A427" s="41" t="s">
        <v>1188</v>
      </c>
      <c r="B427" t="s">
        <v>1187</v>
      </c>
    </row>
    <row r="428" spans="1:2" x14ac:dyDescent="0.25">
      <c r="A428" s="41" t="s">
        <v>1190</v>
      </c>
      <c r="B428" t="s">
        <v>1189</v>
      </c>
    </row>
    <row r="429" spans="1:2" x14ac:dyDescent="0.25">
      <c r="A429" s="41" t="s">
        <v>1192</v>
      </c>
      <c r="B429" t="s">
        <v>1191</v>
      </c>
    </row>
    <row r="430" spans="1:2" x14ac:dyDescent="0.25">
      <c r="A430" s="41" t="s">
        <v>1194</v>
      </c>
      <c r="B430" t="s">
        <v>1193</v>
      </c>
    </row>
    <row r="431" spans="1:2" x14ac:dyDescent="0.25">
      <c r="A431" s="41" t="s">
        <v>1196</v>
      </c>
      <c r="B431" t="s">
        <v>1195</v>
      </c>
    </row>
    <row r="432" spans="1:2" x14ac:dyDescent="0.25">
      <c r="A432" s="41" t="s">
        <v>1198</v>
      </c>
      <c r="B432" t="s">
        <v>1197</v>
      </c>
    </row>
    <row r="433" spans="1:2" x14ac:dyDescent="0.25">
      <c r="A433" s="41" t="s">
        <v>1200</v>
      </c>
      <c r="B433" t="s">
        <v>1199</v>
      </c>
    </row>
    <row r="434" spans="1:2" x14ac:dyDescent="0.25">
      <c r="A434" s="41" t="s">
        <v>1202</v>
      </c>
      <c r="B434" t="s">
        <v>1201</v>
      </c>
    </row>
    <row r="435" spans="1:2" x14ac:dyDescent="0.25">
      <c r="A435" s="41" t="s">
        <v>1204</v>
      </c>
      <c r="B435" t="s">
        <v>1203</v>
      </c>
    </row>
    <row r="436" spans="1:2" x14ac:dyDescent="0.25">
      <c r="A436" s="41" t="s">
        <v>1206</v>
      </c>
      <c r="B436" t="s">
        <v>1205</v>
      </c>
    </row>
    <row r="437" spans="1:2" x14ac:dyDescent="0.25">
      <c r="A437" s="41" t="s">
        <v>1208</v>
      </c>
      <c r="B437" t="s">
        <v>1207</v>
      </c>
    </row>
    <row r="438" spans="1:2" x14ac:dyDescent="0.25">
      <c r="A438" s="41" t="s">
        <v>1210</v>
      </c>
      <c r="B438" t="s">
        <v>1209</v>
      </c>
    </row>
    <row r="439" spans="1:2" x14ac:dyDescent="0.25">
      <c r="A439" s="41" t="s">
        <v>1212</v>
      </c>
      <c r="B439" t="s">
        <v>1211</v>
      </c>
    </row>
    <row r="440" spans="1:2" x14ac:dyDescent="0.25">
      <c r="A440" s="41" t="s">
        <v>1214</v>
      </c>
      <c r="B440" t="s">
        <v>1213</v>
      </c>
    </row>
    <row r="441" spans="1:2" x14ac:dyDescent="0.25">
      <c r="A441" s="41" t="s">
        <v>1216</v>
      </c>
      <c r="B441" t="s">
        <v>1215</v>
      </c>
    </row>
    <row r="442" spans="1:2" x14ac:dyDescent="0.25">
      <c r="A442" s="41" t="s">
        <v>1218</v>
      </c>
      <c r="B442" t="s">
        <v>1217</v>
      </c>
    </row>
    <row r="443" spans="1:2" x14ac:dyDescent="0.25">
      <c r="A443" s="41" t="s">
        <v>1220</v>
      </c>
      <c r="B443" t="s">
        <v>1219</v>
      </c>
    </row>
    <row r="444" spans="1:2" x14ac:dyDescent="0.25">
      <c r="A444" s="41" t="s">
        <v>1222</v>
      </c>
      <c r="B444" t="s">
        <v>1221</v>
      </c>
    </row>
    <row r="445" spans="1:2" x14ac:dyDescent="0.25">
      <c r="A445" s="41" t="s">
        <v>1224</v>
      </c>
      <c r="B445" t="s">
        <v>1223</v>
      </c>
    </row>
    <row r="446" spans="1:2" x14ac:dyDescent="0.25">
      <c r="A446" s="41" t="s">
        <v>1226</v>
      </c>
      <c r="B446" t="s">
        <v>1225</v>
      </c>
    </row>
    <row r="447" spans="1:2" x14ac:dyDescent="0.25">
      <c r="A447" s="41" t="s">
        <v>1228</v>
      </c>
      <c r="B447" t="s">
        <v>1227</v>
      </c>
    </row>
    <row r="448" spans="1:2" x14ac:dyDescent="0.25">
      <c r="A448" s="41" t="s">
        <v>1230</v>
      </c>
      <c r="B448" t="s">
        <v>1229</v>
      </c>
    </row>
    <row r="449" spans="1:2" x14ac:dyDescent="0.25">
      <c r="A449" s="41" t="s">
        <v>1232</v>
      </c>
      <c r="B449" t="s">
        <v>1231</v>
      </c>
    </row>
    <row r="450" spans="1:2" x14ac:dyDescent="0.25">
      <c r="A450" s="41" t="s">
        <v>1234</v>
      </c>
      <c r="B450" t="s">
        <v>1233</v>
      </c>
    </row>
    <row r="451" spans="1:2" x14ac:dyDescent="0.25">
      <c r="A451" s="41" t="s">
        <v>1236</v>
      </c>
      <c r="B451" t="s">
        <v>1235</v>
      </c>
    </row>
    <row r="452" spans="1:2" x14ac:dyDescent="0.25">
      <c r="A452" s="41" t="s">
        <v>1238</v>
      </c>
      <c r="B452" t="s">
        <v>1237</v>
      </c>
    </row>
    <row r="453" spans="1:2" x14ac:dyDescent="0.25">
      <c r="A453" s="41" t="s">
        <v>1240</v>
      </c>
      <c r="B453" t="s">
        <v>1239</v>
      </c>
    </row>
    <row r="454" spans="1:2" x14ac:dyDescent="0.25">
      <c r="A454" s="41" t="s">
        <v>1242</v>
      </c>
      <c r="B454" t="s">
        <v>1241</v>
      </c>
    </row>
    <row r="455" spans="1:2" x14ac:dyDescent="0.25">
      <c r="A455" s="41" t="s">
        <v>1244</v>
      </c>
      <c r="B455" t="s">
        <v>1243</v>
      </c>
    </row>
    <row r="456" spans="1:2" x14ac:dyDescent="0.25">
      <c r="A456" s="41" t="s">
        <v>1246</v>
      </c>
      <c r="B456" t="s">
        <v>1245</v>
      </c>
    </row>
    <row r="457" spans="1:2" x14ac:dyDescent="0.25">
      <c r="A457" s="41" t="s">
        <v>1248</v>
      </c>
      <c r="B457" t="s">
        <v>1247</v>
      </c>
    </row>
    <row r="458" spans="1:2" x14ac:dyDescent="0.25">
      <c r="A458" s="41" t="s">
        <v>1250</v>
      </c>
      <c r="B458" t="s">
        <v>1249</v>
      </c>
    </row>
    <row r="459" spans="1:2" x14ac:dyDescent="0.25">
      <c r="A459" s="41" t="s">
        <v>1252</v>
      </c>
      <c r="B459" t="s">
        <v>1251</v>
      </c>
    </row>
    <row r="460" spans="1:2" x14ac:dyDescent="0.25">
      <c r="A460" s="41" t="s">
        <v>1254</v>
      </c>
      <c r="B460" t="s">
        <v>1253</v>
      </c>
    </row>
    <row r="461" spans="1:2" x14ac:dyDescent="0.25">
      <c r="A461" s="41" t="s">
        <v>1256</v>
      </c>
      <c r="B461" t="s">
        <v>1255</v>
      </c>
    </row>
    <row r="462" spans="1:2" x14ac:dyDescent="0.25">
      <c r="A462" s="41" t="s">
        <v>1258</v>
      </c>
      <c r="B462" t="s">
        <v>1257</v>
      </c>
    </row>
    <row r="463" spans="1:2" x14ac:dyDescent="0.25">
      <c r="A463" s="41" t="s">
        <v>1260</v>
      </c>
      <c r="B463" t="s">
        <v>1259</v>
      </c>
    </row>
    <row r="464" spans="1:2" x14ac:dyDescent="0.25">
      <c r="A464" s="41" t="s">
        <v>1262</v>
      </c>
      <c r="B464" t="s">
        <v>1261</v>
      </c>
    </row>
    <row r="465" spans="1:2" x14ac:dyDescent="0.25">
      <c r="A465" s="41" t="s">
        <v>1264</v>
      </c>
      <c r="B465" t="s">
        <v>1263</v>
      </c>
    </row>
    <row r="466" spans="1:2" x14ac:dyDescent="0.25">
      <c r="A466" s="41" t="s">
        <v>1266</v>
      </c>
      <c r="B466" t="s">
        <v>1265</v>
      </c>
    </row>
    <row r="467" spans="1:2" x14ac:dyDescent="0.25">
      <c r="A467" s="41" t="s">
        <v>1268</v>
      </c>
      <c r="B467" t="s">
        <v>1267</v>
      </c>
    </row>
    <row r="468" spans="1:2" x14ac:dyDescent="0.25">
      <c r="A468" s="41" t="s">
        <v>1270</v>
      </c>
      <c r="B468" t="s">
        <v>1269</v>
      </c>
    </row>
    <row r="469" spans="1:2" x14ac:dyDescent="0.25">
      <c r="A469" s="41" t="s">
        <v>1272</v>
      </c>
      <c r="B469" t="s">
        <v>1271</v>
      </c>
    </row>
    <row r="470" spans="1:2" x14ac:dyDescent="0.25">
      <c r="A470" s="41" t="s">
        <v>1274</v>
      </c>
      <c r="B470" t="s">
        <v>1273</v>
      </c>
    </row>
    <row r="471" spans="1:2" x14ac:dyDescent="0.25">
      <c r="A471" s="41" t="s">
        <v>1276</v>
      </c>
      <c r="B471" t="s">
        <v>1275</v>
      </c>
    </row>
    <row r="472" spans="1:2" x14ac:dyDescent="0.25">
      <c r="A472" s="41" t="s">
        <v>1278</v>
      </c>
      <c r="B472" t="s">
        <v>1277</v>
      </c>
    </row>
    <row r="473" spans="1:2" x14ac:dyDescent="0.25">
      <c r="A473" s="41" t="s">
        <v>1280</v>
      </c>
      <c r="B473" t="s">
        <v>1279</v>
      </c>
    </row>
    <row r="474" spans="1:2" x14ac:dyDescent="0.25">
      <c r="A474" s="41" t="s">
        <v>1282</v>
      </c>
      <c r="B474" t="s">
        <v>1281</v>
      </c>
    </row>
    <row r="475" spans="1:2" x14ac:dyDescent="0.25">
      <c r="A475" s="41" t="s">
        <v>1284</v>
      </c>
      <c r="B475" t="s">
        <v>1283</v>
      </c>
    </row>
    <row r="476" spans="1:2" x14ac:dyDescent="0.25">
      <c r="A476" s="41" t="s">
        <v>1282</v>
      </c>
      <c r="B476" t="s">
        <v>365</v>
      </c>
    </row>
    <row r="477" spans="1:2" x14ac:dyDescent="0.25">
      <c r="A477" s="41" t="s">
        <v>1286</v>
      </c>
      <c r="B477" t="s">
        <v>1285</v>
      </c>
    </row>
    <row r="478" spans="1:2" x14ac:dyDescent="0.25">
      <c r="A478" s="41" t="s">
        <v>1288</v>
      </c>
      <c r="B478" t="s">
        <v>1287</v>
      </c>
    </row>
    <row r="479" spans="1:2" x14ac:dyDescent="0.25">
      <c r="A479" s="41" t="s">
        <v>1290</v>
      </c>
      <c r="B479" t="s">
        <v>1289</v>
      </c>
    </row>
    <row r="480" spans="1:2" x14ac:dyDescent="0.25">
      <c r="A480" s="41" t="s">
        <v>1292</v>
      </c>
      <c r="B480" t="s">
        <v>1291</v>
      </c>
    </row>
    <row r="481" spans="1:2" x14ac:dyDescent="0.25">
      <c r="A481" s="41" t="s">
        <v>1294</v>
      </c>
      <c r="B481" t="s">
        <v>1293</v>
      </c>
    </row>
    <row r="482" spans="1:2" x14ac:dyDescent="0.25">
      <c r="A482" s="41" t="s">
        <v>1296</v>
      </c>
      <c r="B482" t="s">
        <v>1295</v>
      </c>
    </row>
    <row r="483" spans="1:2" x14ac:dyDescent="0.25">
      <c r="A483" s="41" t="s">
        <v>1298</v>
      </c>
      <c r="B483" t="s">
        <v>1297</v>
      </c>
    </row>
    <row r="484" spans="1:2" x14ac:dyDescent="0.25">
      <c r="A484" s="41" t="s">
        <v>1300</v>
      </c>
      <c r="B484" t="s">
        <v>1299</v>
      </c>
    </row>
    <row r="485" spans="1:2" x14ac:dyDescent="0.25">
      <c r="A485" s="41" t="s">
        <v>1302</v>
      </c>
      <c r="B485" t="s">
        <v>1301</v>
      </c>
    </row>
    <row r="486" spans="1:2" x14ac:dyDescent="0.25">
      <c r="A486" s="41" t="s">
        <v>1304</v>
      </c>
      <c r="B486" t="s">
        <v>1303</v>
      </c>
    </row>
    <row r="487" spans="1:2" x14ac:dyDescent="0.25">
      <c r="A487" s="41" t="s">
        <v>1306</v>
      </c>
      <c r="B487" t="s">
        <v>1305</v>
      </c>
    </row>
    <row r="488" spans="1:2" x14ac:dyDescent="0.25">
      <c r="A488" s="41" t="s">
        <v>1308</v>
      </c>
      <c r="B488" t="s">
        <v>1307</v>
      </c>
    </row>
    <row r="489" spans="1:2" x14ac:dyDescent="0.25">
      <c r="A489" s="41" t="s">
        <v>1310</v>
      </c>
      <c r="B489" t="s">
        <v>1309</v>
      </c>
    </row>
    <row r="490" spans="1:2" x14ac:dyDescent="0.25">
      <c r="A490" s="41" t="s">
        <v>1312</v>
      </c>
      <c r="B490" t="s">
        <v>1311</v>
      </c>
    </row>
    <row r="491" spans="1:2" x14ac:dyDescent="0.25">
      <c r="A491" s="41" t="s">
        <v>1314</v>
      </c>
      <c r="B491" t="s">
        <v>1313</v>
      </c>
    </row>
    <row r="492" spans="1:2" x14ac:dyDescent="0.25">
      <c r="A492" s="41" t="s">
        <v>1316</v>
      </c>
      <c r="B492" t="s">
        <v>1315</v>
      </c>
    </row>
    <row r="493" spans="1:2" x14ac:dyDescent="0.25">
      <c r="A493" s="41" t="s">
        <v>1318</v>
      </c>
      <c r="B493" t="s">
        <v>1317</v>
      </c>
    </row>
    <row r="494" spans="1:2" x14ac:dyDescent="0.25">
      <c r="A494" s="41" t="s">
        <v>1320</v>
      </c>
      <c r="B494" t="s">
        <v>1319</v>
      </c>
    </row>
    <row r="495" spans="1:2" x14ac:dyDescent="0.25">
      <c r="A495" s="41" t="s">
        <v>1322</v>
      </c>
      <c r="B495" t="s">
        <v>1321</v>
      </c>
    </row>
    <row r="496" spans="1:2" x14ac:dyDescent="0.25">
      <c r="A496" s="41" t="s">
        <v>1324</v>
      </c>
      <c r="B496" t="s">
        <v>1323</v>
      </c>
    </row>
    <row r="497" spans="1:2" x14ac:dyDescent="0.25">
      <c r="A497" s="41" t="s">
        <v>1326</v>
      </c>
      <c r="B497" t="s">
        <v>1325</v>
      </c>
    </row>
    <row r="498" spans="1:2" x14ac:dyDescent="0.25">
      <c r="A498" s="41" t="s">
        <v>1328</v>
      </c>
      <c r="B498" t="s">
        <v>1327</v>
      </c>
    </row>
    <row r="499" spans="1:2" x14ac:dyDescent="0.25">
      <c r="A499" s="41" t="s">
        <v>1330</v>
      </c>
      <c r="B499" t="s">
        <v>1329</v>
      </c>
    </row>
    <row r="500" spans="1:2" x14ac:dyDescent="0.25">
      <c r="A500" s="41" t="s">
        <v>1332</v>
      </c>
      <c r="B500" t="s">
        <v>1331</v>
      </c>
    </row>
    <row r="501" spans="1:2" x14ac:dyDescent="0.25">
      <c r="A501" s="41" t="s">
        <v>1334</v>
      </c>
      <c r="B501" t="s">
        <v>1333</v>
      </c>
    </row>
    <row r="502" spans="1:2" x14ac:dyDescent="0.25">
      <c r="A502" s="41" t="s">
        <v>1336</v>
      </c>
      <c r="B502" t="s">
        <v>1335</v>
      </c>
    </row>
    <row r="503" spans="1:2" x14ac:dyDescent="0.25">
      <c r="A503" s="41" t="s">
        <v>1338</v>
      </c>
      <c r="B503" t="s">
        <v>1337</v>
      </c>
    </row>
    <row r="504" spans="1:2" x14ac:dyDescent="0.25">
      <c r="A504" s="41" t="s">
        <v>1340</v>
      </c>
      <c r="B504" t="s">
        <v>1339</v>
      </c>
    </row>
    <row r="505" spans="1:2" x14ac:dyDescent="0.25">
      <c r="A505" s="41" t="s">
        <v>1342</v>
      </c>
      <c r="B505" t="s">
        <v>1341</v>
      </c>
    </row>
    <row r="506" spans="1:2" x14ac:dyDescent="0.25">
      <c r="A506" s="41" t="s">
        <v>1344</v>
      </c>
      <c r="B506" t="s">
        <v>1343</v>
      </c>
    </row>
    <row r="507" spans="1:2" x14ac:dyDescent="0.25">
      <c r="A507" s="41" t="s">
        <v>1346</v>
      </c>
      <c r="B507" t="s">
        <v>1345</v>
      </c>
    </row>
    <row r="508" spans="1:2" x14ac:dyDescent="0.25">
      <c r="A508" s="41" t="s">
        <v>1348</v>
      </c>
      <c r="B508" t="s">
        <v>1347</v>
      </c>
    </row>
    <row r="509" spans="1:2" x14ac:dyDescent="0.25">
      <c r="A509" s="41" t="s">
        <v>1350</v>
      </c>
      <c r="B509" t="s">
        <v>1349</v>
      </c>
    </row>
    <row r="510" spans="1:2" x14ac:dyDescent="0.25">
      <c r="A510" s="41" t="s">
        <v>1352</v>
      </c>
      <c r="B510" t="s">
        <v>1351</v>
      </c>
    </row>
    <row r="511" spans="1:2" x14ac:dyDescent="0.25">
      <c r="A511" s="41" t="s">
        <v>1354</v>
      </c>
      <c r="B511" t="s">
        <v>1353</v>
      </c>
    </row>
    <row r="512" spans="1:2" x14ac:dyDescent="0.25">
      <c r="A512" s="41" t="s">
        <v>1356</v>
      </c>
      <c r="B512" t="s">
        <v>1355</v>
      </c>
    </row>
    <row r="513" spans="1:2" x14ac:dyDescent="0.25">
      <c r="A513" s="41" t="s">
        <v>1358</v>
      </c>
      <c r="B513" t="s">
        <v>1357</v>
      </c>
    </row>
    <row r="514" spans="1:2" x14ac:dyDescent="0.25">
      <c r="A514" s="41" t="s">
        <v>1360</v>
      </c>
      <c r="B514" t="s">
        <v>1359</v>
      </c>
    </row>
    <row r="515" spans="1:2" x14ac:dyDescent="0.25">
      <c r="A515" s="41" t="s">
        <v>1362</v>
      </c>
      <c r="B515" t="s">
        <v>1361</v>
      </c>
    </row>
    <row r="516" spans="1:2" x14ac:dyDescent="0.25">
      <c r="A516" s="41" t="s">
        <v>1364</v>
      </c>
      <c r="B516" t="s">
        <v>1363</v>
      </c>
    </row>
    <row r="517" spans="1:2" x14ac:dyDescent="0.25">
      <c r="A517" s="41" t="s">
        <v>1366</v>
      </c>
      <c r="B517" t="s">
        <v>1365</v>
      </c>
    </row>
    <row r="518" spans="1:2" x14ac:dyDescent="0.25">
      <c r="A518" s="41" t="s">
        <v>1368</v>
      </c>
      <c r="B518" t="s">
        <v>1367</v>
      </c>
    </row>
    <row r="519" spans="1:2" x14ac:dyDescent="0.25">
      <c r="A519" s="41" t="s">
        <v>1370</v>
      </c>
      <c r="B519" t="s">
        <v>1369</v>
      </c>
    </row>
    <row r="520" spans="1:2" x14ac:dyDescent="0.25">
      <c r="A520" s="41" t="s">
        <v>1372</v>
      </c>
      <c r="B520" t="s">
        <v>1371</v>
      </c>
    </row>
    <row r="521" spans="1:2" x14ac:dyDescent="0.25">
      <c r="A521" s="41" t="s">
        <v>1374</v>
      </c>
      <c r="B521" t="s">
        <v>1373</v>
      </c>
    </row>
    <row r="522" spans="1:2" x14ac:dyDescent="0.25">
      <c r="A522" s="41" t="s">
        <v>1376</v>
      </c>
      <c r="B522" t="s">
        <v>1375</v>
      </c>
    </row>
    <row r="523" spans="1:2" x14ac:dyDescent="0.25">
      <c r="A523" s="41" t="s">
        <v>1378</v>
      </c>
      <c r="B523" t="s">
        <v>1377</v>
      </c>
    </row>
    <row r="524" spans="1:2" x14ac:dyDescent="0.25">
      <c r="A524" s="41" t="s">
        <v>1380</v>
      </c>
      <c r="B524" t="s">
        <v>1379</v>
      </c>
    </row>
    <row r="525" spans="1:2" x14ac:dyDescent="0.25">
      <c r="A525" s="41" t="s">
        <v>1382</v>
      </c>
      <c r="B525" t="s">
        <v>1381</v>
      </c>
    </row>
    <row r="526" spans="1:2" x14ac:dyDescent="0.25">
      <c r="A526" s="41" t="s">
        <v>1384</v>
      </c>
      <c r="B526" t="s">
        <v>1383</v>
      </c>
    </row>
    <row r="527" spans="1:2" x14ac:dyDescent="0.25">
      <c r="A527" s="41" t="s">
        <v>1386</v>
      </c>
      <c r="B527" t="s">
        <v>1385</v>
      </c>
    </row>
    <row r="528" spans="1:2" x14ac:dyDescent="0.25">
      <c r="A528" s="41" t="s">
        <v>1388</v>
      </c>
      <c r="B528" t="s">
        <v>1387</v>
      </c>
    </row>
    <row r="529" spans="1:2" x14ac:dyDescent="0.25">
      <c r="A529" s="41" t="s">
        <v>1390</v>
      </c>
      <c r="B529" t="s">
        <v>1389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537"/>
  <sheetViews>
    <sheetView topLeftCell="A531" workbookViewId="0">
      <selection activeCell="A537" sqref="A537"/>
    </sheetView>
  </sheetViews>
  <sheetFormatPr defaultRowHeight="15" x14ac:dyDescent="0.25"/>
  <cols>
    <col min="3" max="3" width="11.42578125" bestFit="1" customWidth="1"/>
    <col min="4" max="4" width="29.85546875" bestFit="1" customWidth="1"/>
    <col min="5" max="5" width="18" bestFit="1" customWidth="1"/>
    <col min="6" max="7" width="9.42578125" customWidth="1"/>
    <col min="8" max="8" width="31.42578125" bestFit="1" customWidth="1"/>
  </cols>
  <sheetData>
    <row r="1" spans="1:11" x14ac:dyDescent="0.25">
      <c r="J1">
        <v>2</v>
      </c>
      <c r="K1">
        <f>J1*2</f>
        <v>4</v>
      </c>
    </row>
    <row r="2" spans="1:11" x14ac:dyDescent="0.25">
      <c r="A2" t="s">
        <v>217</v>
      </c>
      <c r="B2" t="s">
        <v>218</v>
      </c>
      <c r="C2" t="s">
        <v>9</v>
      </c>
      <c r="D2" t="s">
        <v>10</v>
      </c>
      <c r="F2" t="s">
        <v>218</v>
      </c>
      <c r="G2" t="s">
        <v>9</v>
      </c>
      <c r="H2" t="s">
        <v>219</v>
      </c>
      <c r="I2" s="70" t="s">
        <v>229</v>
      </c>
      <c r="J2">
        <v>3</v>
      </c>
      <c r="K2">
        <f>J2/0.75</f>
        <v>4</v>
      </c>
    </row>
    <row r="3" spans="1:11" x14ac:dyDescent="0.25">
      <c r="A3" s="31"/>
      <c r="D3" s="32"/>
      <c r="E3" s="32"/>
      <c r="F3" s="33" t="s">
        <v>220</v>
      </c>
      <c r="G3" s="33" t="s">
        <v>225</v>
      </c>
      <c r="H3" t="s">
        <v>226</v>
      </c>
      <c r="I3" s="70">
        <v>6</v>
      </c>
    </row>
    <row r="4" spans="1:11" x14ac:dyDescent="0.25">
      <c r="A4" s="31"/>
      <c r="D4" s="32"/>
      <c r="E4" s="32"/>
      <c r="F4" s="33" t="s">
        <v>221</v>
      </c>
      <c r="G4" s="33" t="s">
        <v>216</v>
      </c>
      <c r="H4" s="35" t="s">
        <v>227</v>
      </c>
    </row>
    <row r="5" spans="1:11" x14ac:dyDescent="0.25">
      <c r="A5" s="31"/>
      <c r="E5" s="32"/>
      <c r="F5" s="33" t="s">
        <v>222</v>
      </c>
      <c r="G5" s="33" t="s">
        <v>214</v>
      </c>
      <c r="H5" s="32" t="s">
        <v>228</v>
      </c>
    </row>
    <row r="6" spans="1:11" x14ac:dyDescent="0.25">
      <c r="A6" s="31"/>
      <c r="D6" s="32"/>
      <c r="E6" s="32"/>
      <c r="F6" s="33" t="s">
        <v>223</v>
      </c>
      <c r="G6" s="33" t="s">
        <v>215</v>
      </c>
      <c r="H6" s="35" t="s">
        <v>227</v>
      </c>
    </row>
    <row r="7" spans="1:11" x14ac:dyDescent="0.25">
      <c r="A7" t="s">
        <v>367</v>
      </c>
      <c r="B7">
        <v>1</v>
      </c>
      <c r="C7" t="s">
        <v>100</v>
      </c>
      <c r="D7" t="s">
        <v>368</v>
      </c>
      <c r="E7" s="32"/>
      <c r="F7" s="33" t="s">
        <v>224</v>
      </c>
      <c r="G7" s="33" t="s">
        <v>94</v>
      </c>
      <c r="H7" s="35" t="s">
        <v>227</v>
      </c>
    </row>
    <row r="8" spans="1:11" x14ac:dyDescent="0.25">
      <c r="A8" t="s">
        <v>346</v>
      </c>
      <c r="B8">
        <v>1</v>
      </c>
      <c r="C8" t="s">
        <v>100</v>
      </c>
      <c r="D8" t="s">
        <v>369</v>
      </c>
      <c r="E8" s="32"/>
      <c r="F8" s="96">
        <v>6</v>
      </c>
      <c r="G8" s="95" t="s">
        <v>101</v>
      </c>
      <c r="H8" t="s">
        <v>1391</v>
      </c>
    </row>
    <row r="9" spans="1:11" x14ac:dyDescent="0.25">
      <c r="A9" t="s">
        <v>370</v>
      </c>
      <c r="B9">
        <v>1</v>
      </c>
      <c r="C9" t="s">
        <v>100</v>
      </c>
      <c r="D9" t="s">
        <v>371</v>
      </c>
      <c r="E9" s="32"/>
      <c r="F9" s="33"/>
      <c r="G9" s="33"/>
      <c r="H9" s="32"/>
    </row>
    <row r="10" spans="1:11" x14ac:dyDescent="0.25">
      <c r="A10" t="s">
        <v>330</v>
      </c>
      <c r="B10">
        <v>1</v>
      </c>
      <c r="C10" t="s">
        <v>100</v>
      </c>
      <c r="D10" t="s">
        <v>372</v>
      </c>
      <c r="E10" s="32"/>
      <c r="F10" s="42">
        <f>12-I3</f>
        <v>6</v>
      </c>
      <c r="G10" s="43" t="s">
        <v>233</v>
      </c>
      <c r="H10" s="44"/>
    </row>
    <row r="11" spans="1:11" x14ac:dyDescent="0.25">
      <c r="A11" t="s">
        <v>373</v>
      </c>
      <c r="B11">
        <v>1</v>
      </c>
      <c r="C11" t="s">
        <v>100</v>
      </c>
      <c r="D11" t="s">
        <v>374</v>
      </c>
      <c r="E11" s="32"/>
      <c r="F11" s="33"/>
      <c r="G11" s="33"/>
      <c r="H11" s="32"/>
      <c r="I11" s="45"/>
    </row>
    <row r="12" spans="1:11" x14ac:dyDescent="0.25">
      <c r="A12" t="s">
        <v>375</v>
      </c>
      <c r="B12">
        <v>1</v>
      </c>
      <c r="C12" t="s">
        <v>100</v>
      </c>
      <c r="D12" t="s">
        <v>376</v>
      </c>
      <c r="E12" s="32"/>
      <c r="F12" s="33"/>
      <c r="G12" s="33"/>
      <c r="H12" s="32"/>
    </row>
    <row r="13" spans="1:11" x14ac:dyDescent="0.25">
      <c r="A13" t="s">
        <v>377</v>
      </c>
      <c r="B13">
        <v>1</v>
      </c>
      <c r="C13" t="s">
        <v>100</v>
      </c>
      <c r="D13" t="s">
        <v>378</v>
      </c>
      <c r="E13" s="32"/>
      <c r="F13" s="33"/>
      <c r="G13" s="33"/>
      <c r="H13" s="32"/>
    </row>
    <row r="14" spans="1:11" x14ac:dyDescent="0.25">
      <c r="A14" t="s">
        <v>331</v>
      </c>
      <c r="B14">
        <v>1</v>
      </c>
      <c r="C14" t="s">
        <v>100</v>
      </c>
      <c r="D14" t="s">
        <v>379</v>
      </c>
      <c r="E14" s="32"/>
      <c r="F14" s="33"/>
      <c r="G14" s="33"/>
      <c r="H14" s="32"/>
    </row>
    <row r="15" spans="1:11" x14ac:dyDescent="0.25">
      <c r="A15" t="s">
        <v>380</v>
      </c>
      <c r="B15">
        <v>1</v>
      </c>
      <c r="C15" t="s">
        <v>100</v>
      </c>
      <c r="D15" t="s">
        <v>381</v>
      </c>
      <c r="E15" s="32"/>
      <c r="F15" s="33"/>
      <c r="G15" s="33"/>
    </row>
    <row r="16" spans="1:11" x14ac:dyDescent="0.25">
      <c r="A16" t="s">
        <v>382</v>
      </c>
      <c r="B16">
        <v>1</v>
      </c>
      <c r="C16" t="s">
        <v>100</v>
      </c>
      <c r="D16" t="s">
        <v>383</v>
      </c>
      <c r="E16" s="32"/>
      <c r="F16" s="33"/>
      <c r="G16" s="33"/>
      <c r="H16" s="32"/>
    </row>
    <row r="17" spans="1:8" x14ac:dyDescent="0.25">
      <c r="A17" t="s">
        <v>384</v>
      </c>
      <c r="B17">
        <v>1</v>
      </c>
      <c r="C17" t="s">
        <v>100</v>
      </c>
      <c r="D17" t="s">
        <v>385</v>
      </c>
      <c r="E17" s="32"/>
      <c r="F17" s="33"/>
      <c r="H17" s="32"/>
    </row>
    <row r="18" spans="1:8" x14ac:dyDescent="0.25">
      <c r="A18" t="s">
        <v>386</v>
      </c>
      <c r="B18">
        <v>1</v>
      </c>
      <c r="C18" t="s">
        <v>100</v>
      </c>
      <c r="D18" t="s">
        <v>387</v>
      </c>
      <c r="E18" s="32"/>
      <c r="F18" s="33"/>
      <c r="G18" s="33"/>
      <c r="H18" s="32"/>
    </row>
    <row r="19" spans="1:8" x14ac:dyDescent="0.25">
      <c r="A19" t="s">
        <v>388</v>
      </c>
      <c r="B19">
        <v>1</v>
      </c>
      <c r="C19" t="s">
        <v>100</v>
      </c>
      <c r="D19" t="s">
        <v>389</v>
      </c>
      <c r="E19" s="32"/>
      <c r="F19" s="33"/>
      <c r="G19" s="33"/>
      <c r="H19" s="32"/>
    </row>
    <row r="20" spans="1:8" x14ac:dyDescent="0.25">
      <c r="A20" t="s">
        <v>390</v>
      </c>
      <c r="B20">
        <v>1</v>
      </c>
      <c r="C20" t="s">
        <v>100</v>
      </c>
      <c r="D20" t="s">
        <v>391</v>
      </c>
      <c r="E20" s="32"/>
      <c r="F20" s="33"/>
      <c r="G20" s="33"/>
      <c r="H20" s="32"/>
    </row>
    <row r="21" spans="1:8" x14ac:dyDescent="0.25">
      <c r="A21" t="s">
        <v>332</v>
      </c>
      <c r="B21">
        <v>1</v>
      </c>
      <c r="C21" t="s">
        <v>100</v>
      </c>
      <c r="D21" t="s">
        <v>392</v>
      </c>
      <c r="E21" s="32"/>
      <c r="F21" s="33"/>
      <c r="G21" s="33"/>
      <c r="H21" s="32"/>
    </row>
    <row r="22" spans="1:8" x14ac:dyDescent="0.25">
      <c r="A22" t="s">
        <v>333</v>
      </c>
      <c r="B22">
        <v>1</v>
      </c>
      <c r="C22" t="s">
        <v>100</v>
      </c>
      <c r="D22" t="s">
        <v>393</v>
      </c>
      <c r="E22" s="32"/>
      <c r="F22" s="33"/>
      <c r="G22" s="33"/>
      <c r="H22" s="32"/>
    </row>
    <row r="23" spans="1:8" x14ac:dyDescent="0.25">
      <c r="A23" t="s">
        <v>334</v>
      </c>
      <c r="B23">
        <v>1</v>
      </c>
      <c r="C23" t="s">
        <v>100</v>
      </c>
      <c r="D23" t="s">
        <v>394</v>
      </c>
      <c r="E23" s="32"/>
      <c r="F23" s="33"/>
      <c r="G23" s="33"/>
      <c r="H23" s="32"/>
    </row>
    <row r="24" spans="1:8" x14ac:dyDescent="0.25">
      <c r="A24" t="s">
        <v>335</v>
      </c>
      <c r="B24">
        <v>1</v>
      </c>
      <c r="C24" t="s">
        <v>100</v>
      </c>
      <c r="D24" t="s">
        <v>395</v>
      </c>
      <c r="E24" s="32"/>
      <c r="F24" s="33"/>
      <c r="G24" s="33"/>
      <c r="H24" s="32"/>
    </row>
    <row r="25" spans="1:8" x14ac:dyDescent="0.25">
      <c r="A25" t="s">
        <v>336</v>
      </c>
      <c r="B25">
        <v>1</v>
      </c>
      <c r="C25" t="s">
        <v>100</v>
      </c>
      <c r="D25" t="s">
        <v>396</v>
      </c>
      <c r="E25" s="32"/>
      <c r="F25" s="33"/>
      <c r="G25" s="33"/>
      <c r="H25" s="32"/>
    </row>
    <row r="26" spans="1:8" x14ac:dyDescent="0.25">
      <c r="A26" t="s">
        <v>337</v>
      </c>
      <c r="B26">
        <v>1</v>
      </c>
      <c r="C26" t="s">
        <v>100</v>
      </c>
      <c r="D26" t="s">
        <v>397</v>
      </c>
      <c r="E26" s="32"/>
      <c r="F26" s="33"/>
      <c r="G26" s="33"/>
      <c r="H26" s="32"/>
    </row>
    <row r="27" spans="1:8" x14ac:dyDescent="0.25">
      <c r="A27" t="s">
        <v>338</v>
      </c>
      <c r="B27">
        <v>1</v>
      </c>
      <c r="C27" t="s">
        <v>100</v>
      </c>
      <c r="D27" t="s">
        <v>398</v>
      </c>
      <c r="E27" s="32"/>
    </row>
    <row r="28" spans="1:8" x14ac:dyDescent="0.25">
      <c r="A28" t="s">
        <v>339</v>
      </c>
      <c r="B28">
        <v>1</v>
      </c>
      <c r="C28" t="s">
        <v>100</v>
      </c>
      <c r="D28" t="s">
        <v>399</v>
      </c>
    </row>
    <row r="29" spans="1:8" x14ac:dyDescent="0.25">
      <c r="A29" t="s">
        <v>340</v>
      </c>
      <c r="B29">
        <v>1</v>
      </c>
      <c r="C29" t="s">
        <v>100</v>
      </c>
      <c r="D29" t="s">
        <v>400</v>
      </c>
    </row>
    <row r="30" spans="1:8" x14ac:dyDescent="0.25">
      <c r="A30" t="s">
        <v>341</v>
      </c>
      <c r="B30">
        <v>1</v>
      </c>
      <c r="C30" t="s">
        <v>100</v>
      </c>
      <c r="D30" t="s">
        <v>401</v>
      </c>
    </row>
    <row r="31" spans="1:8" x14ac:dyDescent="0.25">
      <c r="A31" t="s">
        <v>402</v>
      </c>
      <c r="B31">
        <v>1</v>
      </c>
      <c r="C31" t="s">
        <v>100</v>
      </c>
      <c r="D31" t="s">
        <v>403</v>
      </c>
    </row>
    <row r="32" spans="1:8" x14ac:dyDescent="0.25">
      <c r="A32" t="s">
        <v>342</v>
      </c>
      <c r="B32">
        <v>1</v>
      </c>
      <c r="C32" t="s">
        <v>100</v>
      </c>
      <c r="D32" t="s">
        <v>404</v>
      </c>
    </row>
    <row r="33" spans="1:8" x14ac:dyDescent="0.25">
      <c r="A33" t="s">
        <v>343</v>
      </c>
      <c r="B33">
        <v>1</v>
      </c>
      <c r="C33" t="s">
        <v>100</v>
      </c>
      <c r="D33" t="s">
        <v>405</v>
      </c>
    </row>
    <row r="34" spans="1:8" x14ac:dyDescent="0.25">
      <c r="A34" t="s">
        <v>406</v>
      </c>
      <c r="B34">
        <v>1</v>
      </c>
      <c r="C34" t="s">
        <v>100</v>
      </c>
      <c r="D34" t="s">
        <v>407</v>
      </c>
    </row>
    <row r="35" spans="1:8" x14ac:dyDescent="0.25">
      <c r="A35" t="s">
        <v>408</v>
      </c>
      <c r="B35">
        <v>1</v>
      </c>
      <c r="C35" t="s">
        <v>100</v>
      </c>
      <c r="D35" t="s">
        <v>409</v>
      </c>
    </row>
    <row r="36" spans="1:8" x14ac:dyDescent="0.25">
      <c r="A36" t="s">
        <v>344</v>
      </c>
      <c r="B36">
        <v>1</v>
      </c>
      <c r="C36" t="s">
        <v>100</v>
      </c>
      <c r="D36" t="s">
        <v>410</v>
      </c>
    </row>
    <row r="37" spans="1:8" x14ac:dyDescent="0.25">
      <c r="A37" t="s">
        <v>411</v>
      </c>
      <c r="B37">
        <v>1</v>
      </c>
      <c r="C37" t="s">
        <v>100</v>
      </c>
      <c r="D37" t="s">
        <v>412</v>
      </c>
    </row>
    <row r="38" spans="1:8" x14ac:dyDescent="0.25">
      <c r="A38" t="s">
        <v>345</v>
      </c>
      <c r="B38">
        <v>1</v>
      </c>
      <c r="C38" t="s">
        <v>100</v>
      </c>
      <c r="D38" t="s">
        <v>413</v>
      </c>
    </row>
    <row r="39" spans="1:8" x14ac:dyDescent="0.25">
      <c r="A39" t="s">
        <v>414</v>
      </c>
      <c r="B39">
        <v>1</v>
      </c>
      <c r="C39" t="s">
        <v>100</v>
      </c>
      <c r="D39" t="s">
        <v>415</v>
      </c>
    </row>
    <row r="40" spans="1:8" x14ac:dyDescent="0.25">
      <c r="A40" t="s">
        <v>347</v>
      </c>
      <c r="B40">
        <v>6</v>
      </c>
      <c r="C40" s="95" t="s">
        <v>101</v>
      </c>
      <c r="D40" t="s">
        <v>416</v>
      </c>
    </row>
    <row r="41" spans="1:8" x14ac:dyDescent="0.25">
      <c r="A41" t="s">
        <v>417</v>
      </c>
      <c r="B41">
        <v>6</v>
      </c>
      <c r="C41" s="95" t="s">
        <v>101</v>
      </c>
      <c r="D41" t="s">
        <v>418</v>
      </c>
    </row>
    <row r="42" spans="1:8" x14ac:dyDescent="0.25">
      <c r="A42" t="s">
        <v>419</v>
      </c>
      <c r="B42">
        <v>6</v>
      </c>
      <c r="C42" s="95" t="s">
        <v>101</v>
      </c>
      <c r="D42" t="s">
        <v>420</v>
      </c>
    </row>
    <row r="43" spans="1:8" x14ac:dyDescent="0.25">
      <c r="A43" t="s">
        <v>421</v>
      </c>
      <c r="B43">
        <v>6</v>
      </c>
      <c r="C43" s="95" t="s">
        <v>101</v>
      </c>
      <c r="D43" t="s">
        <v>422</v>
      </c>
    </row>
    <row r="44" spans="1:8" x14ac:dyDescent="0.25">
      <c r="A44" t="s">
        <v>423</v>
      </c>
      <c r="B44">
        <v>6</v>
      </c>
      <c r="C44" s="95" t="s">
        <v>101</v>
      </c>
      <c r="D44" t="s">
        <v>424</v>
      </c>
      <c r="F44" s="33"/>
      <c r="G44" s="33"/>
      <c r="H44" s="32"/>
    </row>
    <row r="45" spans="1:8" x14ac:dyDescent="0.25">
      <c r="A45" t="s">
        <v>425</v>
      </c>
      <c r="B45">
        <v>6</v>
      </c>
      <c r="C45" s="95" t="s">
        <v>101</v>
      </c>
      <c r="D45" t="s">
        <v>426</v>
      </c>
      <c r="E45" s="32"/>
      <c r="F45" s="33"/>
      <c r="G45" s="33"/>
      <c r="H45" s="32"/>
    </row>
    <row r="46" spans="1:8" x14ac:dyDescent="0.25">
      <c r="A46" t="s">
        <v>427</v>
      </c>
      <c r="B46">
        <v>6</v>
      </c>
      <c r="C46" s="95" t="s">
        <v>101</v>
      </c>
      <c r="D46" t="s">
        <v>428</v>
      </c>
      <c r="E46" s="32"/>
      <c r="F46" s="33"/>
      <c r="G46" s="33"/>
      <c r="H46" s="32"/>
    </row>
    <row r="47" spans="1:8" x14ac:dyDescent="0.25">
      <c r="A47" t="s">
        <v>429</v>
      </c>
      <c r="B47">
        <v>6</v>
      </c>
      <c r="C47" s="95" t="s">
        <v>101</v>
      </c>
      <c r="D47" t="s">
        <v>430</v>
      </c>
      <c r="E47" s="32"/>
      <c r="F47" s="33"/>
      <c r="G47" s="33"/>
      <c r="H47" s="32"/>
    </row>
    <row r="48" spans="1:8" x14ac:dyDescent="0.25">
      <c r="A48" t="s">
        <v>431</v>
      </c>
      <c r="B48">
        <v>6</v>
      </c>
      <c r="C48" s="95" t="s">
        <v>101</v>
      </c>
      <c r="D48" t="s">
        <v>432</v>
      </c>
      <c r="E48" s="32"/>
      <c r="F48" s="33"/>
      <c r="G48" s="33"/>
    </row>
    <row r="49" spans="1:8" x14ac:dyDescent="0.25">
      <c r="A49" t="s">
        <v>433</v>
      </c>
      <c r="B49">
        <v>6</v>
      </c>
      <c r="C49" s="95" t="s">
        <v>101</v>
      </c>
      <c r="D49" t="s">
        <v>434</v>
      </c>
      <c r="E49" s="32"/>
      <c r="F49" s="33"/>
      <c r="G49" s="33"/>
      <c r="H49" s="32"/>
    </row>
    <row r="50" spans="1:8" x14ac:dyDescent="0.25">
      <c r="A50" t="s">
        <v>435</v>
      </c>
      <c r="B50">
        <v>6</v>
      </c>
      <c r="C50" s="95" t="s">
        <v>101</v>
      </c>
      <c r="D50" t="s">
        <v>436</v>
      </c>
      <c r="E50" s="32"/>
      <c r="F50" s="33"/>
      <c r="G50" s="33"/>
      <c r="H50" s="32"/>
    </row>
    <row r="51" spans="1:8" x14ac:dyDescent="0.25">
      <c r="A51" t="s">
        <v>366</v>
      </c>
      <c r="B51">
        <v>6</v>
      </c>
      <c r="C51" s="95" t="s">
        <v>101</v>
      </c>
      <c r="D51" t="s">
        <v>437</v>
      </c>
      <c r="E51" s="32"/>
      <c r="F51" s="33"/>
      <c r="G51" s="33"/>
    </row>
    <row r="52" spans="1:8" x14ac:dyDescent="0.25">
      <c r="A52" t="s">
        <v>438</v>
      </c>
      <c r="B52">
        <v>6</v>
      </c>
      <c r="C52" s="95" t="s">
        <v>101</v>
      </c>
      <c r="D52" t="s">
        <v>439</v>
      </c>
      <c r="E52" s="32"/>
      <c r="F52" s="33"/>
      <c r="G52" s="33"/>
      <c r="H52" s="32"/>
    </row>
    <row r="53" spans="1:8" x14ac:dyDescent="0.25">
      <c r="A53" t="s">
        <v>440</v>
      </c>
      <c r="B53">
        <v>6</v>
      </c>
      <c r="C53" s="95" t="s">
        <v>101</v>
      </c>
      <c r="D53" t="s">
        <v>441</v>
      </c>
      <c r="E53" s="32"/>
      <c r="F53" s="33"/>
      <c r="G53" s="33"/>
      <c r="H53" s="32"/>
    </row>
    <row r="54" spans="1:8" x14ac:dyDescent="0.25">
      <c r="A54" t="s">
        <v>442</v>
      </c>
      <c r="B54">
        <v>6</v>
      </c>
      <c r="C54" s="95" t="s">
        <v>101</v>
      </c>
      <c r="D54" t="s">
        <v>443</v>
      </c>
      <c r="E54" s="32"/>
      <c r="F54" s="33"/>
      <c r="G54" s="33"/>
      <c r="H54" s="32"/>
    </row>
    <row r="55" spans="1:8" x14ac:dyDescent="0.25">
      <c r="A55" t="s">
        <v>444</v>
      </c>
      <c r="B55">
        <v>6</v>
      </c>
      <c r="C55" s="95" t="s">
        <v>101</v>
      </c>
      <c r="D55" t="s">
        <v>445</v>
      </c>
      <c r="E55" s="32"/>
      <c r="F55" s="33"/>
      <c r="G55" s="33"/>
      <c r="H55" s="32"/>
    </row>
    <row r="56" spans="1:8" x14ac:dyDescent="0.25">
      <c r="A56" t="s">
        <v>446</v>
      </c>
      <c r="B56">
        <v>6</v>
      </c>
      <c r="C56" s="95" t="s">
        <v>101</v>
      </c>
      <c r="D56" t="s">
        <v>447</v>
      </c>
      <c r="E56" s="32"/>
      <c r="F56" s="33"/>
      <c r="G56" s="33"/>
      <c r="H56" s="32"/>
    </row>
    <row r="57" spans="1:8" x14ac:dyDescent="0.25">
      <c r="A57" t="s">
        <v>448</v>
      </c>
      <c r="B57">
        <v>6</v>
      </c>
      <c r="C57" s="95" t="s">
        <v>101</v>
      </c>
      <c r="D57" t="s">
        <v>449</v>
      </c>
      <c r="E57" s="32"/>
      <c r="F57" s="33"/>
      <c r="G57" s="33"/>
    </row>
    <row r="58" spans="1:8" x14ac:dyDescent="0.25">
      <c r="A58" t="s">
        <v>450</v>
      </c>
      <c r="B58">
        <v>6</v>
      </c>
      <c r="C58" s="95" t="s">
        <v>101</v>
      </c>
      <c r="D58" t="s">
        <v>451</v>
      </c>
      <c r="E58" s="32"/>
      <c r="F58" s="33"/>
      <c r="G58" s="33"/>
      <c r="H58" s="32"/>
    </row>
    <row r="59" spans="1:8" x14ac:dyDescent="0.25">
      <c r="A59" t="s">
        <v>452</v>
      </c>
      <c r="B59">
        <v>6</v>
      </c>
      <c r="C59" s="95" t="s">
        <v>101</v>
      </c>
      <c r="D59" t="s">
        <v>453</v>
      </c>
      <c r="E59" s="32"/>
      <c r="F59" s="33"/>
      <c r="G59" s="33"/>
    </row>
    <row r="60" spans="1:8" x14ac:dyDescent="0.25">
      <c r="A60" t="s">
        <v>454</v>
      </c>
      <c r="B60">
        <v>6</v>
      </c>
      <c r="C60" s="95" t="s">
        <v>101</v>
      </c>
      <c r="D60" t="s">
        <v>455</v>
      </c>
      <c r="E60" s="32"/>
      <c r="F60" s="33"/>
      <c r="G60" s="33"/>
      <c r="H60" s="32"/>
    </row>
    <row r="61" spans="1:8" x14ac:dyDescent="0.25">
      <c r="A61" t="s">
        <v>456</v>
      </c>
      <c r="B61">
        <v>6</v>
      </c>
      <c r="C61" s="95" t="s">
        <v>101</v>
      </c>
      <c r="D61" t="s">
        <v>457</v>
      </c>
      <c r="E61" s="32"/>
      <c r="F61" s="33"/>
      <c r="G61" s="33"/>
    </row>
    <row r="62" spans="1:8" x14ac:dyDescent="0.25">
      <c r="A62" t="s">
        <v>458</v>
      </c>
      <c r="B62">
        <v>6</v>
      </c>
      <c r="C62" s="95" t="s">
        <v>101</v>
      </c>
      <c r="D62" t="s">
        <v>459</v>
      </c>
      <c r="E62" s="32"/>
      <c r="F62" s="33"/>
      <c r="G62" s="33"/>
    </row>
    <row r="63" spans="1:8" x14ac:dyDescent="0.25">
      <c r="A63" t="s">
        <v>460</v>
      </c>
      <c r="B63">
        <v>6</v>
      </c>
      <c r="C63" s="95" t="s">
        <v>101</v>
      </c>
      <c r="D63" t="s">
        <v>461</v>
      </c>
      <c r="E63" s="32"/>
      <c r="F63" s="33"/>
      <c r="G63" s="33"/>
      <c r="H63" s="32"/>
    </row>
    <row r="64" spans="1:8" x14ac:dyDescent="0.25">
      <c r="A64" t="s">
        <v>462</v>
      </c>
      <c r="B64">
        <v>6</v>
      </c>
      <c r="C64" s="95" t="s">
        <v>101</v>
      </c>
      <c r="D64" t="s">
        <v>463</v>
      </c>
      <c r="E64" s="32"/>
      <c r="F64" s="33"/>
      <c r="G64" s="33"/>
      <c r="H64" s="32"/>
    </row>
    <row r="65" spans="1:8" x14ac:dyDescent="0.25">
      <c r="A65" t="s">
        <v>464</v>
      </c>
      <c r="B65">
        <v>6</v>
      </c>
      <c r="C65" s="95" t="s">
        <v>101</v>
      </c>
      <c r="D65" t="s">
        <v>465</v>
      </c>
      <c r="E65" s="32"/>
      <c r="F65" s="33"/>
      <c r="G65" s="33"/>
    </row>
    <row r="66" spans="1:8" x14ac:dyDescent="0.25">
      <c r="A66" t="s">
        <v>466</v>
      </c>
      <c r="B66">
        <v>6</v>
      </c>
      <c r="C66" s="95" t="s">
        <v>101</v>
      </c>
      <c r="D66" t="s">
        <v>467</v>
      </c>
      <c r="E66" s="32"/>
      <c r="F66" s="33"/>
      <c r="G66" s="33"/>
      <c r="H66" s="32"/>
    </row>
    <row r="67" spans="1:8" x14ac:dyDescent="0.25">
      <c r="A67" t="s">
        <v>468</v>
      </c>
      <c r="B67">
        <v>6</v>
      </c>
      <c r="C67" s="95" t="s">
        <v>101</v>
      </c>
      <c r="D67" t="s">
        <v>469</v>
      </c>
      <c r="E67" s="32"/>
      <c r="F67" s="33"/>
      <c r="G67" s="33"/>
      <c r="H67" s="32"/>
    </row>
    <row r="68" spans="1:8" x14ac:dyDescent="0.25">
      <c r="A68" t="s">
        <v>470</v>
      </c>
      <c r="B68">
        <v>6</v>
      </c>
      <c r="C68" s="95" t="s">
        <v>101</v>
      </c>
      <c r="D68" t="s">
        <v>471</v>
      </c>
      <c r="E68" s="32"/>
      <c r="F68" s="33"/>
      <c r="G68" s="33"/>
    </row>
    <row r="69" spans="1:8" x14ac:dyDescent="0.25">
      <c r="A69" t="s">
        <v>472</v>
      </c>
      <c r="B69">
        <v>6</v>
      </c>
      <c r="C69" s="95" t="s">
        <v>101</v>
      </c>
      <c r="D69" t="s">
        <v>473</v>
      </c>
      <c r="E69" s="32"/>
      <c r="F69" s="33"/>
      <c r="G69" s="33"/>
    </row>
    <row r="70" spans="1:8" x14ac:dyDescent="0.25">
      <c r="A70" t="s">
        <v>474</v>
      </c>
      <c r="B70">
        <v>6</v>
      </c>
      <c r="C70" s="95" t="s">
        <v>101</v>
      </c>
      <c r="D70" t="s">
        <v>475</v>
      </c>
      <c r="E70" s="32"/>
      <c r="F70" s="33"/>
      <c r="G70" s="33"/>
    </row>
    <row r="71" spans="1:8" x14ac:dyDescent="0.25">
      <c r="A71" t="s">
        <v>476</v>
      </c>
      <c r="B71">
        <v>6</v>
      </c>
      <c r="C71" s="95" t="s">
        <v>101</v>
      </c>
      <c r="D71" t="s">
        <v>477</v>
      </c>
      <c r="E71" s="32"/>
      <c r="F71" s="33"/>
      <c r="G71" s="33"/>
    </row>
    <row r="72" spans="1:8" x14ac:dyDescent="0.25">
      <c r="A72" t="s">
        <v>478</v>
      </c>
      <c r="B72">
        <v>6</v>
      </c>
      <c r="C72" s="95" t="s">
        <v>101</v>
      </c>
      <c r="D72" t="s">
        <v>479</v>
      </c>
      <c r="E72" s="32"/>
      <c r="F72" s="33"/>
      <c r="G72" s="33"/>
    </row>
    <row r="73" spans="1:8" x14ac:dyDescent="0.25">
      <c r="A73" t="s">
        <v>480</v>
      </c>
      <c r="B73">
        <v>6</v>
      </c>
      <c r="C73" s="95" t="s">
        <v>101</v>
      </c>
      <c r="D73" t="s">
        <v>481</v>
      </c>
      <c r="E73" s="32"/>
      <c r="F73" s="33"/>
      <c r="G73" s="33"/>
    </row>
    <row r="74" spans="1:8" x14ac:dyDescent="0.25">
      <c r="A74" t="s">
        <v>349</v>
      </c>
      <c r="B74">
        <v>6</v>
      </c>
      <c r="C74" s="95" t="s">
        <v>101</v>
      </c>
      <c r="D74" t="s">
        <v>482</v>
      </c>
      <c r="E74" s="32"/>
      <c r="F74" s="33"/>
      <c r="G74" s="33"/>
    </row>
    <row r="75" spans="1:8" x14ac:dyDescent="0.25">
      <c r="A75" t="s">
        <v>350</v>
      </c>
      <c r="B75">
        <v>6</v>
      </c>
      <c r="C75" s="95" t="s">
        <v>101</v>
      </c>
      <c r="D75" t="s">
        <v>483</v>
      </c>
      <c r="E75" s="32"/>
      <c r="F75" s="33"/>
      <c r="G75" s="33"/>
    </row>
    <row r="76" spans="1:8" x14ac:dyDescent="0.25">
      <c r="A76" t="s">
        <v>351</v>
      </c>
      <c r="B76">
        <v>6</v>
      </c>
      <c r="C76" s="95" t="s">
        <v>101</v>
      </c>
      <c r="D76" t="s">
        <v>484</v>
      </c>
      <c r="E76" s="32"/>
      <c r="F76" s="33"/>
      <c r="G76" s="33"/>
    </row>
    <row r="77" spans="1:8" x14ac:dyDescent="0.25">
      <c r="A77" t="s">
        <v>485</v>
      </c>
      <c r="B77">
        <v>6</v>
      </c>
      <c r="C77" s="95" t="s">
        <v>101</v>
      </c>
      <c r="D77" t="s">
        <v>486</v>
      </c>
      <c r="E77" s="32"/>
      <c r="F77" s="33"/>
      <c r="G77" s="33"/>
    </row>
    <row r="78" spans="1:8" x14ac:dyDescent="0.25">
      <c r="A78" t="s">
        <v>352</v>
      </c>
      <c r="B78">
        <v>6</v>
      </c>
      <c r="C78" s="95" t="s">
        <v>101</v>
      </c>
      <c r="D78" t="s">
        <v>487</v>
      </c>
      <c r="E78" s="32"/>
    </row>
    <row r="79" spans="1:8" x14ac:dyDescent="0.25">
      <c r="A79" t="s">
        <v>353</v>
      </c>
      <c r="B79">
        <v>6</v>
      </c>
      <c r="C79" t="s">
        <v>101</v>
      </c>
      <c r="D79" t="s">
        <v>488</v>
      </c>
    </row>
    <row r="80" spans="1:8" x14ac:dyDescent="0.25">
      <c r="A80" t="s">
        <v>354</v>
      </c>
      <c r="B80">
        <v>6</v>
      </c>
      <c r="C80" t="s">
        <v>101</v>
      </c>
      <c r="D80" t="s">
        <v>489</v>
      </c>
    </row>
    <row r="81" spans="1:8" x14ac:dyDescent="0.25">
      <c r="A81" t="s">
        <v>490</v>
      </c>
      <c r="B81">
        <v>6</v>
      </c>
      <c r="C81" t="s">
        <v>101</v>
      </c>
      <c r="D81" t="s">
        <v>491</v>
      </c>
    </row>
    <row r="82" spans="1:8" x14ac:dyDescent="0.25">
      <c r="A82" t="s">
        <v>492</v>
      </c>
      <c r="B82">
        <v>6</v>
      </c>
      <c r="C82" t="s">
        <v>101</v>
      </c>
      <c r="D82" t="s">
        <v>493</v>
      </c>
    </row>
    <row r="83" spans="1:8" x14ac:dyDescent="0.25">
      <c r="A83" t="s">
        <v>494</v>
      </c>
      <c r="B83">
        <v>6</v>
      </c>
      <c r="C83" t="s">
        <v>101</v>
      </c>
      <c r="D83" t="s">
        <v>495</v>
      </c>
    </row>
    <row r="84" spans="1:8" x14ac:dyDescent="0.25">
      <c r="A84" t="s">
        <v>496</v>
      </c>
      <c r="B84">
        <v>6</v>
      </c>
      <c r="C84" t="s">
        <v>101</v>
      </c>
      <c r="D84" t="s">
        <v>497</v>
      </c>
    </row>
    <row r="85" spans="1:8" x14ac:dyDescent="0.25">
      <c r="A85" t="s">
        <v>498</v>
      </c>
      <c r="B85">
        <v>6</v>
      </c>
      <c r="C85" t="s">
        <v>101</v>
      </c>
      <c r="D85" t="s">
        <v>499</v>
      </c>
    </row>
    <row r="86" spans="1:8" x14ac:dyDescent="0.25">
      <c r="A86" t="s">
        <v>500</v>
      </c>
      <c r="B86">
        <v>6</v>
      </c>
      <c r="C86" t="s">
        <v>101</v>
      </c>
      <c r="D86" t="s">
        <v>501</v>
      </c>
    </row>
    <row r="87" spans="1:8" x14ac:dyDescent="0.25">
      <c r="A87" t="s">
        <v>502</v>
      </c>
      <c r="B87">
        <v>6</v>
      </c>
      <c r="C87" t="s">
        <v>101</v>
      </c>
      <c r="D87" t="s">
        <v>503</v>
      </c>
    </row>
    <row r="88" spans="1:8" x14ac:dyDescent="0.25">
      <c r="A88" t="s">
        <v>504</v>
      </c>
      <c r="B88">
        <v>6</v>
      </c>
      <c r="C88" t="s">
        <v>101</v>
      </c>
      <c r="D88" t="s">
        <v>505</v>
      </c>
    </row>
    <row r="89" spans="1:8" x14ac:dyDescent="0.25">
      <c r="A89" t="s">
        <v>506</v>
      </c>
      <c r="B89">
        <v>6</v>
      </c>
      <c r="C89" t="s">
        <v>101</v>
      </c>
      <c r="D89" t="s">
        <v>507</v>
      </c>
    </row>
    <row r="90" spans="1:8" x14ac:dyDescent="0.25">
      <c r="A90" t="s">
        <v>508</v>
      </c>
      <c r="B90">
        <v>6</v>
      </c>
      <c r="C90" t="s">
        <v>101</v>
      </c>
      <c r="D90" t="s">
        <v>509</v>
      </c>
    </row>
    <row r="91" spans="1:8" x14ac:dyDescent="0.25">
      <c r="A91" t="s">
        <v>355</v>
      </c>
      <c r="B91">
        <v>6</v>
      </c>
      <c r="C91" t="s">
        <v>101</v>
      </c>
      <c r="D91" t="s">
        <v>510</v>
      </c>
    </row>
    <row r="92" spans="1:8" x14ac:dyDescent="0.25">
      <c r="A92" t="s">
        <v>511</v>
      </c>
      <c r="B92">
        <v>6</v>
      </c>
      <c r="C92" t="s">
        <v>101</v>
      </c>
      <c r="D92" t="s">
        <v>512</v>
      </c>
    </row>
    <row r="93" spans="1:8" x14ac:dyDescent="0.25">
      <c r="A93" t="s">
        <v>513</v>
      </c>
      <c r="B93">
        <v>6</v>
      </c>
      <c r="C93" t="s">
        <v>101</v>
      </c>
      <c r="D93" t="s">
        <v>514</v>
      </c>
      <c r="F93" s="33"/>
      <c r="G93" s="33"/>
      <c r="H93" s="32"/>
    </row>
    <row r="94" spans="1:8" x14ac:dyDescent="0.25">
      <c r="A94" t="s">
        <v>515</v>
      </c>
      <c r="B94">
        <v>6</v>
      </c>
      <c r="C94" t="s">
        <v>101</v>
      </c>
      <c r="D94" t="s">
        <v>516</v>
      </c>
      <c r="E94" s="32"/>
      <c r="F94" s="33"/>
      <c r="G94" s="33"/>
      <c r="H94" s="32"/>
    </row>
    <row r="95" spans="1:8" x14ac:dyDescent="0.25">
      <c r="A95" t="s">
        <v>517</v>
      </c>
      <c r="B95">
        <v>6</v>
      </c>
      <c r="C95" t="s">
        <v>101</v>
      </c>
      <c r="D95" t="s">
        <v>518</v>
      </c>
      <c r="E95" s="32"/>
      <c r="F95" s="33"/>
      <c r="G95" s="33"/>
      <c r="H95" s="32"/>
    </row>
    <row r="96" spans="1:8" x14ac:dyDescent="0.25">
      <c r="A96" t="s">
        <v>519</v>
      </c>
      <c r="B96">
        <v>6</v>
      </c>
      <c r="C96" t="s">
        <v>101</v>
      </c>
      <c r="D96" t="s">
        <v>520</v>
      </c>
      <c r="E96" s="32"/>
      <c r="F96" s="33"/>
      <c r="G96" s="33"/>
    </row>
    <row r="97" spans="1:8" x14ac:dyDescent="0.25">
      <c r="A97" t="s">
        <v>521</v>
      </c>
      <c r="B97">
        <v>6</v>
      </c>
      <c r="C97" t="s">
        <v>101</v>
      </c>
      <c r="D97" t="s">
        <v>522</v>
      </c>
      <c r="E97" s="32"/>
      <c r="F97" s="33"/>
      <c r="G97" s="33"/>
    </row>
    <row r="98" spans="1:8" x14ac:dyDescent="0.25">
      <c r="A98" t="s">
        <v>523</v>
      </c>
      <c r="B98">
        <v>6</v>
      </c>
      <c r="C98" t="s">
        <v>101</v>
      </c>
      <c r="D98" t="s">
        <v>524</v>
      </c>
      <c r="E98" s="32"/>
      <c r="F98" s="33"/>
      <c r="G98" s="33"/>
      <c r="H98" s="32"/>
    </row>
    <row r="99" spans="1:8" x14ac:dyDescent="0.25">
      <c r="A99" t="s">
        <v>525</v>
      </c>
      <c r="B99">
        <v>6</v>
      </c>
      <c r="C99" t="s">
        <v>101</v>
      </c>
      <c r="D99" t="s">
        <v>526</v>
      </c>
      <c r="E99" s="32"/>
      <c r="F99" s="33"/>
      <c r="G99" s="33"/>
      <c r="H99" s="32"/>
    </row>
    <row r="100" spans="1:8" x14ac:dyDescent="0.25">
      <c r="A100" t="s">
        <v>527</v>
      </c>
      <c r="B100">
        <v>6</v>
      </c>
      <c r="C100" t="s">
        <v>101</v>
      </c>
      <c r="D100" t="s">
        <v>528</v>
      </c>
      <c r="E100" s="32"/>
      <c r="F100" s="33"/>
      <c r="G100" s="33"/>
      <c r="H100" s="32"/>
    </row>
    <row r="101" spans="1:8" x14ac:dyDescent="0.25">
      <c r="A101" t="s">
        <v>529</v>
      </c>
      <c r="B101">
        <v>6</v>
      </c>
      <c r="C101" t="s">
        <v>101</v>
      </c>
      <c r="D101" t="s">
        <v>530</v>
      </c>
      <c r="E101" s="32"/>
      <c r="F101" s="33"/>
      <c r="G101" s="33"/>
      <c r="H101" s="32"/>
    </row>
    <row r="102" spans="1:8" x14ac:dyDescent="0.25">
      <c r="A102" t="s">
        <v>531</v>
      </c>
      <c r="B102">
        <v>6</v>
      </c>
      <c r="C102" t="s">
        <v>101</v>
      </c>
      <c r="D102" t="s">
        <v>532</v>
      </c>
      <c r="E102" s="32"/>
      <c r="F102" s="33"/>
      <c r="G102" s="33"/>
      <c r="H102" s="32"/>
    </row>
    <row r="103" spans="1:8" x14ac:dyDescent="0.25">
      <c r="A103" t="s">
        <v>533</v>
      </c>
      <c r="B103">
        <v>6</v>
      </c>
      <c r="C103" t="s">
        <v>101</v>
      </c>
      <c r="D103" t="s">
        <v>534</v>
      </c>
      <c r="E103" s="32"/>
      <c r="F103" s="33"/>
      <c r="G103" s="33"/>
    </row>
    <row r="104" spans="1:8" x14ac:dyDescent="0.25">
      <c r="A104" t="s">
        <v>535</v>
      </c>
      <c r="B104">
        <v>6</v>
      </c>
      <c r="C104" t="s">
        <v>101</v>
      </c>
      <c r="D104" t="s">
        <v>536</v>
      </c>
      <c r="E104" s="32"/>
      <c r="F104" s="33"/>
      <c r="G104" s="33"/>
    </row>
    <row r="105" spans="1:8" x14ac:dyDescent="0.25">
      <c r="A105" t="s">
        <v>537</v>
      </c>
      <c r="B105">
        <v>6</v>
      </c>
      <c r="C105" t="s">
        <v>101</v>
      </c>
      <c r="D105" t="s">
        <v>538</v>
      </c>
      <c r="E105" s="32"/>
      <c r="F105" s="33"/>
      <c r="G105" s="33"/>
    </row>
    <row r="106" spans="1:8" x14ac:dyDescent="0.25">
      <c r="A106" t="s">
        <v>539</v>
      </c>
      <c r="B106">
        <v>6</v>
      </c>
      <c r="C106" t="s">
        <v>101</v>
      </c>
      <c r="D106" t="s">
        <v>540</v>
      </c>
      <c r="E106" s="32"/>
      <c r="F106" s="33"/>
      <c r="G106" s="33"/>
      <c r="H106" s="32"/>
    </row>
    <row r="107" spans="1:8" x14ac:dyDescent="0.25">
      <c r="A107" t="s">
        <v>541</v>
      </c>
      <c r="B107">
        <v>6</v>
      </c>
      <c r="C107" t="s">
        <v>101</v>
      </c>
      <c r="D107" t="s">
        <v>542</v>
      </c>
      <c r="E107" s="32"/>
      <c r="F107" s="33"/>
      <c r="G107" s="33"/>
    </row>
    <row r="108" spans="1:8" x14ac:dyDescent="0.25">
      <c r="A108" t="s">
        <v>543</v>
      </c>
      <c r="B108">
        <v>6</v>
      </c>
      <c r="C108" t="s">
        <v>101</v>
      </c>
      <c r="D108" t="s">
        <v>544</v>
      </c>
      <c r="E108" s="32"/>
      <c r="F108" s="33"/>
      <c r="G108" s="33"/>
    </row>
    <row r="109" spans="1:8" x14ac:dyDescent="0.25">
      <c r="A109" t="s">
        <v>545</v>
      </c>
      <c r="B109">
        <v>6</v>
      </c>
      <c r="C109" t="s">
        <v>101</v>
      </c>
      <c r="D109" t="s">
        <v>546</v>
      </c>
      <c r="E109" s="32"/>
      <c r="F109" s="33"/>
      <c r="G109" s="33"/>
    </row>
    <row r="110" spans="1:8" x14ac:dyDescent="0.25">
      <c r="A110" t="s">
        <v>547</v>
      </c>
      <c r="B110">
        <v>6</v>
      </c>
      <c r="C110" t="s">
        <v>101</v>
      </c>
      <c r="D110" t="s">
        <v>548</v>
      </c>
      <c r="E110" s="32"/>
      <c r="F110" s="33"/>
      <c r="G110" s="33"/>
      <c r="H110" s="32"/>
    </row>
    <row r="111" spans="1:8" x14ac:dyDescent="0.25">
      <c r="A111" t="s">
        <v>549</v>
      </c>
      <c r="B111">
        <v>6</v>
      </c>
      <c r="C111" t="s">
        <v>101</v>
      </c>
      <c r="D111" t="s">
        <v>550</v>
      </c>
      <c r="E111" s="32"/>
      <c r="F111" s="33"/>
      <c r="G111" s="33"/>
      <c r="H111" s="32"/>
    </row>
    <row r="112" spans="1:8" x14ac:dyDescent="0.25">
      <c r="A112" t="s">
        <v>551</v>
      </c>
      <c r="B112">
        <v>6</v>
      </c>
      <c r="C112" t="s">
        <v>101</v>
      </c>
      <c r="D112" t="s">
        <v>552</v>
      </c>
      <c r="E112" s="34"/>
    </row>
    <row r="113" spans="1:4" x14ac:dyDescent="0.25">
      <c r="A113" t="s">
        <v>553</v>
      </c>
      <c r="B113">
        <v>6</v>
      </c>
      <c r="C113" t="s">
        <v>101</v>
      </c>
      <c r="D113" t="s">
        <v>554</v>
      </c>
    </row>
    <row r="114" spans="1:4" x14ac:dyDescent="0.25">
      <c r="A114" t="s">
        <v>555</v>
      </c>
      <c r="B114">
        <v>6</v>
      </c>
      <c r="C114" t="s">
        <v>101</v>
      </c>
      <c r="D114" t="s">
        <v>556</v>
      </c>
    </row>
    <row r="115" spans="1:4" x14ac:dyDescent="0.25">
      <c r="A115" t="s">
        <v>557</v>
      </c>
      <c r="B115">
        <v>6</v>
      </c>
      <c r="C115" t="s">
        <v>101</v>
      </c>
      <c r="D115" t="s">
        <v>558</v>
      </c>
    </row>
    <row r="116" spans="1:4" x14ac:dyDescent="0.25">
      <c r="A116" t="s">
        <v>559</v>
      </c>
      <c r="B116">
        <v>6</v>
      </c>
      <c r="C116" t="s">
        <v>101</v>
      </c>
      <c r="D116" t="s">
        <v>560</v>
      </c>
    </row>
    <row r="117" spans="1:4" x14ac:dyDescent="0.25">
      <c r="A117" t="s">
        <v>561</v>
      </c>
      <c r="B117">
        <v>6</v>
      </c>
      <c r="C117" t="s">
        <v>101</v>
      </c>
      <c r="D117" t="s">
        <v>562</v>
      </c>
    </row>
    <row r="118" spans="1:4" x14ac:dyDescent="0.25">
      <c r="A118" t="s">
        <v>563</v>
      </c>
      <c r="B118">
        <v>6</v>
      </c>
      <c r="C118" t="s">
        <v>101</v>
      </c>
      <c r="D118" t="s">
        <v>564</v>
      </c>
    </row>
    <row r="119" spans="1:4" x14ac:dyDescent="0.25">
      <c r="A119" t="s">
        <v>565</v>
      </c>
      <c r="B119">
        <v>6</v>
      </c>
      <c r="C119" t="s">
        <v>101</v>
      </c>
      <c r="D119" t="s">
        <v>566</v>
      </c>
    </row>
    <row r="120" spans="1:4" x14ac:dyDescent="0.25">
      <c r="A120" t="s">
        <v>567</v>
      </c>
      <c r="B120">
        <v>6</v>
      </c>
      <c r="C120" t="s">
        <v>101</v>
      </c>
      <c r="D120" t="s">
        <v>568</v>
      </c>
    </row>
    <row r="121" spans="1:4" x14ac:dyDescent="0.25">
      <c r="A121" t="s">
        <v>569</v>
      </c>
      <c r="B121">
        <v>6</v>
      </c>
      <c r="C121" t="s">
        <v>101</v>
      </c>
      <c r="D121" t="s">
        <v>570</v>
      </c>
    </row>
    <row r="122" spans="1:4" x14ac:dyDescent="0.25">
      <c r="A122" t="s">
        <v>571</v>
      </c>
      <c r="B122">
        <v>6</v>
      </c>
      <c r="C122" t="s">
        <v>101</v>
      </c>
      <c r="D122" t="s">
        <v>572</v>
      </c>
    </row>
    <row r="123" spans="1:4" x14ac:dyDescent="0.25">
      <c r="A123" t="s">
        <v>573</v>
      </c>
      <c r="B123">
        <v>6</v>
      </c>
      <c r="C123" t="s">
        <v>101</v>
      </c>
      <c r="D123" t="s">
        <v>574</v>
      </c>
    </row>
    <row r="124" spans="1:4" x14ac:dyDescent="0.25">
      <c r="A124" t="s">
        <v>575</v>
      </c>
      <c r="B124">
        <v>6</v>
      </c>
      <c r="C124" t="s">
        <v>101</v>
      </c>
      <c r="D124" t="s">
        <v>576</v>
      </c>
    </row>
    <row r="125" spans="1:4" x14ac:dyDescent="0.25">
      <c r="A125" t="s">
        <v>577</v>
      </c>
      <c r="B125">
        <v>6</v>
      </c>
      <c r="C125" t="s">
        <v>101</v>
      </c>
      <c r="D125" t="s">
        <v>578</v>
      </c>
    </row>
    <row r="126" spans="1:4" x14ac:dyDescent="0.25">
      <c r="A126" t="s">
        <v>579</v>
      </c>
      <c r="B126">
        <v>6</v>
      </c>
      <c r="C126" t="s">
        <v>101</v>
      </c>
      <c r="D126" t="s">
        <v>580</v>
      </c>
    </row>
    <row r="127" spans="1:4" x14ac:dyDescent="0.25">
      <c r="A127" t="s">
        <v>581</v>
      </c>
      <c r="B127">
        <v>6</v>
      </c>
      <c r="C127" t="s">
        <v>101</v>
      </c>
      <c r="D127" t="s">
        <v>582</v>
      </c>
    </row>
    <row r="128" spans="1:4" x14ac:dyDescent="0.25">
      <c r="A128" t="s">
        <v>583</v>
      </c>
      <c r="B128">
        <v>6</v>
      </c>
      <c r="C128" t="s">
        <v>101</v>
      </c>
      <c r="D128" t="s">
        <v>584</v>
      </c>
    </row>
    <row r="129" spans="1:4" x14ac:dyDescent="0.25">
      <c r="A129" t="s">
        <v>585</v>
      </c>
      <c r="B129">
        <v>6</v>
      </c>
      <c r="C129" t="s">
        <v>101</v>
      </c>
      <c r="D129" t="s">
        <v>586</v>
      </c>
    </row>
    <row r="130" spans="1:4" x14ac:dyDescent="0.25">
      <c r="A130" t="s">
        <v>587</v>
      </c>
      <c r="B130">
        <v>6</v>
      </c>
      <c r="C130" t="s">
        <v>101</v>
      </c>
      <c r="D130" t="s">
        <v>588</v>
      </c>
    </row>
    <row r="131" spans="1:4" x14ac:dyDescent="0.25">
      <c r="A131" t="s">
        <v>589</v>
      </c>
      <c r="B131">
        <v>6</v>
      </c>
      <c r="C131" t="s">
        <v>101</v>
      </c>
      <c r="D131" t="s">
        <v>590</v>
      </c>
    </row>
    <row r="132" spans="1:4" x14ac:dyDescent="0.25">
      <c r="A132" t="s">
        <v>591</v>
      </c>
      <c r="B132">
        <v>6</v>
      </c>
      <c r="C132" t="s">
        <v>101</v>
      </c>
      <c r="D132" t="s">
        <v>592</v>
      </c>
    </row>
    <row r="133" spans="1:4" x14ac:dyDescent="0.25">
      <c r="A133" t="s">
        <v>593</v>
      </c>
      <c r="B133">
        <v>6</v>
      </c>
      <c r="C133" t="s">
        <v>101</v>
      </c>
      <c r="D133" t="s">
        <v>594</v>
      </c>
    </row>
    <row r="134" spans="1:4" x14ac:dyDescent="0.25">
      <c r="A134" t="s">
        <v>595</v>
      </c>
      <c r="B134">
        <v>6</v>
      </c>
      <c r="C134" t="s">
        <v>101</v>
      </c>
      <c r="D134" t="s">
        <v>596</v>
      </c>
    </row>
    <row r="135" spans="1:4" x14ac:dyDescent="0.25">
      <c r="A135" t="s">
        <v>597</v>
      </c>
      <c r="B135">
        <v>6</v>
      </c>
      <c r="C135" t="s">
        <v>101</v>
      </c>
      <c r="D135" t="s">
        <v>598</v>
      </c>
    </row>
    <row r="136" spans="1:4" x14ac:dyDescent="0.25">
      <c r="A136" t="s">
        <v>599</v>
      </c>
      <c r="B136">
        <v>6</v>
      </c>
      <c r="C136" t="s">
        <v>101</v>
      </c>
      <c r="D136" t="s">
        <v>600</v>
      </c>
    </row>
    <row r="137" spans="1:4" x14ac:dyDescent="0.25">
      <c r="A137" t="s">
        <v>601</v>
      </c>
      <c r="B137">
        <v>6</v>
      </c>
      <c r="C137" t="s">
        <v>101</v>
      </c>
      <c r="D137" t="s">
        <v>602</v>
      </c>
    </row>
    <row r="138" spans="1:4" x14ac:dyDescent="0.25">
      <c r="A138" t="s">
        <v>603</v>
      </c>
      <c r="B138">
        <v>6</v>
      </c>
      <c r="C138" t="s">
        <v>101</v>
      </c>
      <c r="D138" t="s">
        <v>604</v>
      </c>
    </row>
    <row r="139" spans="1:4" x14ac:dyDescent="0.25">
      <c r="A139" t="s">
        <v>605</v>
      </c>
      <c r="B139">
        <v>6</v>
      </c>
      <c r="C139" t="s">
        <v>101</v>
      </c>
      <c r="D139" t="s">
        <v>606</v>
      </c>
    </row>
    <row r="140" spans="1:4" x14ac:dyDescent="0.25">
      <c r="A140" t="s">
        <v>607</v>
      </c>
      <c r="B140">
        <v>6</v>
      </c>
      <c r="C140" t="s">
        <v>101</v>
      </c>
      <c r="D140" t="s">
        <v>608</v>
      </c>
    </row>
    <row r="141" spans="1:4" x14ac:dyDescent="0.25">
      <c r="A141" t="s">
        <v>609</v>
      </c>
      <c r="B141">
        <v>6</v>
      </c>
      <c r="C141" t="s">
        <v>101</v>
      </c>
      <c r="D141" t="s">
        <v>610</v>
      </c>
    </row>
    <row r="142" spans="1:4" x14ac:dyDescent="0.25">
      <c r="A142" t="s">
        <v>611</v>
      </c>
      <c r="B142">
        <v>6</v>
      </c>
      <c r="C142" t="s">
        <v>101</v>
      </c>
      <c r="D142" t="s">
        <v>612</v>
      </c>
    </row>
    <row r="143" spans="1:4" x14ac:dyDescent="0.25">
      <c r="A143" t="s">
        <v>613</v>
      </c>
      <c r="B143">
        <v>6</v>
      </c>
      <c r="C143" t="s">
        <v>101</v>
      </c>
      <c r="D143" t="s">
        <v>614</v>
      </c>
    </row>
    <row r="144" spans="1:4" x14ac:dyDescent="0.25">
      <c r="A144" t="s">
        <v>615</v>
      </c>
      <c r="B144">
        <v>6</v>
      </c>
      <c r="C144" t="s">
        <v>101</v>
      </c>
      <c r="D144" t="s">
        <v>616</v>
      </c>
    </row>
    <row r="145" spans="1:8" x14ac:dyDescent="0.25">
      <c r="A145" t="s">
        <v>617</v>
      </c>
      <c r="B145">
        <v>6</v>
      </c>
      <c r="C145" t="s">
        <v>101</v>
      </c>
      <c r="D145" t="s">
        <v>618</v>
      </c>
      <c r="F145" s="33"/>
      <c r="G145" s="33"/>
    </row>
    <row r="146" spans="1:8" x14ac:dyDescent="0.25">
      <c r="A146" t="s">
        <v>619</v>
      </c>
      <c r="B146">
        <v>6</v>
      </c>
      <c r="C146" t="s">
        <v>101</v>
      </c>
      <c r="D146" t="s">
        <v>620</v>
      </c>
      <c r="E146" s="32"/>
      <c r="F146" s="33"/>
      <c r="G146" s="33"/>
    </row>
    <row r="147" spans="1:8" x14ac:dyDescent="0.25">
      <c r="A147" t="s">
        <v>621</v>
      </c>
      <c r="B147">
        <v>6</v>
      </c>
      <c r="C147" t="s">
        <v>101</v>
      </c>
      <c r="D147" t="s">
        <v>622</v>
      </c>
      <c r="E147" s="32"/>
      <c r="F147" s="33"/>
      <c r="G147" s="33"/>
    </row>
    <row r="148" spans="1:8" x14ac:dyDescent="0.25">
      <c r="A148" t="s">
        <v>623</v>
      </c>
      <c r="B148">
        <v>6</v>
      </c>
      <c r="C148" t="s">
        <v>101</v>
      </c>
      <c r="D148" t="s">
        <v>624</v>
      </c>
      <c r="E148" s="32"/>
      <c r="F148" s="33"/>
      <c r="G148" s="33"/>
    </row>
    <row r="149" spans="1:8" x14ac:dyDescent="0.25">
      <c r="A149" t="s">
        <v>625</v>
      </c>
      <c r="B149">
        <v>6</v>
      </c>
      <c r="C149" t="s">
        <v>101</v>
      </c>
      <c r="D149" t="s">
        <v>626</v>
      </c>
      <c r="E149" s="32"/>
      <c r="F149" s="33"/>
      <c r="G149" s="33"/>
    </row>
    <row r="150" spans="1:8" x14ac:dyDescent="0.25">
      <c r="A150" t="s">
        <v>627</v>
      </c>
      <c r="B150">
        <v>6</v>
      </c>
      <c r="C150" t="s">
        <v>101</v>
      </c>
      <c r="D150" t="s">
        <v>628</v>
      </c>
      <c r="E150" s="32"/>
      <c r="F150" s="33"/>
      <c r="G150" s="33"/>
    </row>
    <row r="151" spans="1:8" x14ac:dyDescent="0.25">
      <c r="A151" t="s">
        <v>629</v>
      </c>
      <c r="B151">
        <v>6</v>
      </c>
      <c r="C151" t="s">
        <v>101</v>
      </c>
      <c r="D151" t="s">
        <v>630</v>
      </c>
      <c r="E151" s="32"/>
      <c r="F151" s="33"/>
      <c r="G151" s="33"/>
    </row>
    <row r="152" spans="1:8" x14ac:dyDescent="0.25">
      <c r="A152" t="s">
        <v>631</v>
      </c>
      <c r="B152">
        <v>6</v>
      </c>
      <c r="C152" t="s">
        <v>101</v>
      </c>
      <c r="D152" t="s">
        <v>632</v>
      </c>
      <c r="E152" s="32"/>
      <c r="F152" s="33"/>
      <c r="G152" s="33"/>
    </row>
    <row r="153" spans="1:8" x14ac:dyDescent="0.25">
      <c r="A153" t="s">
        <v>633</v>
      </c>
      <c r="B153">
        <v>6</v>
      </c>
      <c r="C153" t="s">
        <v>101</v>
      </c>
      <c r="D153" t="s">
        <v>634</v>
      </c>
      <c r="E153" s="32"/>
      <c r="F153" s="33"/>
      <c r="G153" s="33"/>
    </row>
    <row r="154" spans="1:8" x14ac:dyDescent="0.25">
      <c r="A154" t="s">
        <v>635</v>
      </c>
      <c r="B154">
        <v>6</v>
      </c>
      <c r="C154" t="s">
        <v>101</v>
      </c>
      <c r="D154" t="s">
        <v>636</v>
      </c>
      <c r="E154" s="32"/>
      <c r="F154" s="33"/>
      <c r="G154" s="33"/>
    </row>
    <row r="155" spans="1:8" x14ac:dyDescent="0.25">
      <c r="A155" t="s">
        <v>637</v>
      </c>
      <c r="B155">
        <v>6</v>
      </c>
      <c r="C155" t="s">
        <v>101</v>
      </c>
      <c r="D155" t="s">
        <v>638</v>
      </c>
      <c r="E155" s="32"/>
      <c r="F155" s="33"/>
      <c r="G155" s="33"/>
      <c r="H155" s="32"/>
    </row>
    <row r="156" spans="1:8" x14ac:dyDescent="0.25">
      <c r="A156" t="s">
        <v>639</v>
      </c>
      <c r="B156">
        <v>6</v>
      </c>
      <c r="C156" t="s">
        <v>101</v>
      </c>
      <c r="D156" t="s">
        <v>640</v>
      </c>
      <c r="E156" s="32"/>
      <c r="F156" s="33"/>
      <c r="G156" s="33"/>
    </row>
    <row r="157" spans="1:8" x14ac:dyDescent="0.25">
      <c r="A157" t="s">
        <v>641</v>
      </c>
      <c r="B157">
        <v>6</v>
      </c>
      <c r="C157" t="s">
        <v>101</v>
      </c>
      <c r="D157" t="s">
        <v>642</v>
      </c>
      <c r="E157" s="32"/>
      <c r="F157" s="33"/>
      <c r="G157" s="33"/>
    </row>
    <row r="158" spans="1:8" x14ac:dyDescent="0.25">
      <c r="A158" t="s">
        <v>643</v>
      </c>
      <c r="B158">
        <v>6</v>
      </c>
      <c r="C158" t="s">
        <v>101</v>
      </c>
      <c r="D158" t="s">
        <v>644</v>
      </c>
      <c r="E158" s="32"/>
      <c r="F158" s="33"/>
      <c r="G158" s="33"/>
    </row>
    <row r="159" spans="1:8" x14ac:dyDescent="0.25">
      <c r="A159" t="s">
        <v>645</v>
      </c>
      <c r="B159">
        <v>6</v>
      </c>
      <c r="C159" t="s">
        <v>101</v>
      </c>
      <c r="D159" t="s">
        <v>646</v>
      </c>
      <c r="E159" s="32"/>
      <c r="F159" s="33"/>
      <c r="G159" s="33"/>
    </row>
    <row r="160" spans="1:8" x14ac:dyDescent="0.25">
      <c r="A160" t="s">
        <v>647</v>
      </c>
      <c r="B160">
        <v>6</v>
      </c>
      <c r="C160" t="s">
        <v>101</v>
      </c>
      <c r="D160" t="s">
        <v>648</v>
      </c>
      <c r="E160" s="32"/>
      <c r="F160" s="33"/>
      <c r="G160" s="33"/>
    </row>
    <row r="161" spans="1:7" x14ac:dyDescent="0.25">
      <c r="A161" t="s">
        <v>649</v>
      </c>
      <c r="B161">
        <v>6</v>
      </c>
      <c r="C161" t="s">
        <v>101</v>
      </c>
      <c r="D161" t="s">
        <v>650</v>
      </c>
      <c r="E161" s="32"/>
      <c r="F161" s="33"/>
      <c r="G161" s="33"/>
    </row>
    <row r="162" spans="1:7" x14ac:dyDescent="0.25">
      <c r="A162" t="s">
        <v>651</v>
      </c>
      <c r="B162">
        <v>6</v>
      </c>
      <c r="C162" t="s">
        <v>101</v>
      </c>
      <c r="D162" t="s">
        <v>652</v>
      </c>
      <c r="E162" s="32"/>
      <c r="F162" s="33"/>
      <c r="G162" s="33"/>
    </row>
    <row r="163" spans="1:7" x14ac:dyDescent="0.25">
      <c r="A163" t="s">
        <v>653</v>
      </c>
      <c r="B163">
        <v>6</v>
      </c>
      <c r="C163" t="s">
        <v>101</v>
      </c>
      <c r="D163" t="s">
        <v>654</v>
      </c>
      <c r="E163" s="32"/>
      <c r="F163" s="33"/>
      <c r="G163" s="33"/>
    </row>
    <row r="164" spans="1:7" x14ac:dyDescent="0.25">
      <c r="A164" t="s">
        <v>655</v>
      </c>
      <c r="B164">
        <v>6</v>
      </c>
      <c r="C164" t="s">
        <v>101</v>
      </c>
      <c r="D164" t="s">
        <v>656</v>
      </c>
      <c r="E164" s="32"/>
      <c r="F164" s="33"/>
      <c r="G164" s="33"/>
    </row>
    <row r="165" spans="1:7" x14ac:dyDescent="0.25">
      <c r="A165" t="s">
        <v>657</v>
      </c>
      <c r="B165">
        <v>6</v>
      </c>
      <c r="C165" t="s">
        <v>101</v>
      </c>
      <c r="D165" t="s">
        <v>658</v>
      </c>
      <c r="E165" s="32"/>
      <c r="F165" s="33"/>
      <c r="G165" s="33"/>
    </row>
    <row r="166" spans="1:7" x14ac:dyDescent="0.25">
      <c r="A166" t="s">
        <v>659</v>
      </c>
      <c r="B166">
        <v>6</v>
      </c>
      <c r="C166" t="s">
        <v>101</v>
      </c>
      <c r="D166" t="s">
        <v>660</v>
      </c>
      <c r="E166" s="32"/>
      <c r="F166" s="33"/>
      <c r="G166" s="33"/>
    </row>
    <row r="167" spans="1:7" x14ac:dyDescent="0.25">
      <c r="A167" t="s">
        <v>661</v>
      </c>
      <c r="B167">
        <v>6</v>
      </c>
      <c r="C167" t="s">
        <v>101</v>
      </c>
      <c r="D167" t="s">
        <v>662</v>
      </c>
      <c r="E167" s="32"/>
      <c r="F167" s="33"/>
      <c r="G167" s="33"/>
    </row>
    <row r="168" spans="1:7" x14ac:dyDescent="0.25">
      <c r="A168" t="s">
        <v>663</v>
      </c>
      <c r="B168">
        <v>6</v>
      </c>
      <c r="C168" t="s">
        <v>101</v>
      </c>
      <c r="D168" t="s">
        <v>664</v>
      </c>
      <c r="E168" s="32"/>
      <c r="F168" s="33"/>
      <c r="G168" s="33"/>
    </row>
    <row r="169" spans="1:7" x14ac:dyDescent="0.25">
      <c r="A169" t="s">
        <v>665</v>
      </c>
      <c r="B169">
        <v>6</v>
      </c>
      <c r="C169" t="s">
        <v>101</v>
      </c>
      <c r="D169" t="s">
        <v>666</v>
      </c>
      <c r="E169" s="32"/>
      <c r="F169" s="33"/>
      <c r="G169" s="33"/>
    </row>
    <row r="170" spans="1:7" x14ac:dyDescent="0.25">
      <c r="A170" t="s">
        <v>667</v>
      </c>
      <c r="B170">
        <v>6</v>
      </c>
      <c r="C170" t="s">
        <v>101</v>
      </c>
      <c r="D170" t="s">
        <v>668</v>
      </c>
      <c r="E170" s="32"/>
      <c r="F170" s="33"/>
      <c r="G170" s="33"/>
    </row>
    <row r="171" spans="1:7" x14ac:dyDescent="0.25">
      <c r="A171" t="s">
        <v>669</v>
      </c>
      <c r="B171">
        <v>6</v>
      </c>
      <c r="C171" t="s">
        <v>101</v>
      </c>
      <c r="D171" t="s">
        <v>670</v>
      </c>
      <c r="E171" s="32"/>
      <c r="F171" s="33"/>
      <c r="G171" s="33"/>
    </row>
    <row r="172" spans="1:7" x14ac:dyDescent="0.25">
      <c r="A172" t="s">
        <v>671</v>
      </c>
      <c r="B172">
        <v>6</v>
      </c>
      <c r="C172" t="s">
        <v>101</v>
      </c>
      <c r="D172" t="s">
        <v>672</v>
      </c>
      <c r="E172" s="32"/>
      <c r="F172" s="33"/>
      <c r="G172" s="33"/>
    </row>
    <row r="173" spans="1:7" x14ac:dyDescent="0.25">
      <c r="A173" t="s">
        <v>673</v>
      </c>
      <c r="B173">
        <v>6</v>
      </c>
      <c r="C173" t="s">
        <v>101</v>
      </c>
      <c r="D173" t="s">
        <v>674</v>
      </c>
      <c r="E173" s="32"/>
      <c r="F173" s="33"/>
      <c r="G173" s="33"/>
    </row>
    <row r="174" spans="1:7" x14ac:dyDescent="0.25">
      <c r="A174" t="s">
        <v>675</v>
      </c>
      <c r="B174">
        <v>6</v>
      </c>
      <c r="C174" t="s">
        <v>101</v>
      </c>
      <c r="D174" t="s">
        <v>676</v>
      </c>
      <c r="E174" s="32"/>
      <c r="F174" s="33"/>
      <c r="G174" s="33"/>
    </row>
    <row r="175" spans="1:7" x14ac:dyDescent="0.25">
      <c r="A175" t="s">
        <v>677</v>
      </c>
      <c r="B175">
        <v>6</v>
      </c>
      <c r="C175" t="s">
        <v>101</v>
      </c>
      <c r="D175" t="s">
        <v>678</v>
      </c>
      <c r="E175" s="32"/>
      <c r="F175" s="33"/>
      <c r="G175" s="33"/>
    </row>
    <row r="176" spans="1:7" x14ac:dyDescent="0.25">
      <c r="A176" t="s">
        <v>679</v>
      </c>
      <c r="B176">
        <v>6</v>
      </c>
      <c r="C176" t="s">
        <v>101</v>
      </c>
      <c r="D176" t="s">
        <v>680</v>
      </c>
      <c r="E176" s="32"/>
      <c r="F176" s="33"/>
      <c r="G176" s="33"/>
    </row>
    <row r="177" spans="1:8" x14ac:dyDescent="0.25">
      <c r="A177" t="s">
        <v>681</v>
      </c>
      <c r="B177">
        <v>6</v>
      </c>
      <c r="C177" t="s">
        <v>101</v>
      </c>
      <c r="D177" t="s">
        <v>682</v>
      </c>
      <c r="E177" s="32"/>
      <c r="F177" s="33"/>
      <c r="G177" s="33"/>
    </row>
    <row r="178" spans="1:8" x14ac:dyDescent="0.25">
      <c r="A178" t="s">
        <v>683</v>
      </c>
      <c r="B178">
        <v>6</v>
      </c>
      <c r="C178" t="s">
        <v>101</v>
      </c>
      <c r="D178" t="s">
        <v>684</v>
      </c>
      <c r="E178" s="32"/>
      <c r="F178" s="33"/>
      <c r="G178" s="33"/>
    </row>
    <row r="179" spans="1:8" x14ac:dyDescent="0.25">
      <c r="A179" t="s">
        <v>685</v>
      </c>
      <c r="B179">
        <v>6</v>
      </c>
      <c r="C179" t="s">
        <v>101</v>
      </c>
      <c r="D179" t="s">
        <v>686</v>
      </c>
      <c r="E179" s="32"/>
      <c r="F179" s="33"/>
      <c r="G179" s="33"/>
    </row>
    <row r="180" spans="1:8" x14ac:dyDescent="0.25">
      <c r="A180" t="s">
        <v>687</v>
      </c>
      <c r="B180">
        <v>6</v>
      </c>
      <c r="C180" t="s">
        <v>101</v>
      </c>
      <c r="D180" t="s">
        <v>688</v>
      </c>
      <c r="E180" s="32"/>
      <c r="F180" s="33"/>
      <c r="G180" s="33"/>
    </row>
    <row r="181" spans="1:8" x14ac:dyDescent="0.25">
      <c r="A181" t="s">
        <v>689</v>
      </c>
      <c r="B181">
        <v>6</v>
      </c>
      <c r="C181" t="s">
        <v>101</v>
      </c>
      <c r="D181" t="s">
        <v>690</v>
      </c>
      <c r="E181" s="32"/>
      <c r="F181" s="33"/>
      <c r="G181" s="33"/>
      <c r="H181" s="32"/>
    </row>
    <row r="182" spans="1:8" x14ac:dyDescent="0.25">
      <c r="A182" t="s">
        <v>691</v>
      </c>
      <c r="B182">
        <v>6</v>
      </c>
      <c r="C182" t="s">
        <v>101</v>
      </c>
      <c r="D182" t="s">
        <v>692</v>
      </c>
      <c r="E182" s="32"/>
      <c r="F182" s="33"/>
      <c r="G182" s="33"/>
    </row>
    <row r="183" spans="1:8" x14ac:dyDescent="0.25">
      <c r="A183" t="s">
        <v>693</v>
      </c>
      <c r="B183">
        <v>6</v>
      </c>
      <c r="C183" t="s">
        <v>101</v>
      </c>
      <c r="D183" t="s">
        <v>694</v>
      </c>
      <c r="E183" s="32"/>
      <c r="F183" s="33"/>
      <c r="G183" s="33"/>
    </row>
    <row r="184" spans="1:8" x14ac:dyDescent="0.25">
      <c r="A184" t="s">
        <v>695</v>
      </c>
      <c r="B184">
        <v>6</v>
      </c>
      <c r="C184" t="s">
        <v>101</v>
      </c>
      <c r="D184" t="s">
        <v>696</v>
      </c>
      <c r="E184" s="32"/>
      <c r="F184" s="33"/>
      <c r="G184" s="33"/>
    </row>
    <row r="185" spans="1:8" x14ac:dyDescent="0.25">
      <c r="A185" t="s">
        <v>697</v>
      </c>
      <c r="B185">
        <v>6</v>
      </c>
      <c r="C185" t="s">
        <v>101</v>
      </c>
      <c r="D185" t="s">
        <v>698</v>
      </c>
      <c r="E185" s="32"/>
      <c r="F185" s="33"/>
      <c r="G185" s="33"/>
    </row>
    <row r="186" spans="1:8" x14ac:dyDescent="0.25">
      <c r="A186" t="s">
        <v>699</v>
      </c>
      <c r="B186">
        <v>6</v>
      </c>
      <c r="C186" t="s">
        <v>101</v>
      </c>
      <c r="D186" t="s">
        <v>700</v>
      </c>
      <c r="E186" s="32"/>
      <c r="F186" s="33"/>
      <c r="G186" s="33"/>
    </row>
    <row r="187" spans="1:8" x14ac:dyDescent="0.25">
      <c r="A187" t="s">
        <v>356</v>
      </c>
      <c r="B187">
        <v>6</v>
      </c>
      <c r="C187" t="s">
        <v>101</v>
      </c>
      <c r="D187" t="s">
        <v>701</v>
      </c>
      <c r="E187" s="32"/>
      <c r="F187" s="33"/>
      <c r="G187" s="33"/>
      <c r="H187" s="32"/>
    </row>
    <row r="188" spans="1:8" x14ac:dyDescent="0.25">
      <c r="A188" t="s">
        <v>702</v>
      </c>
      <c r="B188">
        <v>6</v>
      </c>
      <c r="C188" t="s">
        <v>101</v>
      </c>
      <c r="D188" t="s">
        <v>703</v>
      </c>
      <c r="E188" s="32"/>
      <c r="F188" s="33"/>
      <c r="G188" s="33"/>
    </row>
    <row r="189" spans="1:8" x14ac:dyDescent="0.25">
      <c r="A189" t="s">
        <v>704</v>
      </c>
      <c r="B189">
        <v>6</v>
      </c>
      <c r="C189" t="s">
        <v>101</v>
      </c>
      <c r="D189" t="s">
        <v>705</v>
      </c>
      <c r="E189" s="32"/>
      <c r="F189" s="33"/>
      <c r="G189" s="33"/>
    </row>
    <row r="190" spans="1:8" x14ac:dyDescent="0.25">
      <c r="A190" t="s">
        <v>706</v>
      </c>
      <c r="B190">
        <v>6</v>
      </c>
      <c r="C190" t="s">
        <v>101</v>
      </c>
      <c r="D190" t="s">
        <v>707</v>
      </c>
      <c r="E190" s="32"/>
      <c r="F190" s="33"/>
      <c r="G190" s="33"/>
    </row>
    <row r="191" spans="1:8" x14ac:dyDescent="0.25">
      <c r="A191" t="s">
        <v>708</v>
      </c>
      <c r="B191">
        <v>6</v>
      </c>
      <c r="C191" t="s">
        <v>101</v>
      </c>
      <c r="D191" t="s">
        <v>709</v>
      </c>
      <c r="E191" s="32"/>
      <c r="F191" s="33"/>
      <c r="G191" s="33"/>
    </row>
    <row r="192" spans="1:8" x14ac:dyDescent="0.25">
      <c r="A192" t="s">
        <v>710</v>
      </c>
      <c r="B192">
        <v>6</v>
      </c>
      <c r="C192" t="s">
        <v>101</v>
      </c>
      <c r="D192" t="s">
        <v>711</v>
      </c>
      <c r="E192" s="32"/>
      <c r="F192" s="33"/>
      <c r="G192" s="33"/>
    </row>
    <row r="193" spans="1:8" x14ac:dyDescent="0.25">
      <c r="A193" t="s">
        <v>712</v>
      </c>
      <c r="B193">
        <v>6</v>
      </c>
      <c r="C193" t="s">
        <v>101</v>
      </c>
      <c r="D193" t="s">
        <v>713</v>
      </c>
      <c r="E193" s="32"/>
      <c r="F193" s="33"/>
      <c r="G193" s="33"/>
    </row>
    <row r="194" spans="1:8" x14ac:dyDescent="0.25">
      <c r="A194" t="s">
        <v>714</v>
      </c>
      <c r="B194">
        <v>6</v>
      </c>
      <c r="C194" t="s">
        <v>101</v>
      </c>
      <c r="D194" t="s">
        <v>715</v>
      </c>
      <c r="E194" s="32"/>
      <c r="F194" s="33"/>
      <c r="G194" s="33"/>
    </row>
    <row r="195" spans="1:8" x14ac:dyDescent="0.25">
      <c r="A195" t="s">
        <v>716</v>
      </c>
      <c r="B195">
        <v>6</v>
      </c>
      <c r="C195" t="s">
        <v>101</v>
      </c>
      <c r="D195" t="s">
        <v>717</v>
      </c>
      <c r="E195" s="32"/>
      <c r="F195" s="33"/>
      <c r="G195" s="33"/>
    </row>
    <row r="196" spans="1:8" x14ac:dyDescent="0.25">
      <c r="A196" t="s">
        <v>718</v>
      </c>
      <c r="B196">
        <v>6</v>
      </c>
      <c r="C196" t="s">
        <v>101</v>
      </c>
      <c r="D196" t="s">
        <v>719</v>
      </c>
      <c r="E196" s="32"/>
      <c r="F196" s="33"/>
      <c r="G196" s="33"/>
      <c r="H196" s="32"/>
    </row>
    <row r="197" spans="1:8" x14ac:dyDescent="0.25">
      <c r="A197" t="s">
        <v>720</v>
      </c>
      <c r="B197">
        <v>6</v>
      </c>
      <c r="C197" t="s">
        <v>101</v>
      </c>
      <c r="D197" t="s">
        <v>721</v>
      </c>
      <c r="E197" s="32"/>
      <c r="F197" s="33"/>
      <c r="G197" s="33"/>
    </row>
    <row r="198" spans="1:8" x14ac:dyDescent="0.25">
      <c r="A198" t="s">
        <v>722</v>
      </c>
      <c r="B198">
        <v>6</v>
      </c>
      <c r="C198" t="s">
        <v>101</v>
      </c>
      <c r="D198" t="s">
        <v>723</v>
      </c>
      <c r="E198" s="32"/>
    </row>
    <row r="199" spans="1:8" x14ac:dyDescent="0.25">
      <c r="A199" t="s">
        <v>724</v>
      </c>
      <c r="B199">
        <v>6</v>
      </c>
      <c r="C199" t="s">
        <v>101</v>
      </c>
      <c r="D199" t="s">
        <v>725</v>
      </c>
    </row>
    <row r="200" spans="1:8" x14ac:dyDescent="0.25">
      <c r="A200" t="s">
        <v>726</v>
      </c>
      <c r="B200">
        <v>6</v>
      </c>
      <c r="C200" t="s">
        <v>101</v>
      </c>
      <c r="D200" t="s">
        <v>727</v>
      </c>
    </row>
    <row r="201" spans="1:8" x14ac:dyDescent="0.25">
      <c r="A201" t="s">
        <v>728</v>
      </c>
      <c r="B201">
        <v>6</v>
      </c>
      <c r="C201" t="s">
        <v>101</v>
      </c>
      <c r="D201" t="s">
        <v>729</v>
      </c>
    </row>
    <row r="202" spans="1:8" x14ac:dyDescent="0.25">
      <c r="A202" t="s">
        <v>730</v>
      </c>
      <c r="B202">
        <v>6</v>
      </c>
      <c r="C202" t="s">
        <v>101</v>
      </c>
      <c r="D202" t="s">
        <v>731</v>
      </c>
    </row>
    <row r="203" spans="1:8" x14ac:dyDescent="0.25">
      <c r="A203" t="s">
        <v>732</v>
      </c>
      <c r="B203">
        <v>6</v>
      </c>
      <c r="C203" t="s">
        <v>101</v>
      </c>
      <c r="D203" t="s">
        <v>733</v>
      </c>
    </row>
    <row r="204" spans="1:8" x14ac:dyDescent="0.25">
      <c r="A204" t="s">
        <v>734</v>
      </c>
      <c r="B204">
        <v>6</v>
      </c>
      <c r="C204" t="s">
        <v>101</v>
      </c>
      <c r="D204" t="s">
        <v>735</v>
      </c>
    </row>
    <row r="205" spans="1:8" x14ac:dyDescent="0.25">
      <c r="A205" t="s">
        <v>736</v>
      </c>
      <c r="B205">
        <v>6</v>
      </c>
      <c r="C205" t="s">
        <v>101</v>
      </c>
      <c r="D205" t="s">
        <v>737</v>
      </c>
    </row>
    <row r="206" spans="1:8" x14ac:dyDescent="0.25">
      <c r="A206" t="s">
        <v>738</v>
      </c>
      <c r="B206">
        <v>6</v>
      </c>
      <c r="C206" t="s">
        <v>101</v>
      </c>
      <c r="D206" t="s">
        <v>739</v>
      </c>
    </row>
    <row r="207" spans="1:8" x14ac:dyDescent="0.25">
      <c r="A207" t="s">
        <v>740</v>
      </c>
      <c r="B207">
        <v>6</v>
      </c>
      <c r="C207" t="s">
        <v>101</v>
      </c>
      <c r="D207" t="s">
        <v>741</v>
      </c>
    </row>
    <row r="208" spans="1:8" x14ac:dyDescent="0.25">
      <c r="A208" t="s">
        <v>742</v>
      </c>
      <c r="B208">
        <v>6</v>
      </c>
      <c r="C208" t="s">
        <v>101</v>
      </c>
      <c r="D208" t="s">
        <v>743</v>
      </c>
    </row>
    <row r="209" spans="1:4" x14ac:dyDescent="0.25">
      <c r="A209" t="s">
        <v>744</v>
      </c>
      <c r="B209">
        <v>6</v>
      </c>
      <c r="C209" t="s">
        <v>101</v>
      </c>
      <c r="D209" t="s">
        <v>745</v>
      </c>
    </row>
    <row r="210" spans="1:4" x14ac:dyDescent="0.25">
      <c r="A210" t="s">
        <v>746</v>
      </c>
      <c r="B210">
        <v>6</v>
      </c>
      <c r="C210" t="s">
        <v>101</v>
      </c>
      <c r="D210" t="s">
        <v>747</v>
      </c>
    </row>
    <row r="211" spans="1:4" x14ac:dyDescent="0.25">
      <c r="A211" t="s">
        <v>748</v>
      </c>
      <c r="B211">
        <v>6</v>
      </c>
      <c r="C211" t="s">
        <v>101</v>
      </c>
      <c r="D211" t="s">
        <v>749</v>
      </c>
    </row>
    <row r="212" spans="1:4" x14ac:dyDescent="0.25">
      <c r="A212" t="s">
        <v>750</v>
      </c>
      <c r="B212">
        <v>6</v>
      </c>
      <c r="C212" t="s">
        <v>101</v>
      </c>
      <c r="D212" t="s">
        <v>751</v>
      </c>
    </row>
    <row r="213" spans="1:4" x14ac:dyDescent="0.25">
      <c r="A213" t="s">
        <v>752</v>
      </c>
      <c r="B213">
        <v>6</v>
      </c>
      <c r="C213" t="s">
        <v>101</v>
      </c>
      <c r="D213" t="s">
        <v>753</v>
      </c>
    </row>
    <row r="214" spans="1:4" x14ac:dyDescent="0.25">
      <c r="A214" t="s">
        <v>754</v>
      </c>
      <c r="B214">
        <v>6</v>
      </c>
      <c r="C214" t="s">
        <v>101</v>
      </c>
      <c r="D214" t="s">
        <v>755</v>
      </c>
    </row>
    <row r="215" spans="1:4" x14ac:dyDescent="0.25">
      <c r="A215" t="s">
        <v>756</v>
      </c>
      <c r="B215">
        <v>6</v>
      </c>
      <c r="C215" t="s">
        <v>101</v>
      </c>
      <c r="D215" t="s">
        <v>757</v>
      </c>
    </row>
    <row r="216" spans="1:4" x14ac:dyDescent="0.25">
      <c r="A216" t="s">
        <v>758</v>
      </c>
      <c r="B216">
        <v>6</v>
      </c>
      <c r="C216" t="s">
        <v>101</v>
      </c>
      <c r="D216" t="s">
        <v>759</v>
      </c>
    </row>
    <row r="217" spans="1:4" x14ac:dyDescent="0.25">
      <c r="A217" t="s">
        <v>760</v>
      </c>
      <c r="B217">
        <v>6</v>
      </c>
      <c r="C217" t="s">
        <v>101</v>
      </c>
      <c r="D217" t="s">
        <v>761</v>
      </c>
    </row>
    <row r="218" spans="1:4" x14ac:dyDescent="0.25">
      <c r="A218" t="s">
        <v>762</v>
      </c>
      <c r="B218">
        <v>6</v>
      </c>
      <c r="C218" t="s">
        <v>101</v>
      </c>
      <c r="D218" t="s">
        <v>763</v>
      </c>
    </row>
    <row r="219" spans="1:4" x14ac:dyDescent="0.25">
      <c r="A219" t="s">
        <v>764</v>
      </c>
      <c r="B219">
        <v>6</v>
      </c>
      <c r="C219" t="s">
        <v>101</v>
      </c>
      <c r="D219" t="s">
        <v>765</v>
      </c>
    </row>
    <row r="220" spans="1:4" x14ac:dyDescent="0.25">
      <c r="A220" t="s">
        <v>766</v>
      </c>
      <c r="B220">
        <v>6</v>
      </c>
      <c r="C220" t="s">
        <v>101</v>
      </c>
      <c r="D220" t="s">
        <v>767</v>
      </c>
    </row>
    <row r="221" spans="1:4" x14ac:dyDescent="0.25">
      <c r="A221" t="s">
        <v>768</v>
      </c>
      <c r="B221">
        <v>6</v>
      </c>
      <c r="C221" t="s">
        <v>101</v>
      </c>
      <c r="D221" t="s">
        <v>769</v>
      </c>
    </row>
    <row r="222" spans="1:4" x14ac:dyDescent="0.25">
      <c r="A222" t="s">
        <v>770</v>
      </c>
      <c r="B222">
        <v>6</v>
      </c>
      <c r="C222" t="s">
        <v>101</v>
      </c>
      <c r="D222" t="s">
        <v>771</v>
      </c>
    </row>
    <row r="223" spans="1:4" x14ac:dyDescent="0.25">
      <c r="A223" t="s">
        <v>772</v>
      </c>
      <c r="B223">
        <v>6</v>
      </c>
      <c r="C223" t="s">
        <v>101</v>
      </c>
      <c r="D223" t="s">
        <v>773</v>
      </c>
    </row>
    <row r="224" spans="1:4" x14ac:dyDescent="0.25">
      <c r="A224" t="s">
        <v>774</v>
      </c>
      <c r="B224">
        <v>6</v>
      </c>
      <c r="C224" t="s">
        <v>101</v>
      </c>
      <c r="D224" t="s">
        <v>775</v>
      </c>
    </row>
    <row r="225" spans="1:4" x14ac:dyDescent="0.25">
      <c r="A225" t="s">
        <v>776</v>
      </c>
      <c r="B225">
        <v>6</v>
      </c>
      <c r="C225" t="s">
        <v>101</v>
      </c>
      <c r="D225" t="s">
        <v>777</v>
      </c>
    </row>
    <row r="226" spans="1:4" x14ac:dyDescent="0.25">
      <c r="A226" t="s">
        <v>778</v>
      </c>
      <c r="B226">
        <v>6</v>
      </c>
      <c r="C226" t="s">
        <v>101</v>
      </c>
      <c r="D226" t="s">
        <v>779</v>
      </c>
    </row>
    <row r="227" spans="1:4" x14ac:dyDescent="0.25">
      <c r="A227" t="s">
        <v>780</v>
      </c>
      <c r="B227">
        <v>6</v>
      </c>
      <c r="C227" t="s">
        <v>101</v>
      </c>
      <c r="D227" t="s">
        <v>781</v>
      </c>
    </row>
    <row r="228" spans="1:4" x14ac:dyDescent="0.25">
      <c r="A228" t="s">
        <v>782</v>
      </c>
      <c r="B228">
        <v>6</v>
      </c>
      <c r="C228" t="s">
        <v>101</v>
      </c>
      <c r="D228" t="s">
        <v>783</v>
      </c>
    </row>
    <row r="229" spans="1:4" x14ac:dyDescent="0.25">
      <c r="A229" t="s">
        <v>784</v>
      </c>
      <c r="B229">
        <v>6</v>
      </c>
      <c r="C229" t="s">
        <v>101</v>
      </c>
      <c r="D229" t="s">
        <v>785</v>
      </c>
    </row>
    <row r="230" spans="1:4" x14ac:dyDescent="0.25">
      <c r="A230" t="s">
        <v>786</v>
      </c>
      <c r="B230">
        <v>6</v>
      </c>
      <c r="C230" t="s">
        <v>101</v>
      </c>
      <c r="D230" t="s">
        <v>787</v>
      </c>
    </row>
    <row r="231" spans="1:4" x14ac:dyDescent="0.25">
      <c r="A231" t="s">
        <v>788</v>
      </c>
      <c r="B231">
        <v>6</v>
      </c>
      <c r="C231" t="s">
        <v>101</v>
      </c>
      <c r="D231" t="s">
        <v>789</v>
      </c>
    </row>
    <row r="232" spans="1:4" x14ac:dyDescent="0.25">
      <c r="A232" t="s">
        <v>790</v>
      </c>
      <c r="B232">
        <v>6</v>
      </c>
      <c r="C232" t="s">
        <v>101</v>
      </c>
      <c r="D232" t="s">
        <v>791</v>
      </c>
    </row>
    <row r="233" spans="1:4" x14ac:dyDescent="0.25">
      <c r="A233" t="s">
        <v>792</v>
      </c>
      <c r="B233">
        <v>6</v>
      </c>
      <c r="C233" t="s">
        <v>101</v>
      </c>
      <c r="D233" t="s">
        <v>793</v>
      </c>
    </row>
    <row r="234" spans="1:4" x14ac:dyDescent="0.25">
      <c r="A234" t="s">
        <v>794</v>
      </c>
      <c r="B234">
        <v>6</v>
      </c>
      <c r="C234" t="s">
        <v>101</v>
      </c>
      <c r="D234" t="s">
        <v>795</v>
      </c>
    </row>
    <row r="235" spans="1:4" x14ac:dyDescent="0.25">
      <c r="A235" t="s">
        <v>796</v>
      </c>
      <c r="B235">
        <v>6</v>
      </c>
      <c r="C235" t="s">
        <v>101</v>
      </c>
      <c r="D235" t="s">
        <v>797</v>
      </c>
    </row>
    <row r="236" spans="1:4" x14ac:dyDescent="0.25">
      <c r="A236" t="s">
        <v>798</v>
      </c>
      <c r="B236">
        <v>6</v>
      </c>
      <c r="C236" t="s">
        <v>101</v>
      </c>
      <c r="D236" t="s">
        <v>799</v>
      </c>
    </row>
    <row r="237" spans="1:4" x14ac:dyDescent="0.25">
      <c r="A237" t="s">
        <v>800</v>
      </c>
      <c r="B237">
        <v>6</v>
      </c>
      <c r="C237" t="s">
        <v>101</v>
      </c>
      <c r="D237" t="s">
        <v>801</v>
      </c>
    </row>
    <row r="238" spans="1:4" x14ac:dyDescent="0.25">
      <c r="A238" t="s">
        <v>802</v>
      </c>
      <c r="B238">
        <v>6</v>
      </c>
      <c r="C238" t="s">
        <v>101</v>
      </c>
      <c r="D238" t="s">
        <v>803</v>
      </c>
    </row>
    <row r="239" spans="1:4" x14ac:dyDescent="0.25">
      <c r="A239" t="s">
        <v>804</v>
      </c>
      <c r="B239">
        <v>6</v>
      </c>
      <c r="C239" t="s">
        <v>101</v>
      </c>
      <c r="D239" t="s">
        <v>805</v>
      </c>
    </row>
    <row r="240" spans="1:4" x14ac:dyDescent="0.25">
      <c r="A240" t="s">
        <v>806</v>
      </c>
      <c r="B240">
        <v>6</v>
      </c>
      <c r="C240" t="s">
        <v>101</v>
      </c>
      <c r="D240" t="s">
        <v>807</v>
      </c>
    </row>
    <row r="241" spans="1:4" x14ac:dyDescent="0.25">
      <c r="A241" t="s">
        <v>808</v>
      </c>
      <c r="B241">
        <v>6</v>
      </c>
      <c r="C241" t="s">
        <v>101</v>
      </c>
      <c r="D241" t="s">
        <v>809</v>
      </c>
    </row>
    <row r="242" spans="1:4" x14ac:dyDescent="0.25">
      <c r="A242" t="s">
        <v>810</v>
      </c>
      <c r="B242">
        <v>6</v>
      </c>
      <c r="C242" t="s">
        <v>101</v>
      </c>
      <c r="D242" t="s">
        <v>811</v>
      </c>
    </row>
    <row r="243" spans="1:4" x14ac:dyDescent="0.25">
      <c r="A243" t="s">
        <v>812</v>
      </c>
      <c r="B243">
        <v>6</v>
      </c>
      <c r="C243" t="s">
        <v>101</v>
      </c>
      <c r="D243" t="s">
        <v>813</v>
      </c>
    </row>
    <row r="244" spans="1:4" x14ac:dyDescent="0.25">
      <c r="A244" t="s">
        <v>814</v>
      </c>
      <c r="B244">
        <v>6</v>
      </c>
      <c r="C244" t="s">
        <v>101</v>
      </c>
      <c r="D244" t="s">
        <v>815</v>
      </c>
    </row>
    <row r="245" spans="1:4" x14ac:dyDescent="0.25">
      <c r="A245" t="s">
        <v>816</v>
      </c>
      <c r="B245">
        <v>6</v>
      </c>
      <c r="C245" t="s">
        <v>101</v>
      </c>
      <c r="D245" t="s">
        <v>817</v>
      </c>
    </row>
    <row r="246" spans="1:4" x14ac:dyDescent="0.25">
      <c r="A246" t="s">
        <v>818</v>
      </c>
      <c r="B246">
        <v>6</v>
      </c>
      <c r="C246" t="s">
        <v>101</v>
      </c>
      <c r="D246" t="s">
        <v>819</v>
      </c>
    </row>
    <row r="247" spans="1:4" x14ac:dyDescent="0.25">
      <c r="A247" t="s">
        <v>820</v>
      </c>
      <c r="B247">
        <v>6</v>
      </c>
      <c r="C247" t="s">
        <v>101</v>
      </c>
      <c r="D247" t="s">
        <v>821</v>
      </c>
    </row>
    <row r="248" spans="1:4" x14ac:dyDescent="0.25">
      <c r="A248" t="s">
        <v>822</v>
      </c>
      <c r="B248">
        <v>6</v>
      </c>
      <c r="C248" t="s">
        <v>101</v>
      </c>
      <c r="D248" t="s">
        <v>823</v>
      </c>
    </row>
    <row r="249" spans="1:4" x14ac:dyDescent="0.25">
      <c r="A249" t="s">
        <v>824</v>
      </c>
      <c r="B249">
        <v>6</v>
      </c>
      <c r="C249" t="s">
        <v>101</v>
      </c>
      <c r="D249" t="s">
        <v>825</v>
      </c>
    </row>
    <row r="250" spans="1:4" x14ac:dyDescent="0.25">
      <c r="A250" t="s">
        <v>826</v>
      </c>
      <c r="B250">
        <v>1</v>
      </c>
      <c r="C250" t="s">
        <v>100</v>
      </c>
      <c r="D250" t="s">
        <v>827</v>
      </c>
    </row>
    <row r="251" spans="1:4" x14ac:dyDescent="0.25">
      <c r="A251" t="s">
        <v>828</v>
      </c>
      <c r="B251">
        <v>1</v>
      </c>
      <c r="C251" t="s">
        <v>100</v>
      </c>
      <c r="D251" t="s">
        <v>829</v>
      </c>
    </row>
    <row r="252" spans="1:4" x14ac:dyDescent="0.25">
      <c r="A252" t="s">
        <v>830</v>
      </c>
      <c r="B252">
        <v>1</v>
      </c>
      <c r="C252" t="s">
        <v>100</v>
      </c>
      <c r="D252" t="s">
        <v>831</v>
      </c>
    </row>
    <row r="253" spans="1:4" x14ac:dyDescent="0.25">
      <c r="A253" t="s">
        <v>357</v>
      </c>
      <c r="B253">
        <v>1</v>
      </c>
      <c r="C253" t="s">
        <v>100</v>
      </c>
      <c r="D253" t="s">
        <v>832</v>
      </c>
    </row>
    <row r="254" spans="1:4" x14ac:dyDescent="0.25">
      <c r="A254" t="s">
        <v>833</v>
      </c>
      <c r="B254">
        <v>1</v>
      </c>
      <c r="C254" t="s">
        <v>100</v>
      </c>
      <c r="D254" t="s">
        <v>834</v>
      </c>
    </row>
    <row r="255" spans="1:4" x14ac:dyDescent="0.25">
      <c r="A255" t="s">
        <v>835</v>
      </c>
      <c r="B255">
        <v>1</v>
      </c>
      <c r="C255" t="s">
        <v>100</v>
      </c>
      <c r="D255" t="s">
        <v>836</v>
      </c>
    </row>
    <row r="256" spans="1:4" x14ac:dyDescent="0.25">
      <c r="A256" t="s">
        <v>358</v>
      </c>
      <c r="B256">
        <v>6</v>
      </c>
      <c r="C256" t="s">
        <v>101</v>
      </c>
      <c r="D256" t="s">
        <v>837</v>
      </c>
    </row>
    <row r="257" spans="1:4" x14ac:dyDescent="0.25">
      <c r="A257" t="s">
        <v>838</v>
      </c>
      <c r="B257">
        <v>6</v>
      </c>
      <c r="C257" t="s">
        <v>101</v>
      </c>
      <c r="D257" t="s">
        <v>839</v>
      </c>
    </row>
    <row r="258" spans="1:4" x14ac:dyDescent="0.25">
      <c r="A258" t="s">
        <v>359</v>
      </c>
      <c r="B258">
        <v>6</v>
      </c>
      <c r="C258" t="s">
        <v>101</v>
      </c>
      <c r="D258" t="s">
        <v>840</v>
      </c>
    </row>
    <row r="259" spans="1:4" x14ac:dyDescent="0.25">
      <c r="A259" t="s">
        <v>360</v>
      </c>
      <c r="B259">
        <v>6</v>
      </c>
      <c r="C259" t="s">
        <v>101</v>
      </c>
      <c r="D259" t="s">
        <v>841</v>
      </c>
    </row>
    <row r="260" spans="1:4" x14ac:dyDescent="0.25">
      <c r="A260" t="s">
        <v>842</v>
      </c>
      <c r="B260">
        <v>6</v>
      </c>
      <c r="C260" t="s">
        <v>101</v>
      </c>
      <c r="D260" t="s">
        <v>843</v>
      </c>
    </row>
    <row r="261" spans="1:4" x14ac:dyDescent="0.25">
      <c r="A261" t="s">
        <v>844</v>
      </c>
      <c r="B261">
        <v>6</v>
      </c>
      <c r="C261" t="s">
        <v>101</v>
      </c>
      <c r="D261" t="s">
        <v>845</v>
      </c>
    </row>
    <row r="262" spans="1:4" x14ac:dyDescent="0.25">
      <c r="A262" t="s">
        <v>361</v>
      </c>
      <c r="B262">
        <v>6</v>
      </c>
      <c r="C262" t="s">
        <v>101</v>
      </c>
      <c r="D262" t="s">
        <v>846</v>
      </c>
    </row>
    <row r="263" spans="1:4" x14ac:dyDescent="0.25">
      <c r="A263" t="s">
        <v>847</v>
      </c>
      <c r="B263">
        <v>6</v>
      </c>
      <c r="C263" t="s">
        <v>101</v>
      </c>
      <c r="D263" t="s">
        <v>848</v>
      </c>
    </row>
    <row r="264" spans="1:4" x14ac:dyDescent="0.25">
      <c r="A264" t="s">
        <v>849</v>
      </c>
      <c r="B264">
        <v>6</v>
      </c>
      <c r="C264" t="s">
        <v>101</v>
      </c>
      <c r="D264" t="s">
        <v>850</v>
      </c>
    </row>
    <row r="265" spans="1:4" x14ac:dyDescent="0.25">
      <c r="A265" t="s">
        <v>851</v>
      </c>
      <c r="B265">
        <v>6</v>
      </c>
      <c r="C265" t="s">
        <v>101</v>
      </c>
      <c r="D265" t="s">
        <v>852</v>
      </c>
    </row>
    <row r="266" spans="1:4" x14ac:dyDescent="0.25">
      <c r="A266" t="s">
        <v>853</v>
      </c>
      <c r="B266">
        <v>6</v>
      </c>
      <c r="C266" t="s">
        <v>101</v>
      </c>
      <c r="D266" t="s">
        <v>854</v>
      </c>
    </row>
    <row r="267" spans="1:4" x14ac:dyDescent="0.25">
      <c r="A267" t="s">
        <v>855</v>
      </c>
      <c r="B267">
        <v>6</v>
      </c>
      <c r="C267" t="s">
        <v>101</v>
      </c>
      <c r="D267" t="s">
        <v>856</v>
      </c>
    </row>
    <row r="268" spans="1:4" x14ac:dyDescent="0.25">
      <c r="A268" t="s">
        <v>857</v>
      </c>
      <c r="B268">
        <v>6</v>
      </c>
      <c r="C268" t="s">
        <v>101</v>
      </c>
      <c r="D268" t="s">
        <v>858</v>
      </c>
    </row>
    <row r="269" spans="1:4" x14ac:dyDescent="0.25">
      <c r="A269" t="s">
        <v>362</v>
      </c>
      <c r="B269">
        <v>6</v>
      </c>
      <c r="C269" t="s">
        <v>101</v>
      </c>
      <c r="D269" t="s">
        <v>859</v>
      </c>
    </row>
    <row r="270" spans="1:4" x14ac:dyDescent="0.25">
      <c r="A270" t="s">
        <v>860</v>
      </c>
      <c r="B270">
        <v>6</v>
      </c>
      <c r="C270" t="s">
        <v>101</v>
      </c>
      <c r="D270" t="s">
        <v>861</v>
      </c>
    </row>
    <row r="271" spans="1:4" x14ac:dyDescent="0.25">
      <c r="A271" t="s">
        <v>862</v>
      </c>
      <c r="B271">
        <v>6</v>
      </c>
      <c r="C271" t="s">
        <v>101</v>
      </c>
      <c r="D271" t="s">
        <v>863</v>
      </c>
    </row>
    <row r="272" spans="1:4" x14ac:dyDescent="0.25">
      <c r="A272" t="s">
        <v>864</v>
      </c>
      <c r="B272">
        <v>6</v>
      </c>
      <c r="C272" t="s">
        <v>101</v>
      </c>
      <c r="D272" t="s">
        <v>865</v>
      </c>
    </row>
    <row r="273" spans="1:4" x14ac:dyDescent="0.25">
      <c r="A273" t="s">
        <v>866</v>
      </c>
      <c r="B273">
        <v>6</v>
      </c>
      <c r="C273" t="s">
        <v>101</v>
      </c>
      <c r="D273" t="s">
        <v>867</v>
      </c>
    </row>
    <row r="274" spans="1:4" x14ac:dyDescent="0.25">
      <c r="A274" t="s">
        <v>868</v>
      </c>
      <c r="B274">
        <v>6</v>
      </c>
      <c r="C274" t="s">
        <v>101</v>
      </c>
      <c r="D274" t="s">
        <v>869</v>
      </c>
    </row>
    <row r="275" spans="1:4" x14ac:dyDescent="0.25">
      <c r="A275" t="s">
        <v>870</v>
      </c>
      <c r="B275">
        <v>6</v>
      </c>
      <c r="C275" t="s">
        <v>101</v>
      </c>
      <c r="D275" t="s">
        <v>871</v>
      </c>
    </row>
    <row r="276" spans="1:4" x14ac:dyDescent="0.25">
      <c r="A276" t="s">
        <v>872</v>
      </c>
      <c r="B276">
        <v>6</v>
      </c>
      <c r="C276" t="s">
        <v>101</v>
      </c>
      <c r="D276" t="s">
        <v>873</v>
      </c>
    </row>
    <row r="277" spans="1:4" x14ac:dyDescent="0.25">
      <c r="A277" t="s">
        <v>874</v>
      </c>
      <c r="B277">
        <v>6</v>
      </c>
      <c r="C277" t="s">
        <v>101</v>
      </c>
      <c r="D277" t="s">
        <v>875</v>
      </c>
    </row>
    <row r="278" spans="1:4" x14ac:dyDescent="0.25">
      <c r="A278" t="s">
        <v>876</v>
      </c>
      <c r="B278">
        <v>6</v>
      </c>
      <c r="C278" t="s">
        <v>101</v>
      </c>
      <c r="D278" t="s">
        <v>877</v>
      </c>
    </row>
    <row r="279" spans="1:4" x14ac:dyDescent="0.25">
      <c r="A279" t="s">
        <v>878</v>
      </c>
      <c r="B279" s="33" t="s">
        <v>221</v>
      </c>
      <c r="C279" s="33" t="s">
        <v>216</v>
      </c>
      <c r="D279" t="s">
        <v>879</v>
      </c>
    </row>
    <row r="280" spans="1:4" x14ac:dyDescent="0.25">
      <c r="A280" t="s">
        <v>880</v>
      </c>
      <c r="B280" s="33" t="s">
        <v>221</v>
      </c>
      <c r="C280" s="33" t="s">
        <v>216</v>
      </c>
      <c r="D280" t="s">
        <v>881</v>
      </c>
    </row>
    <row r="281" spans="1:4" x14ac:dyDescent="0.25">
      <c r="A281" t="s">
        <v>882</v>
      </c>
      <c r="B281" s="33" t="s">
        <v>221</v>
      </c>
      <c r="C281" s="33" t="s">
        <v>216</v>
      </c>
      <c r="D281" t="s">
        <v>883</v>
      </c>
    </row>
    <row r="282" spans="1:4" x14ac:dyDescent="0.25">
      <c r="A282" t="s">
        <v>884</v>
      </c>
      <c r="B282" s="33" t="s">
        <v>221</v>
      </c>
      <c r="C282" s="33" t="s">
        <v>216</v>
      </c>
      <c r="D282" t="s">
        <v>885</v>
      </c>
    </row>
    <row r="283" spans="1:4" x14ac:dyDescent="0.25">
      <c r="A283" t="s">
        <v>886</v>
      </c>
      <c r="B283">
        <v>6</v>
      </c>
      <c r="C283" t="s">
        <v>101</v>
      </c>
      <c r="D283" t="s">
        <v>887</v>
      </c>
    </row>
    <row r="284" spans="1:4" x14ac:dyDescent="0.25">
      <c r="A284" t="s">
        <v>888</v>
      </c>
      <c r="B284">
        <v>6</v>
      </c>
      <c r="C284" t="s">
        <v>101</v>
      </c>
      <c r="D284" t="s">
        <v>889</v>
      </c>
    </row>
    <row r="285" spans="1:4" x14ac:dyDescent="0.25">
      <c r="A285" t="s">
        <v>363</v>
      </c>
      <c r="B285">
        <v>6</v>
      </c>
      <c r="C285" t="s">
        <v>101</v>
      </c>
      <c r="D285" t="s">
        <v>890</v>
      </c>
    </row>
    <row r="286" spans="1:4" x14ac:dyDescent="0.25">
      <c r="A286" t="s">
        <v>891</v>
      </c>
      <c r="B286" s="33" t="s">
        <v>221</v>
      </c>
      <c r="C286" s="33" t="s">
        <v>216</v>
      </c>
      <c r="D286" t="s">
        <v>892</v>
      </c>
    </row>
    <row r="287" spans="1:4" x14ac:dyDescent="0.25">
      <c r="A287" t="s">
        <v>893</v>
      </c>
      <c r="B287">
        <v>6</v>
      </c>
      <c r="C287" t="s">
        <v>101</v>
      </c>
      <c r="D287" t="s">
        <v>894</v>
      </c>
    </row>
    <row r="288" spans="1:4" x14ac:dyDescent="0.25">
      <c r="A288" t="s">
        <v>895</v>
      </c>
      <c r="B288" s="33" t="s">
        <v>221</v>
      </c>
      <c r="C288" s="33" t="s">
        <v>216</v>
      </c>
      <c r="D288" t="s">
        <v>896</v>
      </c>
    </row>
    <row r="289" spans="1:4" x14ac:dyDescent="0.25">
      <c r="A289" t="s">
        <v>897</v>
      </c>
      <c r="B289">
        <v>6</v>
      </c>
      <c r="C289" t="s">
        <v>101</v>
      </c>
      <c r="D289" t="s">
        <v>898</v>
      </c>
    </row>
    <row r="290" spans="1:4" x14ac:dyDescent="0.25">
      <c r="A290" t="s">
        <v>899</v>
      </c>
      <c r="B290" s="33" t="s">
        <v>221</v>
      </c>
      <c r="C290" s="33" t="s">
        <v>216</v>
      </c>
      <c r="D290" t="s">
        <v>900</v>
      </c>
    </row>
    <row r="291" spans="1:4" x14ac:dyDescent="0.25">
      <c r="A291" t="s">
        <v>901</v>
      </c>
      <c r="B291">
        <v>6</v>
      </c>
      <c r="C291" t="s">
        <v>101</v>
      </c>
      <c r="D291" t="s">
        <v>902</v>
      </c>
    </row>
    <row r="292" spans="1:4" x14ac:dyDescent="0.25">
      <c r="A292" t="s">
        <v>903</v>
      </c>
      <c r="B292">
        <v>6</v>
      </c>
      <c r="C292" t="s">
        <v>101</v>
      </c>
      <c r="D292" t="s">
        <v>904</v>
      </c>
    </row>
    <row r="293" spans="1:4" x14ac:dyDescent="0.25">
      <c r="A293" t="s">
        <v>905</v>
      </c>
      <c r="B293">
        <v>6</v>
      </c>
      <c r="C293" t="s">
        <v>101</v>
      </c>
      <c r="D293" t="s">
        <v>906</v>
      </c>
    </row>
    <row r="294" spans="1:4" x14ac:dyDescent="0.25">
      <c r="A294" t="s">
        <v>364</v>
      </c>
      <c r="B294">
        <v>6</v>
      </c>
      <c r="C294" t="s">
        <v>101</v>
      </c>
      <c r="D294" t="s">
        <v>907</v>
      </c>
    </row>
    <row r="295" spans="1:4" x14ac:dyDescent="0.25">
      <c r="A295" t="s">
        <v>908</v>
      </c>
      <c r="B295">
        <v>6</v>
      </c>
      <c r="C295" t="s">
        <v>101</v>
      </c>
      <c r="D295" t="s">
        <v>909</v>
      </c>
    </row>
    <row r="296" spans="1:4" x14ac:dyDescent="0.25">
      <c r="A296" t="s">
        <v>910</v>
      </c>
      <c r="B296">
        <v>6</v>
      </c>
      <c r="C296" t="s">
        <v>101</v>
      </c>
      <c r="D296" t="s">
        <v>911</v>
      </c>
    </row>
    <row r="297" spans="1:4" x14ac:dyDescent="0.25">
      <c r="A297" t="s">
        <v>912</v>
      </c>
      <c r="B297">
        <v>6</v>
      </c>
      <c r="C297" t="s">
        <v>101</v>
      </c>
      <c r="D297" t="s">
        <v>913</v>
      </c>
    </row>
    <row r="298" spans="1:4" x14ac:dyDescent="0.25">
      <c r="A298" t="s">
        <v>914</v>
      </c>
      <c r="B298">
        <v>6</v>
      </c>
      <c r="C298" t="s">
        <v>101</v>
      </c>
      <c r="D298" t="s">
        <v>915</v>
      </c>
    </row>
    <row r="299" spans="1:4" x14ac:dyDescent="0.25">
      <c r="A299" t="s">
        <v>916</v>
      </c>
      <c r="B299">
        <v>6</v>
      </c>
      <c r="C299" t="s">
        <v>101</v>
      </c>
      <c r="D299" t="s">
        <v>917</v>
      </c>
    </row>
    <row r="300" spans="1:4" x14ac:dyDescent="0.25">
      <c r="A300" t="s">
        <v>918</v>
      </c>
      <c r="B300">
        <v>6</v>
      </c>
      <c r="C300" t="s">
        <v>101</v>
      </c>
      <c r="D300" t="s">
        <v>919</v>
      </c>
    </row>
    <row r="301" spans="1:4" x14ac:dyDescent="0.25">
      <c r="A301" t="s">
        <v>920</v>
      </c>
      <c r="B301">
        <v>6</v>
      </c>
      <c r="C301" t="s">
        <v>101</v>
      </c>
      <c r="D301" t="s">
        <v>921</v>
      </c>
    </row>
    <row r="302" spans="1:4" x14ac:dyDescent="0.25">
      <c r="A302" t="s">
        <v>922</v>
      </c>
      <c r="B302">
        <v>6</v>
      </c>
      <c r="C302" t="s">
        <v>101</v>
      </c>
      <c r="D302" t="s">
        <v>923</v>
      </c>
    </row>
    <row r="303" spans="1:4" x14ac:dyDescent="0.25">
      <c r="A303" t="s">
        <v>924</v>
      </c>
      <c r="B303">
        <v>6</v>
      </c>
      <c r="C303" t="s">
        <v>101</v>
      </c>
      <c r="D303" t="s">
        <v>925</v>
      </c>
    </row>
    <row r="304" spans="1:4" x14ac:dyDescent="0.25">
      <c r="A304" t="s">
        <v>926</v>
      </c>
      <c r="B304">
        <v>6</v>
      </c>
      <c r="C304" t="s">
        <v>101</v>
      </c>
      <c r="D304" t="s">
        <v>927</v>
      </c>
    </row>
    <row r="305" spans="1:4" x14ac:dyDescent="0.25">
      <c r="A305" t="s">
        <v>928</v>
      </c>
      <c r="B305">
        <v>6</v>
      </c>
      <c r="C305" t="s">
        <v>101</v>
      </c>
      <c r="D305" t="s">
        <v>929</v>
      </c>
    </row>
    <row r="306" spans="1:4" x14ac:dyDescent="0.25">
      <c r="A306" t="s">
        <v>930</v>
      </c>
      <c r="B306">
        <v>6</v>
      </c>
      <c r="C306" t="s">
        <v>101</v>
      </c>
      <c r="D306" t="s">
        <v>931</v>
      </c>
    </row>
    <row r="307" spans="1:4" x14ac:dyDescent="0.25">
      <c r="A307" t="s">
        <v>932</v>
      </c>
      <c r="B307">
        <v>6</v>
      </c>
      <c r="C307" t="s">
        <v>101</v>
      </c>
      <c r="D307" t="s">
        <v>933</v>
      </c>
    </row>
    <row r="308" spans="1:4" x14ac:dyDescent="0.25">
      <c r="A308" t="s">
        <v>934</v>
      </c>
      <c r="B308">
        <v>6</v>
      </c>
      <c r="C308" t="s">
        <v>101</v>
      </c>
      <c r="D308" t="s">
        <v>935</v>
      </c>
    </row>
    <row r="309" spans="1:4" x14ac:dyDescent="0.25">
      <c r="A309" t="s">
        <v>936</v>
      </c>
      <c r="B309">
        <v>6</v>
      </c>
      <c r="C309" t="s">
        <v>101</v>
      </c>
      <c r="D309" t="s">
        <v>937</v>
      </c>
    </row>
    <row r="310" spans="1:4" x14ac:dyDescent="0.25">
      <c r="A310" t="s">
        <v>938</v>
      </c>
      <c r="B310">
        <v>6</v>
      </c>
      <c r="C310" t="s">
        <v>101</v>
      </c>
      <c r="D310" t="s">
        <v>939</v>
      </c>
    </row>
    <row r="311" spans="1:4" x14ac:dyDescent="0.25">
      <c r="A311" t="s">
        <v>940</v>
      </c>
      <c r="B311">
        <v>6</v>
      </c>
      <c r="C311" t="s">
        <v>101</v>
      </c>
      <c r="D311" t="s">
        <v>941</v>
      </c>
    </row>
    <row r="312" spans="1:4" x14ac:dyDescent="0.25">
      <c r="A312" t="s">
        <v>942</v>
      </c>
      <c r="B312">
        <v>6</v>
      </c>
      <c r="C312" t="s">
        <v>101</v>
      </c>
      <c r="D312" t="s">
        <v>943</v>
      </c>
    </row>
    <row r="313" spans="1:4" x14ac:dyDescent="0.25">
      <c r="A313" t="s">
        <v>944</v>
      </c>
      <c r="B313">
        <v>6</v>
      </c>
      <c r="C313" t="s">
        <v>101</v>
      </c>
      <c r="D313" t="s">
        <v>945</v>
      </c>
    </row>
    <row r="314" spans="1:4" x14ac:dyDescent="0.25">
      <c r="A314" t="s">
        <v>946</v>
      </c>
      <c r="B314">
        <v>6</v>
      </c>
      <c r="C314" t="s">
        <v>101</v>
      </c>
      <c r="D314" t="s">
        <v>947</v>
      </c>
    </row>
    <row r="315" spans="1:4" x14ac:dyDescent="0.25">
      <c r="A315" t="s">
        <v>948</v>
      </c>
      <c r="B315">
        <v>6</v>
      </c>
      <c r="C315" t="s">
        <v>101</v>
      </c>
      <c r="D315" t="s">
        <v>949</v>
      </c>
    </row>
    <row r="316" spans="1:4" x14ac:dyDescent="0.25">
      <c r="A316" t="s">
        <v>950</v>
      </c>
      <c r="B316">
        <v>6</v>
      </c>
      <c r="C316" t="s">
        <v>101</v>
      </c>
      <c r="D316" t="s">
        <v>951</v>
      </c>
    </row>
    <row r="317" spans="1:4" x14ac:dyDescent="0.25">
      <c r="A317" t="s">
        <v>952</v>
      </c>
      <c r="B317">
        <v>6</v>
      </c>
      <c r="C317" t="s">
        <v>101</v>
      </c>
      <c r="D317" t="s">
        <v>953</v>
      </c>
    </row>
    <row r="318" spans="1:4" x14ac:dyDescent="0.25">
      <c r="A318" t="s">
        <v>954</v>
      </c>
      <c r="B318">
        <v>6</v>
      </c>
      <c r="C318" t="s">
        <v>101</v>
      </c>
      <c r="D318" t="s">
        <v>955</v>
      </c>
    </row>
    <row r="319" spans="1:4" x14ac:dyDescent="0.25">
      <c r="A319" t="s">
        <v>956</v>
      </c>
      <c r="B319">
        <v>6</v>
      </c>
      <c r="C319" t="s">
        <v>101</v>
      </c>
      <c r="D319" t="s">
        <v>957</v>
      </c>
    </row>
    <row r="320" spans="1:4" x14ac:dyDescent="0.25">
      <c r="A320" t="s">
        <v>958</v>
      </c>
      <c r="B320">
        <v>6</v>
      </c>
      <c r="C320" t="s">
        <v>101</v>
      </c>
      <c r="D320" t="s">
        <v>959</v>
      </c>
    </row>
    <row r="321" spans="1:4" x14ac:dyDescent="0.25">
      <c r="A321" t="s">
        <v>960</v>
      </c>
      <c r="B321">
        <v>6</v>
      </c>
      <c r="C321" t="s">
        <v>101</v>
      </c>
      <c r="D321" t="s">
        <v>961</v>
      </c>
    </row>
    <row r="322" spans="1:4" x14ac:dyDescent="0.25">
      <c r="A322" t="s">
        <v>962</v>
      </c>
      <c r="B322">
        <v>6</v>
      </c>
      <c r="C322" t="s">
        <v>101</v>
      </c>
      <c r="D322" t="s">
        <v>963</v>
      </c>
    </row>
    <row r="323" spans="1:4" x14ac:dyDescent="0.25">
      <c r="A323" t="s">
        <v>964</v>
      </c>
      <c r="B323">
        <v>6</v>
      </c>
      <c r="C323" t="s">
        <v>101</v>
      </c>
      <c r="D323" t="s">
        <v>965</v>
      </c>
    </row>
    <row r="324" spans="1:4" x14ac:dyDescent="0.25">
      <c r="A324" t="s">
        <v>966</v>
      </c>
      <c r="B324">
        <v>6</v>
      </c>
      <c r="C324" t="s">
        <v>101</v>
      </c>
      <c r="D324" t="s">
        <v>967</v>
      </c>
    </row>
    <row r="325" spans="1:4" x14ac:dyDescent="0.25">
      <c r="A325" t="s">
        <v>968</v>
      </c>
      <c r="B325">
        <v>6</v>
      </c>
      <c r="C325" t="s">
        <v>101</v>
      </c>
      <c r="D325" t="s">
        <v>969</v>
      </c>
    </row>
    <row r="326" spans="1:4" x14ac:dyDescent="0.25">
      <c r="A326" t="s">
        <v>970</v>
      </c>
      <c r="B326">
        <v>6</v>
      </c>
      <c r="C326" t="s">
        <v>101</v>
      </c>
      <c r="D326" t="s">
        <v>971</v>
      </c>
    </row>
    <row r="327" spans="1:4" x14ac:dyDescent="0.25">
      <c r="A327" t="s">
        <v>972</v>
      </c>
      <c r="B327">
        <v>6</v>
      </c>
      <c r="C327" t="s">
        <v>101</v>
      </c>
      <c r="D327" t="s">
        <v>973</v>
      </c>
    </row>
    <row r="328" spans="1:4" x14ac:dyDescent="0.25">
      <c r="A328" t="s">
        <v>974</v>
      </c>
      <c r="B328">
        <v>6</v>
      </c>
      <c r="C328" t="s">
        <v>101</v>
      </c>
      <c r="D328" t="s">
        <v>975</v>
      </c>
    </row>
    <row r="329" spans="1:4" x14ac:dyDescent="0.25">
      <c r="A329" t="s">
        <v>976</v>
      </c>
      <c r="B329">
        <v>6</v>
      </c>
      <c r="C329" t="s">
        <v>101</v>
      </c>
      <c r="D329" t="s">
        <v>977</v>
      </c>
    </row>
    <row r="330" spans="1:4" x14ac:dyDescent="0.25">
      <c r="A330" t="s">
        <v>978</v>
      </c>
      <c r="B330">
        <v>6</v>
      </c>
      <c r="C330" t="s">
        <v>101</v>
      </c>
      <c r="D330" t="s">
        <v>979</v>
      </c>
    </row>
    <row r="331" spans="1:4" x14ac:dyDescent="0.25">
      <c r="A331" t="s">
        <v>980</v>
      </c>
      <c r="B331">
        <v>6</v>
      </c>
      <c r="C331" t="s">
        <v>101</v>
      </c>
      <c r="D331" t="s">
        <v>981</v>
      </c>
    </row>
    <row r="332" spans="1:4" x14ac:dyDescent="0.25">
      <c r="A332" t="s">
        <v>982</v>
      </c>
      <c r="B332">
        <v>6</v>
      </c>
      <c r="C332" t="s">
        <v>101</v>
      </c>
      <c r="D332" t="s">
        <v>983</v>
      </c>
    </row>
    <row r="333" spans="1:4" x14ac:dyDescent="0.25">
      <c r="A333" t="s">
        <v>984</v>
      </c>
      <c r="B333">
        <v>6</v>
      </c>
      <c r="C333" t="s">
        <v>101</v>
      </c>
      <c r="D333" t="s">
        <v>985</v>
      </c>
    </row>
    <row r="334" spans="1:4" x14ac:dyDescent="0.25">
      <c r="A334" t="s">
        <v>986</v>
      </c>
      <c r="B334">
        <v>6</v>
      </c>
      <c r="C334" t="s">
        <v>101</v>
      </c>
      <c r="D334" t="s">
        <v>987</v>
      </c>
    </row>
    <row r="335" spans="1:4" x14ac:dyDescent="0.25">
      <c r="A335" t="s">
        <v>988</v>
      </c>
      <c r="B335">
        <v>6</v>
      </c>
      <c r="C335" t="s">
        <v>101</v>
      </c>
      <c r="D335" t="s">
        <v>989</v>
      </c>
    </row>
    <row r="336" spans="1:4" x14ac:dyDescent="0.25">
      <c r="A336" t="s">
        <v>990</v>
      </c>
      <c r="B336">
        <v>6</v>
      </c>
      <c r="C336" t="s">
        <v>101</v>
      </c>
      <c r="D336" t="s">
        <v>991</v>
      </c>
    </row>
    <row r="337" spans="1:4" x14ac:dyDescent="0.25">
      <c r="A337" t="s">
        <v>992</v>
      </c>
      <c r="B337">
        <v>6</v>
      </c>
      <c r="C337" t="s">
        <v>101</v>
      </c>
      <c r="D337" t="s">
        <v>993</v>
      </c>
    </row>
    <row r="338" spans="1:4" x14ac:dyDescent="0.25">
      <c r="A338" t="s">
        <v>994</v>
      </c>
      <c r="B338">
        <v>6</v>
      </c>
      <c r="C338" t="s">
        <v>101</v>
      </c>
      <c r="D338" t="s">
        <v>995</v>
      </c>
    </row>
    <row r="339" spans="1:4" x14ac:dyDescent="0.25">
      <c r="A339" t="s">
        <v>996</v>
      </c>
      <c r="B339">
        <v>6</v>
      </c>
      <c r="C339" t="s">
        <v>101</v>
      </c>
      <c r="D339" t="s">
        <v>997</v>
      </c>
    </row>
    <row r="340" spans="1:4" x14ac:dyDescent="0.25">
      <c r="A340" t="s">
        <v>998</v>
      </c>
      <c r="B340">
        <v>6</v>
      </c>
      <c r="C340" t="s">
        <v>101</v>
      </c>
      <c r="D340" t="s">
        <v>999</v>
      </c>
    </row>
    <row r="341" spans="1:4" x14ac:dyDescent="0.25">
      <c r="A341" t="s">
        <v>1000</v>
      </c>
      <c r="B341">
        <v>6</v>
      </c>
      <c r="C341" t="s">
        <v>101</v>
      </c>
      <c r="D341" t="s">
        <v>1001</v>
      </c>
    </row>
    <row r="342" spans="1:4" x14ac:dyDescent="0.25">
      <c r="A342" t="s">
        <v>1002</v>
      </c>
      <c r="B342">
        <v>6</v>
      </c>
      <c r="C342" t="s">
        <v>101</v>
      </c>
      <c r="D342" t="s">
        <v>1003</v>
      </c>
    </row>
    <row r="343" spans="1:4" x14ac:dyDescent="0.25">
      <c r="A343" t="s">
        <v>1004</v>
      </c>
      <c r="B343">
        <v>6</v>
      </c>
      <c r="C343" t="s">
        <v>101</v>
      </c>
      <c r="D343" t="s">
        <v>1005</v>
      </c>
    </row>
    <row r="344" spans="1:4" x14ac:dyDescent="0.25">
      <c r="A344" t="s">
        <v>1006</v>
      </c>
      <c r="B344">
        <v>6</v>
      </c>
      <c r="C344" t="s">
        <v>101</v>
      </c>
      <c r="D344" t="s">
        <v>1007</v>
      </c>
    </row>
    <row r="345" spans="1:4" x14ac:dyDescent="0.25">
      <c r="A345" t="s">
        <v>1008</v>
      </c>
      <c r="B345">
        <v>6</v>
      </c>
      <c r="C345" t="s">
        <v>101</v>
      </c>
      <c r="D345" t="s">
        <v>1009</v>
      </c>
    </row>
    <row r="346" spans="1:4" x14ac:dyDescent="0.25">
      <c r="A346" t="s">
        <v>1010</v>
      </c>
      <c r="B346">
        <v>6</v>
      </c>
      <c r="C346" t="s">
        <v>101</v>
      </c>
      <c r="D346" t="s">
        <v>1011</v>
      </c>
    </row>
    <row r="347" spans="1:4" x14ac:dyDescent="0.25">
      <c r="A347" t="s">
        <v>1012</v>
      </c>
      <c r="B347">
        <v>6</v>
      </c>
      <c r="C347" t="s">
        <v>101</v>
      </c>
      <c r="D347" t="s">
        <v>1013</v>
      </c>
    </row>
    <row r="348" spans="1:4" x14ac:dyDescent="0.25">
      <c r="A348" t="s">
        <v>1014</v>
      </c>
      <c r="B348">
        <v>6</v>
      </c>
      <c r="C348" t="s">
        <v>101</v>
      </c>
      <c r="D348" t="s">
        <v>1015</v>
      </c>
    </row>
    <row r="349" spans="1:4" x14ac:dyDescent="0.25">
      <c r="A349" t="s">
        <v>1016</v>
      </c>
      <c r="B349">
        <v>6</v>
      </c>
      <c r="C349" t="s">
        <v>101</v>
      </c>
      <c r="D349" t="s">
        <v>1017</v>
      </c>
    </row>
    <row r="350" spans="1:4" x14ac:dyDescent="0.25">
      <c r="A350" t="s">
        <v>1018</v>
      </c>
      <c r="B350">
        <v>6</v>
      </c>
      <c r="C350" t="s">
        <v>101</v>
      </c>
      <c r="D350" t="s">
        <v>1019</v>
      </c>
    </row>
    <row r="351" spans="1:4" x14ac:dyDescent="0.25">
      <c r="A351" t="s">
        <v>1020</v>
      </c>
      <c r="B351">
        <v>6</v>
      </c>
      <c r="C351" t="s">
        <v>101</v>
      </c>
      <c r="D351" t="s">
        <v>1021</v>
      </c>
    </row>
    <row r="352" spans="1:4" x14ac:dyDescent="0.25">
      <c r="A352" t="s">
        <v>1022</v>
      </c>
      <c r="B352">
        <v>6</v>
      </c>
      <c r="C352" t="s">
        <v>101</v>
      </c>
      <c r="D352" t="s">
        <v>1023</v>
      </c>
    </row>
    <row r="353" spans="1:4" x14ac:dyDescent="0.25">
      <c r="A353" t="s">
        <v>1024</v>
      </c>
      <c r="B353">
        <v>6</v>
      </c>
      <c r="C353" t="s">
        <v>101</v>
      </c>
      <c r="D353" t="s">
        <v>1025</v>
      </c>
    </row>
    <row r="354" spans="1:4" x14ac:dyDescent="0.25">
      <c r="A354" t="s">
        <v>1026</v>
      </c>
      <c r="B354">
        <v>6</v>
      </c>
      <c r="C354" t="s">
        <v>101</v>
      </c>
      <c r="D354" t="s">
        <v>1027</v>
      </c>
    </row>
    <row r="355" spans="1:4" x14ac:dyDescent="0.25">
      <c r="A355" t="s">
        <v>1028</v>
      </c>
      <c r="B355">
        <v>6</v>
      </c>
      <c r="C355" t="s">
        <v>101</v>
      </c>
      <c r="D355" t="s">
        <v>1029</v>
      </c>
    </row>
    <row r="356" spans="1:4" x14ac:dyDescent="0.25">
      <c r="A356" t="s">
        <v>1030</v>
      </c>
      <c r="B356">
        <v>6</v>
      </c>
      <c r="C356" t="s">
        <v>101</v>
      </c>
      <c r="D356" t="s">
        <v>1031</v>
      </c>
    </row>
    <row r="357" spans="1:4" x14ac:dyDescent="0.25">
      <c r="A357" t="s">
        <v>1032</v>
      </c>
      <c r="B357">
        <v>6</v>
      </c>
      <c r="C357" t="s">
        <v>101</v>
      </c>
      <c r="D357" t="s">
        <v>1033</v>
      </c>
    </row>
    <row r="358" spans="1:4" x14ac:dyDescent="0.25">
      <c r="A358" t="s">
        <v>1034</v>
      </c>
      <c r="B358">
        <v>6</v>
      </c>
      <c r="C358" t="s">
        <v>101</v>
      </c>
      <c r="D358" t="s">
        <v>1035</v>
      </c>
    </row>
    <row r="359" spans="1:4" x14ac:dyDescent="0.25">
      <c r="A359" t="s">
        <v>1036</v>
      </c>
      <c r="B359">
        <v>6</v>
      </c>
      <c r="C359" t="s">
        <v>101</v>
      </c>
      <c r="D359" t="s">
        <v>1037</v>
      </c>
    </row>
    <row r="360" spans="1:4" x14ac:dyDescent="0.25">
      <c r="A360" t="s">
        <v>1038</v>
      </c>
      <c r="B360">
        <v>6</v>
      </c>
      <c r="C360" t="s">
        <v>101</v>
      </c>
      <c r="D360" t="s">
        <v>1039</v>
      </c>
    </row>
    <row r="361" spans="1:4" x14ac:dyDescent="0.25">
      <c r="A361" t="s">
        <v>1040</v>
      </c>
      <c r="B361">
        <v>6</v>
      </c>
      <c r="C361" t="s">
        <v>101</v>
      </c>
      <c r="D361" t="s">
        <v>1041</v>
      </c>
    </row>
    <row r="362" spans="1:4" x14ac:dyDescent="0.25">
      <c r="A362" t="s">
        <v>1042</v>
      </c>
      <c r="B362">
        <v>6</v>
      </c>
      <c r="C362" t="s">
        <v>101</v>
      </c>
      <c r="D362" t="s">
        <v>1043</v>
      </c>
    </row>
    <row r="363" spans="1:4" x14ac:dyDescent="0.25">
      <c r="A363" t="s">
        <v>1046</v>
      </c>
      <c r="B363">
        <v>6</v>
      </c>
      <c r="C363" t="s">
        <v>101</v>
      </c>
      <c r="D363" t="s">
        <v>1047</v>
      </c>
    </row>
    <row r="364" spans="1:4" x14ac:dyDescent="0.25">
      <c r="A364" t="s">
        <v>1048</v>
      </c>
      <c r="B364">
        <v>6</v>
      </c>
      <c r="C364" t="s">
        <v>101</v>
      </c>
      <c r="D364" t="s">
        <v>1049</v>
      </c>
    </row>
    <row r="365" spans="1:4" x14ac:dyDescent="0.25">
      <c r="A365" t="s">
        <v>1050</v>
      </c>
      <c r="B365">
        <v>6</v>
      </c>
      <c r="C365" t="s">
        <v>101</v>
      </c>
      <c r="D365" t="s">
        <v>1051</v>
      </c>
    </row>
    <row r="366" spans="1:4" x14ac:dyDescent="0.25">
      <c r="A366" t="s">
        <v>1052</v>
      </c>
      <c r="B366">
        <v>6</v>
      </c>
      <c r="C366" t="s">
        <v>101</v>
      </c>
      <c r="D366" t="s">
        <v>1053</v>
      </c>
    </row>
    <row r="367" spans="1:4" x14ac:dyDescent="0.25">
      <c r="A367" t="s">
        <v>1054</v>
      </c>
      <c r="B367">
        <v>6</v>
      </c>
      <c r="C367" t="s">
        <v>101</v>
      </c>
      <c r="D367" t="s">
        <v>1055</v>
      </c>
    </row>
    <row r="368" spans="1:4" x14ac:dyDescent="0.25">
      <c r="A368" t="s">
        <v>1056</v>
      </c>
      <c r="B368">
        <v>6</v>
      </c>
      <c r="C368" t="s">
        <v>101</v>
      </c>
      <c r="D368" t="s">
        <v>1057</v>
      </c>
    </row>
    <row r="369" spans="1:4" x14ac:dyDescent="0.25">
      <c r="A369" t="s">
        <v>1058</v>
      </c>
      <c r="B369">
        <v>6</v>
      </c>
      <c r="C369" t="s">
        <v>101</v>
      </c>
      <c r="D369" t="s">
        <v>1059</v>
      </c>
    </row>
    <row r="370" spans="1:4" x14ac:dyDescent="0.25">
      <c r="A370" t="s">
        <v>1060</v>
      </c>
      <c r="B370">
        <v>6</v>
      </c>
      <c r="C370" t="s">
        <v>101</v>
      </c>
      <c r="D370" t="s">
        <v>1061</v>
      </c>
    </row>
    <row r="371" spans="1:4" x14ac:dyDescent="0.25">
      <c r="A371" t="s">
        <v>1062</v>
      </c>
      <c r="B371">
        <v>6</v>
      </c>
      <c r="C371" t="s">
        <v>101</v>
      </c>
      <c r="D371" t="s">
        <v>1063</v>
      </c>
    </row>
    <row r="372" spans="1:4" x14ac:dyDescent="0.25">
      <c r="A372" t="s">
        <v>1064</v>
      </c>
      <c r="B372">
        <v>6</v>
      </c>
      <c r="C372" t="s">
        <v>101</v>
      </c>
      <c r="D372" t="s">
        <v>1065</v>
      </c>
    </row>
    <row r="373" spans="1:4" x14ac:dyDescent="0.25">
      <c r="A373" t="s">
        <v>1066</v>
      </c>
      <c r="B373">
        <v>6</v>
      </c>
      <c r="C373" t="s">
        <v>101</v>
      </c>
      <c r="D373" t="s">
        <v>1067</v>
      </c>
    </row>
    <row r="374" spans="1:4" x14ac:dyDescent="0.25">
      <c r="A374" t="s">
        <v>1068</v>
      </c>
      <c r="B374">
        <v>6</v>
      </c>
      <c r="C374" t="s">
        <v>101</v>
      </c>
      <c r="D374" t="s">
        <v>1069</v>
      </c>
    </row>
    <row r="375" spans="1:4" x14ac:dyDescent="0.25">
      <c r="A375" t="s">
        <v>1070</v>
      </c>
      <c r="B375">
        <v>6</v>
      </c>
      <c r="C375" t="s">
        <v>101</v>
      </c>
      <c r="D375" t="s">
        <v>1071</v>
      </c>
    </row>
    <row r="376" spans="1:4" x14ac:dyDescent="0.25">
      <c r="A376" t="s">
        <v>1072</v>
      </c>
      <c r="B376">
        <v>6</v>
      </c>
      <c r="C376" t="s">
        <v>101</v>
      </c>
      <c r="D376" t="s">
        <v>1073</v>
      </c>
    </row>
    <row r="377" spans="1:4" x14ac:dyDescent="0.25">
      <c r="A377" t="s">
        <v>1074</v>
      </c>
      <c r="B377">
        <v>6</v>
      </c>
      <c r="C377" t="s">
        <v>101</v>
      </c>
      <c r="D377" t="s">
        <v>1075</v>
      </c>
    </row>
    <row r="378" spans="1:4" x14ac:dyDescent="0.25">
      <c r="A378" t="s">
        <v>1076</v>
      </c>
      <c r="B378">
        <v>6</v>
      </c>
      <c r="C378" t="s">
        <v>101</v>
      </c>
      <c r="D378" t="s">
        <v>1077</v>
      </c>
    </row>
    <row r="379" spans="1:4" x14ac:dyDescent="0.25">
      <c r="A379" t="s">
        <v>1078</v>
      </c>
      <c r="B379">
        <v>6</v>
      </c>
      <c r="C379" t="s">
        <v>101</v>
      </c>
      <c r="D379" t="s">
        <v>1079</v>
      </c>
    </row>
    <row r="380" spans="1:4" x14ac:dyDescent="0.25">
      <c r="A380" t="s">
        <v>1080</v>
      </c>
      <c r="B380">
        <v>6</v>
      </c>
      <c r="C380" t="s">
        <v>101</v>
      </c>
      <c r="D380" t="s">
        <v>1081</v>
      </c>
    </row>
    <row r="381" spans="1:4" x14ac:dyDescent="0.25">
      <c r="A381" t="s">
        <v>1082</v>
      </c>
      <c r="B381">
        <v>6</v>
      </c>
      <c r="C381" t="s">
        <v>101</v>
      </c>
      <c r="D381" t="s">
        <v>1083</v>
      </c>
    </row>
    <row r="382" spans="1:4" x14ac:dyDescent="0.25">
      <c r="A382" t="s">
        <v>1084</v>
      </c>
      <c r="B382">
        <v>6</v>
      </c>
      <c r="C382" t="s">
        <v>101</v>
      </c>
      <c r="D382" t="s">
        <v>1085</v>
      </c>
    </row>
    <row r="383" spans="1:4" x14ac:dyDescent="0.25">
      <c r="A383" t="s">
        <v>1086</v>
      </c>
      <c r="B383">
        <v>6</v>
      </c>
      <c r="C383" t="s">
        <v>101</v>
      </c>
      <c r="D383" t="s">
        <v>1087</v>
      </c>
    </row>
    <row r="384" spans="1:4" x14ac:dyDescent="0.25">
      <c r="A384" t="s">
        <v>1088</v>
      </c>
      <c r="B384">
        <v>6</v>
      </c>
      <c r="C384" t="s">
        <v>101</v>
      </c>
      <c r="D384" t="s">
        <v>1089</v>
      </c>
    </row>
    <row r="385" spans="1:4" x14ac:dyDescent="0.25">
      <c r="A385" t="s">
        <v>1090</v>
      </c>
      <c r="B385">
        <v>6</v>
      </c>
      <c r="C385" t="s">
        <v>101</v>
      </c>
      <c r="D385" t="s">
        <v>1091</v>
      </c>
    </row>
    <row r="386" spans="1:4" x14ac:dyDescent="0.25">
      <c r="A386" t="s">
        <v>1092</v>
      </c>
      <c r="B386">
        <v>6</v>
      </c>
      <c r="C386" t="s">
        <v>101</v>
      </c>
      <c r="D386" t="s">
        <v>1093</v>
      </c>
    </row>
    <row r="387" spans="1:4" x14ac:dyDescent="0.25">
      <c r="A387" t="s">
        <v>1094</v>
      </c>
      <c r="B387">
        <v>6</v>
      </c>
      <c r="C387" t="s">
        <v>101</v>
      </c>
      <c r="D387" t="s">
        <v>1095</v>
      </c>
    </row>
    <row r="388" spans="1:4" x14ac:dyDescent="0.25">
      <c r="A388" t="s">
        <v>1096</v>
      </c>
      <c r="B388">
        <v>6</v>
      </c>
      <c r="C388" t="s">
        <v>101</v>
      </c>
      <c r="D388" t="s">
        <v>1097</v>
      </c>
    </row>
    <row r="389" spans="1:4" x14ac:dyDescent="0.25">
      <c r="A389" t="s">
        <v>1098</v>
      </c>
      <c r="B389">
        <v>6</v>
      </c>
      <c r="C389" t="s">
        <v>101</v>
      </c>
      <c r="D389" t="s">
        <v>1099</v>
      </c>
    </row>
    <row r="390" spans="1:4" x14ac:dyDescent="0.25">
      <c r="A390" t="s">
        <v>1100</v>
      </c>
      <c r="B390">
        <v>6</v>
      </c>
      <c r="C390" t="s">
        <v>101</v>
      </c>
      <c r="D390" t="s">
        <v>1101</v>
      </c>
    </row>
    <row r="391" spans="1:4" x14ac:dyDescent="0.25">
      <c r="A391" t="s">
        <v>1102</v>
      </c>
      <c r="B391">
        <v>6</v>
      </c>
      <c r="C391" t="s">
        <v>101</v>
      </c>
      <c r="D391" t="s">
        <v>1103</v>
      </c>
    </row>
    <row r="392" spans="1:4" x14ac:dyDescent="0.25">
      <c r="A392" t="s">
        <v>1104</v>
      </c>
      <c r="B392">
        <v>6</v>
      </c>
      <c r="C392" t="s">
        <v>101</v>
      </c>
      <c r="D392" t="s">
        <v>1105</v>
      </c>
    </row>
    <row r="393" spans="1:4" x14ac:dyDescent="0.25">
      <c r="A393" t="s">
        <v>1106</v>
      </c>
      <c r="B393">
        <v>6</v>
      </c>
      <c r="C393" t="s">
        <v>101</v>
      </c>
      <c r="D393" t="s">
        <v>1107</v>
      </c>
    </row>
    <row r="394" spans="1:4" x14ac:dyDescent="0.25">
      <c r="A394" t="s">
        <v>1108</v>
      </c>
      <c r="B394">
        <v>6</v>
      </c>
      <c r="C394" t="s">
        <v>101</v>
      </c>
      <c r="D394" t="s">
        <v>1109</v>
      </c>
    </row>
    <row r="395" spans="1:4" x14ac:dyDescent="0.25">
      <c r="A395" t="s">
        <v>1110</v>
      </c>
      <c r="B395">
        <v>6</v>
      </c>
      <c r="C395" t="s">
        <v>101</v>
      </c>
      <c r="D395" t="s">
        <v>1111</v>
      </c>
    </row>
    <row r="396" spans="1:4" x14ac:dyDescent="0.25">
      <c r="A396" t="s">
        <v>1112</v>
      </c>
      <c r="B396">
        <v>6</v>
      </c>
      <c r="C396" t="s">
        <v>101</v>
      </c>
      <c r="D396" t="s">
        <v>1113</v>
      </c>
    </row>
    <row r="397" spans="1:4" x14ac:dyDescent="0.25">
      <c r="A397" t="s">
        <v>1114</v>
      </c>
      <c r="B397">
        <v>6</v>
      </c>
      <c r="C397" t="s">
        <v>101</v>
      </c>
      <c r="D397" t="s">
        <v>1115</v>
      </c>
    </row>
    <row r="398" spans="1:4" x14ac:dyDescent="0.25">
      <c r="A398" t="s">
        <v>1116</v>
      </c>
      <c r="D398" t="s">
        <v>1117</v>
      </c>
    </row>
    <row r="399" spans="1:4" x14ac:dyDescent="0.25">
      <c r="A399" t="s">
        <v>1118</v>
      </c>
      <c r="D399" t="s">
        <v>1119</v>
      </c>
    </row>
    <row r="400" spans="1:4" x14ac:dyDescent="0.25">
      <c r="A400" t="s">
        <v>1120</v>
      </c>
      <c r="D400" t="s">
        <v>1121</v>
      </c>
    </row>
    <row r="401" spans="1:4" x14ac:dyDescent="0.25">
      <c r="A401" t="s">
        <v>1122</v>
      </c>
      <c r="D401" t="s">
        <v>1123</v>
      </c>
    </row>
    <row r="402" spans="1:4" x14ac:dyDescent="0.25">
      <c r="A402" t="s">
        <v>1124</v>
      </c>
      <c r="D402" t="s">
        <v>1125</v>
      </c>
    </row>
    <row r="403" spans="1:4" x14ac:dyDescent="0.25">
      <c r="A403" t="s">
        <v>1126</v>
      </c>
      <c r="D403" t="s">
        <v>1127</v>
      </c>
    </row>
    <row r="404" spans="1:4" x14ac:dyDescent="0.25">
      <c r="A404" t="s">
        <v>1128</v>
      </c>
      <c r="D404" t="s">
        <v>1129</v>
      </c>
    </row>
    <row r="405" spans="1:4" x14ac:dyDescent="0.25">
      <c r="A405" t="s">
        <v>1130</v>
      </c>
      <c r="D405" t="s">
        <v>1131</v>
      </c>
    </row>
    <row r="406" spans="1:4" x14ac:dyDescent="0.25">
      <c r="A406" t="s">
        <v>1132</v>
      </c>
      <c r="D406" t="s">
        <v>1133</v>
      </c>
    </row>
    <row r="407" spans="1:4" x14ac:dyDescent="0.25">
      <c r="A407" t="s">
        <v>1134</v>
      </c>
      <c r="D407" t="s">
        <v>1135</v>
      </c>
    </row>
    <row r="408" spans="1:4" x14ac:dyDescent="0.25">
      <c r="A408" t="s">
        <v>1136</v>
      </c>
      <c r="D408" t="s">
        <v>1137</v>
      </c>
    </row>
    <row r="409" spans="1:4" x14ac:dyDescent="0.25">
      <c r="A409" t="s">
        <v>1138</v>
      </c>
      <c r="D409" t="s">
        <v>1139</v>
      </c>
    </row>
    <row r="410" spans="1:4" x14ac:dyDescent="0.25">
      <c r="A410" t="s">
        <v>1140</v>
      </c>
      <c r="D410" t="s">
        <v>1141</v>
      </c>
    </row>
    <row r="411" spans="1:4" x14ac:dyDescent="0.25">
      <c r="A411" t="s">
        <v>1142</v>
      </c>
      <c r="D411" t="s">
        <v>1143</v>
      </c>
    </row>
    <row r="412" spans="1:4" x14ac:dyDescent="0.25">
      <c r="A412" t="s">
        <v>1144</v>
      </c>
      <c r="B412">
        <v>6</v>
      </c>
      <c r="C412" t="s">
        <v>101</v>
      </c>
      <c r="D412" t="s">
        <v>1145</v>
      </c>
    </row>
    <row r="413" spans="1:4" x14ac:dyDescent="0.25">
      <c r="A413" t="s">
        <v>1146</v>
      </c>
      <c r="B413">
        <v>6</v>
      </c>
      <c r="C413" t="s">
        <v>101</v>
      </c>
      <c r="D413" t="s">
        <v>1147</v>
      </c>
    </row>
    <row r="414" spans="1:4" x14ac:dyDescent="0.25">
      <c r="A414" t="s">
        <v>1148</v>
      </c>
      <c r="B414">
        <v>6</v>
      </c>
      <c r="C414" t="s">
        <v>101</v>
      </c>
      <c r="D414" t="s">
        <v>1149</v>
      </c>
    </row>
    <row r="415" spans="1:4" x14ac:dyDescent="0.25">
      <c r="A415" t="s">
        <v>1150</v>
      </c>
      <c r="B415">
        <v>6</v>
      </c>
      <c r="C415" t="s">
        <v>101</v>
      </c>
      <c r="D415" t="s">
        <v>1151</v>
      </c>
    </row>
    <row r="416" spans="1:4" x14ac:dyDescent="0.25">
      <c r="A416" t="s">
        <v>1152</v>
      </c>
      <c r="B416">
        <v>6</v>
      </c>
      <c r="C416" t="s">
        <v>101</v>
      </c>
      <c r="D416" t="s">
        <v>1153</v>
      </c>
    </row>
    <row r="417" spans="1:4" x14ac:dyDescent="0.25">
      <c r="A417" t="s">
        <v>1154</v>
      </c>
      <c r="B417">
        <v>6</v>
      </c>
      <c r="C417" t="s">
        <v>101</v>
      </c>
      <c r="D417" t="s">
        <v>1155</v>
      </c>
    </row>
    <row r="418" spans="1:4" x14ac:dyDescent="0.25">
      <c r="A418" t="s">
        <v>1156</v>
      </c>
      <c r="B418">
        <v>6</v>
      </c>
      <c r="C418" t="s">
        <v>101</v>
      </c>
      <c r="D418" t="s">
        <v>1157</v>
      </c>
    </row>
    <row r="419" spans="1:4" x14ac:dyDescent="0.25">
      <c r="A419" t="s">
        <v>1158</v>
      </c>
      <c r="B419">
        <v>6</v>
      </c>
      <c r="C419" t="s">
        <v>101</v>
      </c>
      <c r="D419" t="s">
        <v>1159</v>
      </c>
    </row>
    <row r="420" spans="1:4" x14ac:dyDescent="0.25">
      <c r="A420" t="s">
        <v>1160</v>
      </c>
      <c r="B420">
        <v>6</v>
      </c>
      <c r="C420" t="s">
        <v>101</v>
      </c>
      <c r="D420" t="s">
        <v>1161</v>
      </c>
    </row>
    <row r="421" spans="1:4" x14ac:dyDescent="0.25">
      <c r="A421" t="s">
        <v>1162</v>
      </c>
      <c r="B421">
        <v>6</v>
      </c>
      <c r="C421" t="s">
        <v>101</v>
      </c>
      <c r="D421" t="s">
        <v>1163</v>
      </c>
    </row>
    <row r="422" spans="1:4" x14ac:dyDescent="0.25">
      <c r="A422" t="s">
        <v>1164</v>
      </c>
      <c r="B422">
        <v>6</v>
      </c>
      <c r="C422" t="s">
        <v>101</v>
      </c>
      <c r="D422" t="s">
        <v>1165</v>
      </c>
    </row>
    <row r="423" spans="1:4" x14ac:dyDescent="0.25">
      <c r="A423" t="s">
        <v>1166</v>
      </c>
      <c r="B423">
        <v>6</v>
      </c>
      <c r="C423" t="s">
        <v>101</v>
      </c>
      <c r="D423" t="s">
        <v>1167</v>
      </c>
    </row>
    <row r="424" spans="1:4" x14ac:dyDescent="0.25">
      <c r="A424" t="s">
        <v>1168</v>
      </c>
      <c r="B424">
        <v>6</v>
      </c>
      <c r="C424" t="s">
        <v>101</v>
      </c>
      <c r="D424" t="s">
        <v>1169</v>
      </c>
    </row>
    <row r="425" spans="1:4" x14ac:dyDescent="0.25">
      <c r="A425" t="s">
        <v>1170</v>
      </c>
      <c r="B425">
        <v>6</v>
      </c>
      <c r="C425" t="s">
        <v>101</v>
      </c>
      <c r="D425" t="s">
        <v>1171</v>
      </c>
    </row>
    <row r="426" spans="1:4" x14ac:dyDescent="0.25">
      <c r="A426" t="s">
        <v>1172</v>
      </c>
      <c r="B426">
        <v>6</v>
      </c>
      <c r="C426" t="s">
        <v>101</v>
      </c>
      <c r="D426" t="s">
        <v>1173</v>
      </c>
    </row>
    <row r="427" spans="1:4" x14ac:dyDescent="0.25">
      <c r="A427" t="s">
        <v>1174</v>
      </c>
      <c r="B427">
        <v>6</v>
      </c>
      <c r="C427" t="s">
        <v>101</v>
      </c>
      <c r="D427" t="s">
        <v>1175</v>
      </c>
    </row>
    <row r="428" spans="1:4" x14ac:dyDescent="0.25">
      <c r="A428" t="s">
        <v>1176</v>
      </c>
      <c r="B428">
        <v>6</v>
      </c>
      <c r="C428" t="s">
        <v>101</v>
      </c>
      <c r="D428" t="s">
        <v>1177</v>
      </c>
    </row>
    <row r="429" spans="1:4" x14ac:dyDescent="0.25">
      <c r="A429" t="s">
        <v>1178</v>
      </c>
      <c r="B429">
        <v>6</v>
      </c>
      <c r="C429" t="s">
        <v>101</v>
      </c>
      <c r="D429" t="s">
        <v>1179</v>
      </c>
    </row>
    <row r="430" spans="1:4" x14ac:dyDescent="0.25">
      <c r="A430" t="s">
        <v>1180</v>
      </c>
      <c r="B430">
        <v>6</v>
      </c>
      <c r="C430" t="s">
        <v>101</v>
      </c>
      <c r="D430" t="s">
        <v>1179</v>
      </c>
    </row>
    <row r="431" spans="1:4" x14ac:dyDescent="0.25">
      <c r="A431" t="s">
        <v>1181</v>
      </c>
      <c r="B431">
        <v>6</v>
      </c>
      <c r="C431" t="s">
        <v>101</v>
      </c>
      <c r="D431" t="s">
        <v>1182</v>
      </c>
    </row>
    <row r="432" spans="1:4" x14ac:dyDescent="0.25">
      <c r="A432" t="s">
        <v>1183</v>
      </c>
      <c r="B432">
        <v>6</v>
      </c>
      <c r="C432" t="s">
        <v>101</v>
      </c>
      <c r="D432" t="s">
        <v>1184</v>
      </c>
    </row>
    <row r="433" spans="1:4" x14ac:dyDescent="0.25">
      <c r="A433" t="s">
        <v>1185</v>
      </c>
      <c r="B433">
        <v>6</v>
      </c>
      <c r="C433" t="s">
        <v>101</v>
      </c>
      <c r="D433" t="s">
        <v>1186</v>
      </c>
    </row>
    <row r="434" spans="1:4" x14ac:dyDescent="0.25">
      <c r="A434" t="s">
        <v>1187</v>
      </c>
      <c r="B434">
        <v>6</v>
      </c>
      <c r="C434" t="s">
        <v>101</v>
      </c>
      <c r="D434" t="s">
        <v>1188</v>
      </c>
    </row>
    <row r="435" spans="1:4" x14ac:dyDescent="0.25">
      <c r="A435" t="s">
        <v>1189</v>
      </c>
      <c r="B435">
        <v>6</v>
      </c>
      <c r="C435" t="s">
        <v>101</v>
      </c>
      <c r="D435" t="s">
        <v>1190</v>
      </c>
    </row>
    <row r="436" spans="1:4" x14ac:dyDescent="0.25">
      <c r="A436" t="s">
        <v>1191</v>
      </c>
      <c r="B436">
        <v>6</v>
      </c>
      <c r="C436" t="s">
        <v>101</v>
      </c>
      <c r="D436" t="s">
        <v>1192</v>
      </c>
    </row>
    <row r="437" spans="1:4" x14ac:dyDescent="0.25">
      <c r="A437" t="s">
        <v>1193</v>
      </c>
      <c r="B437">
        <v>6</v>
      </c>
      <c r="C437" t="s">
        <v>101</v>
      </c>
      <c r="D437" t="s">
        <v>1194</v>
      </c>
    </row>
    <row r="438" spans="1:4" x14ac:dyDescent="0.25">
      <c r="A438" t="s">
        <v>1195</v>
      </c>
      <c r="B438">
        <v>6</v>
      </c>
      <c r="C438" t="s">
        <v>101</v>
      </c>
      <c r="D438" t="s">
        <v>1196</v>
      </c>
    </row>
    <row r="439" spans="1:4" x14ac:dyDescent="0.25">
      <c r="A439" t="s">
        <v>1197</v>
      </c>
      <c r="B439">
        <v>6</v>
      </c>
      <c r="C439" t="s">
        <v>101</v>
      </c>
      <c r="D439" t="s">
        <v>1198</v>
      </c>
    </row>
    <row r="440" spans="1:4" x14ac:dyDescent="0.25">
      <c r="A440" t="s">
        <v>1199</v>
      </c>
      <c r="B440">
        <v>6</v>
      </c>
      <c r="C440" t="s">
        <v>101</v>
      </c>
      <c r="D440" t="s">
        <v>1200</v>
      </c>
    </row>
    <row r="441" spans="1:4" x14ac:dyDescent="0.25">
      <c r="A441" t="s">
        <v>1201</v>
      </c>
      <c r="B441">
        <v>6</v>
      </c>
      <c r="C441" t="s">
        <v>101</v>
      </c>
      <c r="D441" t="s">
        <v>1202</v>
      </c>
    </row>
    <row r="442" spans="1:4" x14ac:dyDescent="0.25">
      <c r="A442" t="s">
        <v>1203</v>
      </c>
      <c r="B442">
        <v>6</v>
      </c>
      <c r="C442" t="s">
        <v>101</v>
      </c>
      <c r="D442" t="s">
        <v>1204</v>
      </c>
    </row>
    <row r="443" spans="1:4" x14ac:dyDescent="0.25">
      <c r="A443" t="s">
        <v>1205</v>
      </c>
      <c r="B443">
        <v>6</v>
      </c>
      <c r="C443" t="s">
        <v>101</v>
      </c>
      <c r="D443" t="s">
        <v>1206</v>
      </c>
    </row>
    <row r="444" spans="1:4" x14ac:dyDescent="0.25">
      <c r="A444" t="s">
        <v>1207</v>
      </c>
      <c r="B444">
        <v>6</v>
      </c>
      <c r="C444" t="s">
        <v>101</v>
      </c>
      <c r="D444" t="s">
        <v>1208</v>
      </c>
    </row>
    <row r="445" spans="1:4" x14ac:dyDescent="0.25">
      <c r="A445" t="s">
        <v>1209</v>
      </c>
      <c r="B445">
        <v>6</v>
      </c>
      <c r="C445" t="s">
        <v>101</v>
      </c>
      <c r="D445" t="s">
        <v>1210</v>
      </c>
    </row>
    <row r="446" spans="1:4" x14ac:dyDescent="0.25">
      <c r="A446" t="s">
        <v>1211</v>
      </c>
      <c r="B446">
        <v>6</v>
      </c>
      <c r="C446" t="s">
        <v>101</v>
      </c>
      <c r="D446" t="s">
        <v>1212</v>
      </c>
    </row>
    <row r="447" spans="1:4" x14ac:dyDescent="0.25">
      <c r="A447" t="s">
        <v>1213</v>
      </c>
      <c r="B447">
        <v>6</v>
      </c>
      <c r="C447" t="s">
        <v>101</v>
      </c>
      <c r="D447" t="s">
        <v>1214</v>
      </c>
    </row>
    <row r="448" spans="1:4" x14ac:dyDescent="0.25">
      <c r="A448" t="s">
        <v>1215</v>
      </c>
      <c r="B448">
        <v>6</v>
      </c>
      <c r="C448" t="s">
        <v>101</v>
      </c>
      <c r="D448" t="s">
        <v>1216</v>
      </c>
    </row>
    <row r="449" spans="1:4" x14ac:dyDescent="0.25">
      <c r="A449" t="s">
        <v>1217</v>
      </c>
      <c r="B449">
        <v>6</v>
      </c>
      <c r="C449" t="s">
        <v>101</v>
      </c>
      <c r="D449" t="s">
        <v>1218</v>
      </c>
    </row>
    <row r="450" spans="1:4" x14ac:dyDescent="0.25">
      <c r="A450" t="s">
        <v>1219</v>
      </c>
      <c r="B450">
        <v>6</v>
      </c>
      <c r="C450" t="s">
        <v>101</v>
      </c>
      <c r="D450" t="s">
        <v>1220</v>
      </c>
    </row>
    <row r="451" spans="1:4" x14ac:dyDescent="0.25">
      <c r="A451" t="s">
        <v>1221</v>
      </c>
      <c r="B451">
        <v>6</v>
      </c>
      <c r="C451" t="s">
        <v>101</v>
      </c>
      <c r="D451" t="s">
        <v>1222</v>
      </c>
    </row>
    <row r="452" spans="1:4" x14ac:dyDescent="0.25">
      <c r="A452" t="s">
        <v>1223</v>
      </c>
      <c r="B452">
        <v>6</v>
      </c>
      <c r="C452" t="s">
        <v>101</v>
      </c>
      <c r="D452" t="s">
        <v>1224</v>
      </c>
    </row>
    <row r="453" spans="1:4" x14ac:dyDescent="0.25">
      <c r="A453" t="s">
        <v>1225</v>
      </c>
      <c r="B453">
        <v>6</v>
      </c>
      <c r="C453" t="s">
        <v>101</v>
      </c>
      <c r="D453" t="s">
        <v>1226</v>
      </c>
    </row>
    <row r="454" spans="1:4" x14ac:dyDescent="0.25">
      <c r="A454" t="s">
        <v>1227</v>
      </c>
      <c r="B454">
        <v>6</v>
      </c>
      <c r="C454" t="s">
        <v>101</v>
      </c>
      <c r="D454" t="s">
        <v>1228</v>
      </c>
    </row>
    <row r="455" spans="1:4" x14ac:dyDescent="0.25">
      <c r="A455" t="s">
        <v>1229</v>
      </c>
      <c r="B455">
        <v>6</v>
      </c>
      <c r="C455" t="s">
        <v>101</v>
      </c>
      <c r="D455" t="s">
        <v>1230</v>
      </c>
    </row>
    <row r="456" spans="1:4" x14ac:dyDescent="0.25">
      <c r="A456" t="s">
        <v>1231</v>
      </c>
      <c r="B456">
        <v>6</v>
      </c>
      <c r="C456" t="s">
        <v>101</v>
      </c>
      <c r="D456" t="s">
        <v>1232</v>
      </c>
    </row>
    <row r="457" spans="1:4" x14ac:dyDescent="0.25">
      <c r="A457" t="s">
        <v>1233</v>
      </c>
      <c r="B457">
        <v>6</v>
      </c>
      <c r="C457" t="s">
        <v>101</v>
      </c>
      <c r="D457" t="s">
        <v>1234</v>
      </c>
    </row>
    <row r="458" spans="1:4" x14ac:dyDescent="0.25">
      <c r="A458" t="s">
        <v>1235</v>
      </c>
      <c r="B458">
        <v>6</v>
      </c>
      <c r="C458" t="s">
        <v>101</v>
      </c>
      <c r="D458" t="s">
        <v>1236</v>
      </c>
    </row>
    <row r="459" spans="1:4" x14ac:dyDescent="0.25">
      <c r="A459" t="s">
        <v>1237</v>
      </c>
      <c r="B459">
        <v>6</v>
      </c>
      <c r="C459" t="s">
        <v>101</v>
      </c>
      <c r="D459" t="s">
        <v>1238</v>
      </c>
    </row>
    <row r="460" spans="1:4" x14ac:dyDescent="0.25">
      <c r="A460" t="s">
        <v>1239</v>
      </c>
      <c r="B460">
        <v>6</v>
      </c>
      <c r="C460" t="s">
        <v>101</v>
      </c>
      <c r="D460" t="s">
        <v>1240</v>
      </c>
    </row>
    <row r="461" spans="1:4" x14ac:dyDescent="0.25">
      <c r="A461" t="s">
        <v>1241</v>
      </c>
      <c r="B461">
        <v>6</v>
      </c>
      <c r="C461" t="s">
        <v>101</v>
      </c>
      <c r="D461" t="s">
        <v>1242</v>
      </c>
    </row>
    <row r="462" spans="1:4" x14ac:dyDescent="0.25">
      <c r="A462" t="s">
        <v>1243</v>
      </c>
      <c r="B462">
        <v>6</v>
      </c>
      <c r="C462" t="s">
        <v>101</v>
      </c>
      <c r="D462" t="s">
        <v>1244</v>
      </c>
    </row>
    <row r="463" spans="1:4" x14ac:dyDescent="0.25">
      <c r="A463" t="s">
        <v>1245</v>
      </c>
      <c r="B463">
        <v>6</v>
      </c>
      <c r="C463" t="s">
        <v>101</v>
      </c>
      <c r="D463" t="s">
        <v>1246</v>
      </c>
    </row>
    <row r="464" spans="1:4" x14ac:dyDescent="0.25">
      <c r="A464" t="s">
        <v>1247</v>
      </c>
      <c r="B464">
        <v>6</v>
      </c>
      <c r="C464" t="s">
        <v>101</v>
      </c>
      <c r="D464" t="s">
        <v>1248</v>
      </c>
    </row>
    <row r="465" spans="1:4" x14ac:dyDescent="0.25">
      <c r="A465" t="s">
        <v>1249</v>
      </c>
      <c r="B465">
        <v>6</v>
      </c>
      <c r="C465" t="s">
        <v>101</v>
      </c>
      <c r="D465" t="s">
        <v>1250</v>
      </c>
    </row>
    <row r="466" spans="1:4" x14ac:dyDescent="0.25">
      <c r="A466" t="s">
        <v>1251</v>
      </c>
      <c r="B466">
        <v>6</v>
      </c>
      <c r="C466" t="s">
        <v>101</v>
      </c>
      <c r="D466" t="s">
        <v>1252</v>
      </c>
    </row>
    <row r="467" spans="1:4" x14ac:dyDescent="0.25">
      <c r="A467" t="s">
        <v>1253</v>
      </c>
      <c r="B467">
        <v>6</v>
      </c>
      <c r="C467" t="s">
        <v>101</v>
      </c>
      <c r="D467" t="s">
        <v>1254</v>
      </c>
    </row>
    <row r="468" spans="1:4" x14ac:dyDescent="0.25">
      <c r="A468" t="s">
        <v>1255</v>
      </c>
      <c r="B468">
        <v>6</v>
      </c>
      <c r="C468" t="s">
        <v>101</v>
      </c>
      <c r="D468" t="s">
        <v>1256</v>
      </c>
    </row>
    <row r="469" spans="1:4" x14ac:dyDescent="0.25">
      <c r="A469" t="s">
        <v>1257</v>
      </c>
      <c r="B469">
        <v>6</v>
      </c>
      <c r="C469" t="s">
        <v>101</v>
      </c>
      <c r="D469" t="s">
        <v>1258</v>
      </c>
    </row>
    <row r="470" spans="1:4" x14ac:dyDescent="0.25">
      <c r="A470" t="s">
        <v>1259</v>
      </c>
      <c r="B470">
        <v>6</v>
      </c>
      <c r="C470" t="s">
        <v>101</v>
      </c>
      <c r="D470" t="s">
        <v>1260</v>
      </c>
    </row>
    <row r="471" spans="1:4" x14ac:dyDescent="0.25">
      <c r="A471" t="s">
        <v>1261</v>
      </c>
      <c r="B471">
        <v>6</v>
      </c>
      <c r="C471" t="s">
        <v>101</v>
      </c>
      <c r="D471" t="s">
        <v>1262</v>
      </c>
    </row>
    <row r="472" spans="1:4" x14ac:dyDescent="0.25">
      <c r="A472" t="s">
        <v>1263</v>
      </c>
      <c r="B472">
        <v>6</v>
      </c>
      <c r="C472" t="s">
        <v>101</v>
      </c>
      <c r="D472" t="s">
        <v>1264</v>
      </c>
    </row>
    <row r="473" spans="1:4" x14ac:dyDescent="0.25">
      <c r="A473" t="s">
        <v>1265</v>
      </c>
      <c r="B473">
        <v>6</v>
      </c>
      <c r="C473" t="s">
        <v>101</v>
      </c>
      <c r="D473" t="s">
        <v>1266</v>
      </c>
    </row>
    <row r="474" spans="1:4" x14ac:dyDescent="0.25">
      <c r="A474" t="s">
        <v>1267</v>
      </c>
      <c r="B474">
        <v>6</v>
      </c>
      <c r="C474" t="s">
        <v>101</v>
      </c>
      <c r="D474" t="s">
        <v>1268</v>
      </c>
    </row>
    <row r="475" spans="1:4" x14ac:dyDescent="0.25">
      <c r="A475" t="s">
        <v>1269</v>
      </c>
      <c r="B475">
        <v>6</v>
      </c>
      <c r="C475" t="s">
        <v>101</v>
      </c>
      <c r="D475" t="s">
        <v>1270</v>
      </c>
    </row>
    <row r="476" spans="1:4" x14ac:dyDescent="0.25">
      <c r="A476" t="s">
        <v>1271</v>
      </c>
      <c r="B476">
        <v>6</v>
      </c>
      <c r="C476" t="s">
        <v>101</v>
      </c>
      <c r="D476" t="s">
        <v>1272</v>
      </c>
    </row>
    <row r="477" spans="1:4" x14ac:dyDescent="0.25">
      <c r="A477" t="s">
        <v>1273</v>
      </c>
      <c r="B477">
        <v>6</v>
      </c>
      <c r="C477" t="s">
        <v>101</v>
      </c>
      <c r="D477" t="s">
        <v>1274</v>
      </c>
    </row>
    <row r="478" spans="1:4" x14ac:dyDescent="0.25">
      <c r="A478" t="s">
        <v>1275</v>
      </c>
      <c r="B478">
        <v>6</v>
      </c>
      <c r="C478" t="s">
        <v>101</v>
      </c>
      <c r="D478" t="s">
        <v>1276</v>
      </c>
    </row>
    <row r="479" spans="1:4" x14ac:dyDescent="0.25">
      <c r="A479" t="s">
        <v>1277</v>
      </c>
      <c r="B479">
        <v>6</v>
      </c>
      <c r="C479" t="s">
        <v>101</v>
      </c>
      <c r="D479" t="s">
        <v>1278</v>
      </c>
    </row>
    <row r="480" spans="1:4" x14ac:dyDescent="0.25">
      <c r="A480" t="s">
        <v>1279</v>
      </c>
      <c r="B480">
        <v>6</v>
      </c>
      <c r="C480" t="s">
        <v>101</v>
      </c>
      <c r="D480" t="s">
        <v>1280</v>
      </c>
    </row>
    <row r="481" spans="1:4" x14ac:dyDescent="0.25">
      <c r="A481" t="s">
        <v>1281</v>
      </c>
      <c r="B481">
        <v>6</v>
      </c>
      <c r="C481" t="s">
        <v>101</v>
      </c>
      <c r="D481" t="s">
        <v>1282</v>
      </c>
    </row>
    <row r="482" spans="1:4" x14ac:dyDescent="0.25">
      <c r="A482" t="s">
        <v>1283</v>
      </c>
      <c r="B482">
        <v>6</v>
      </c>
      <c r="C482" t="s">
        <v>101</v>
      </c>
      <c r="D482" t="s">
        <v>1284</v>
      </c>
    </row>
    <row r="483" spans="1:4" x14ac:dyDescent="0.25">
      <c r="A483" t="s">
        <v>365</v>
      </c>
      <c r="B483">
        <v>6</v>
      </c>
      <c r="C483" t="s">
        <v>101</v>
      </c>
      <c r="D483" t="s">
        <v>1282</v>
      </c>
    </row>
    <row r="484" spans="1:4" x14ac:dyDescent="0.25">
      <c r="A484" t="s">
        <v>1285</v>
      </c>
      <c r="B484">
        <v>6</v>
      </c>
      <c r="C484" t="s">
        <v>101</v>
      </c>
      <c r="D484" t="s">
        <v>1286</v>
      </c>
    </row>
    <row r="485" spans="1:4" x14ac:dyDescent="0.25">
      <c r="A485" t="s">
        <v>1287</v>
      </c>
      <c r="B485">
        <v>6</v>
      </c>
      <c r="C485" t="s">
        <v>101</v>
      </c>
      <c r="D485" t="s">
        <v>1288</v>
      </c>
    </row>
    <row r="486" spans="1:4" x14ac:dyDescent="0.25">
      <c r="A486" t="s">
        <v>1289</v>
      </c>
      <c r="B486">
        <v>6</v>
      </c>
      <c r="C486" t="s">
        <v>101</v>
      </c>
      <c r="D486" t="s">
        <v>1290</v>
      </c>
    </row>
    <row r="487" spans="1:4" x14ac:dyDescent="0.25">
      <c r="A487" t="s">
        <v>1291</v>
      </c>
      <c r="B487">
        <v>6</v>
      </c>
      <c r="C487" t="s">
        <v>101</v>
      </c>
      <c r="D487" t="s">
        <v>1292</v>
      </c>
    </row>
    <row r="488" spans="1:4" x14ac:dyDescent="0.25">
      <c r="A488" t="s">
        <v>1293</v>
      </c>
      <c r="B488">
        <v>6</v>
      </c>
      <c r="C488" t="s">
        <v>101</v>
      </c>
      <c r="D488" t="s">
        <v>1294</v>
      </c>
    </row>
    <row r="489" spans="1:4" x14ac:dyDescent="0.25">
      <c r="A489" t="s">
        <v>1295</v>
      </c>
      <c r="B489">
        <v>6</v>
      </c>
      <c r="C489" t="s">
        <v>101</v>
      </c>
      <c r="D489" t="s">
        <v>1296</v>
      </c>
    </row>
    <row r="490" spans="1:4" x14ac:dyDescent="0.25">
      <c r="A490" t="s">
        <v>1297</v>
      </c>
      <c r="B490">
        <v>6</v>
      </c>
      <c r="C490" t="s">
        <v>101</v>
      </c>
      <c r="D490" t="s">
        <v>1298</v>
      </c>
    </row>
    <row r="491" spans="1:4" x14ac:dyDescent="0.25">
      <c r="A491" t="s">
        <v>1299</v>
      </c>
      <c r="B491">
        <v>6</v>
      </c>
      <c r="C491" t="s">
        <v>101</v>
      </c>
      <c r="D491" t="s">
        <v>1300</v>
      </c>
    </row>
    <row r="492" spans="1:4" x14ac:dyDescent="0.25">
      <c r="A492" t="s">
        <v>1301</v>
      </c>
      <c r="B492">
        <v>6</v>
      </c>
      <c r="C492" t="s">
        <v>101</v>
      </c>
      <c r="D492" t="s">
        <v>1302</v>
      </c>
    </row>
    <row r="493" spans="1:4" x14ac:dyDescent="0.25">
      <c r="A493" t="s">
        <v>1303</v>
      </c>
      <c r="B493">
        <v>6</v>
      </c>
      <c r="C493" t="s">
        <v>101</v>
      </c>
      <c r="D493" t="s">
        <v>1304</v>
      </c>
    </row>
    <row r="494" spans="1:4" x14ac:dyDescent="0.25">
      <c r="A494" t="s">
        <v>1305</v>
      </c>
      <c r="B494">
        <v>6</v>
      </c>
      <c r="C494" t="s">
        <v>101</v>
      </c>
      <c r="D494" t="s">
        <v>1306</v>
      </c>
    </row>
    <row r="495" spans="1:4" x14ac:dyDescent="0.25">
      <c r="A495" t="s">
        <v>1307</v>
      </c>
      <c r="B495">
        <v>6</v>
      </c>
      <c r="C495" t="s">
        <v>101</v>
      </c>
      <c r="D495" t="s">
        <v>1308</v>
      </c>
    </row>
    <row r="496" spans="1:4" x14ac:dyDescent="0.25">
      <c r="A496" t="s">
        <v>1309</v>
      </c>
      <c r="B496">
        <v>6</v>
      </c>
      <c r="C496" t="s">
        <v>101</v>
      </c>
      <c r="D496" t="s">
        <v>1310</v>
      </c>
    </row>
    <row r="497" spans="1:4" x14ac:dyDescent="0.25">
      <c r="A497" t="s">
        <v>1311</v>
      </c>
      <c r="B497">
        <v>6</v>
      </c>
      <c r="C497" t="s">
        <v>101</v>
      </c>
      <c r="D497" t="s">
        <v>1312</v>
      </c>
    </row>
    <row r="498" spans="1:4" x14ac:dyDescent="0.25">
      <c r="A498" t="s">
        <v>1313</v>
      </c>
      <c r="B498">
        <v>6</v>
      </c>
      <c r="C498" t="s">
        <v>101</v>
      </c>
      <c r="D498" t="s">
        <v>1314</v>
      </c>
    </row>
    <row r="499" spans="1:4" x14ac:dyDescent="0.25">
      <c r="A499" t="s">
        <v>1315</v>
      </c>
      <c r="B499">
        <v>6</v>
      </c>
      <c r="C499" t="s">
        <v>101</v>
      </c>
      <c r="D499" t="s">
        <v>1316</v>
      </c>
    </row>
    <row r="500" spans="1:4" x14ac:dyDescent="0.25">
      <c r="A500" t="s">
        <v>1317</v>
      </c>
      <c r="B500">
        <v>6</v>
      </c>
      <c r="C500" t="s">
        <v>101</v>
      </c>
      <c r="D500" t="s">
        <v>1318</v>
      </c>
    </row>
    <row r="501" spans="1:4" x14ac:dyDescent="0.25">
      <c r="A501" t="s">
        <v>1319</v>
      </c>
      <c r="B501">
        <v>6</v>
      </c>
      <c r="C501" t="s">
        <v>101</v>
      </c>
      <c r="D501" t="s">
        <v>1320</v>
      </c>
    </row>
    <row r="502" spans="1:4" x14ac:dyDescent="0.25">
      <c r="A502" t="s">
        <v>1321</v>
      </c>
      <c r="B502">
        <v>6</v>
      </c>
      <c r="C502" t="s">
        <v>101</v>
      </c>
      <c r="D502" t="s">
        <v>1322</v>
      </c>
    </row>
    <row r="503" spans="1:4" x14ac:dyDescent="0.25">
      <c r="A503" t="s">
        <v>1323</v>
      </c>
      <c r="B503">
        <v>6</v>
      </c>
      <c r="C503" t="s">
        <v>101</v>
      </c>
      <c r="D503" t="s">
        <v>1324</v>
      </c>
    </row>
    <row r="504" spans="1:4" x14ac:dyDescent="0.25">
      <c r="A504" t="s">
        <v>1325</v>
      </c>
      <c r="B504">
        <v>6</v>
      </c>
      <c r="C504" t="s">
        <v>101</v>
      </c>
      <c r="D504" t="s">
        <v>1326</v>
      </c>
    </row>
    <row r="505" spans="1:4" x14ac:dyDescent="0.25">
      <c r="A505" t="s">
        <v>1327</v>
      </c>
      <c r="B505">
        <v>6</v>
      </c>
      <c r="C505" t="s">
        <v>101</v>
      </c>
      <c r="D505" t="s">
        <v>1328</v>
      </c>
    </row>
    <row r="506" spans="1:4" x14ac:dyDescent="0.25">
      <c r="A506" t="s">
        <v>1329</v>
      </c>
      <c r="B506">
        <v>6</v>
      </c>
      <c r="C506" t="s">
        <v>101</v>
      </c>
      <c r="D506" t="s">
        <v>1330</v>
      </c>
    </row>
    <row r="507" spans="1:4" x14ac:dyDescent="0.25">
      <c r="A507" t="s">
        <v>1331</v>
      </c>
      <c r="B507">
        <v>6</v>
      </c>
      <c r="C507" t="s">
        <v>101</v>
      </c>
      <c r="D507" t="s">
        <v>1332</v>
      </c>
    </row>
    <row r="508" spans="1:4" x14ac:dyDescent="0.25">
      <c r="A508" t="s">
        <v>1333</v>
      </c>
      <c r="B508">
        <v>6</v>
      </c>
      <c r="C508" t="s">
        <v>101</v>
      </c>
      <c r="D508" t="s">
        <v>1334</v>
      </c>
    </row>
    <row r="509" spans="1:4" x14ac:dyDescent="0.25">
      <c r="A509" t="s">
        <v>1335</v>
      </c>
      <c r="B509">
        <v>6</v>
      </c>
      <c r="C509" t="s">
        <v>101</v>
      </c>
      <c r="D509" t="s">
        <v>1336</v>
      </c>
    </row>
    <row r="510" spans="1:4" x14ac:dyDescent="0.25">
      <c r="A510" t="s">
        <v>1337</v>
      </c>
      <c r="B510">
        <v>6</v>
      </c>
      <c r="C510" t="s">
        <v>101</v>
      </c>
      <c r="D510" t="s">
        <v>1338</v>
      </c>
    </row>
    <row r="511" spans="1:4" x14ac:dyDescent="0.25">
      <c r="A511" t="s">
        <v>1339</v>
      </c>
      <c r="B511">
        <v>6</v>
      </c>
      <c r="C511" t="s">
        <v>101</v>
      </c>
      <c r="D511" t="s">
        <v>1340</v>
      </c>
    </row>
    <row r="512" spans="1:4" x14ac:dyDescent="0.25">
      <c r="A512" t="s">
        <v>1341</v>
      </c>
      <c r="B512">
        <v>6</v>
      </c>
      <c r="C512" t="s">
        <v>101</v>
      </c>
      <c r="D512" t="s">
        <v>1342</v>
      </c>
    </row>
    <row r="513" spans="1:4" x14ac:dyDescent="0.25">
      <c r="A513" t="s">
        <v>1343</v>
      </c>
      <c r="B513">
        <v>6</v>
      </c>
      <c r="C513" t="s">
        <v>101</v>
      </c>
      <c r="D513" t="s">
        <v>1344</v>
      </c>
    </row>
    <row r="514" spans="1:4" x14ac:dyDescent="0.25">
      <c r="A514" t="s">
        <v>1345</v>
      </c>
      <c r="B514">
        <v>6</v>
      </c>
      <c r="C514" t="s">
        <v>101</v>
      </c>
      <c r="D514" t="s">
        <v>1346</v>
      </c>
    </row>
    <row r="515" spans="1:4" x14ac:dyDescent="0.25">
      <c r="A515" t="s">
        <v>1347</v>
      </c>
      <c r="B515">
        <v>6</v>
      </c>
      <c r="C515" t="s">
        <v>101</v>
      </c>
      <c r="D515" t="s">
        <v>1348</v>
      </c>
    </row>
    <row r="516" spans="1:4" x14ac:dyDescent="0.25">
      <c r="A516" t="s">
        <v>1349</v>
      </c>
      <c r="B516">
        <v>6</v>
      </c>
      <c r="C516" t="s">
        <v>101</v>
      </c>
      <c r="D516" t="s">
        <v>1350</v>
      </c>
    </row>
    <row r="517" spans="1:4" x14ac:dyDescent="0.25">
      <c r="A517" t="s">
        <v>1351</v>
      </c>
      <c r="B517">
        <v>6</v>
      </c>
      <c r="C517" t="s">
        <v>101</v>
      </c>
      <c r="D517" t="s">
        <v>1352</v>
      </c>
    </row>
    <row r="518" spans="1:4" x14ac:dyDescent="0.25">
      <c r="A518" t="s">
        <v>1353</v>
      </c>
      <c r="B518">
        <v>6</v>
      </c>
      <c r="C518" t="s">
        <v>101</v>
      </c>
      <c r="D518" t="s">
        <v>1354</v>
      </c>
    </row>
    <row r="519" spans="1:4" x14ac:dyDescent="0.25">
      <c r="A519" t="s">
        <v>1355</v>
      </c>
      <c r="B519">
        <v>6</v>
      </c>
      <c r="C519" t="s">
        <v>101</v>
      </c>
      <c r="D519" t="s">
        <v>1356</v>
      </c>
    </row>
    <row r="520" spans="1:4" x14ac:dyDescent="0.25">
      <c r="A520" t="s">
        <v>1357</v>
      </c>
      <c r="B520">
        <v>6</v>
      </c>
      <c r="C520" t="s">
        <v>101</v>
      </c>
      <c r="D520" t="s">
        <v>1358</v>
      </c>
    </row>
    <row r="521" spans="1:4" x14ac:dyDescent="0.25">
      <c r="A521" t="s">
        <v>1359</v>
      </c>
      <c r="B521">
        <v>6</v>
      </c>
      <c r="C521" t="s">
        <v>101</v>
      </c>
      <c r="D521" t="s">
        <v>1360</v>
      </c>
    </row>
    <row r="522" spans="1:4" x14ac:dyDescent="0.25">
      <c r="A522" t="s">
        <v>1361</v>
      </c>
      <c r="B522">
        <v>6</v>
      </c>
      <c r="C522" t="s">
        <v>101</v>
      </c>
      <c r="D522" t="s">
        <v>1362</v>
      </c>
    </row>
    <row r="523" spans="1:4" x14ac:dyDescent="0.25">
      <c r="A523" t="s">
        <v>1363</v>
      </c>
      <c r="B523">
        <v>6</v>
      </c>
      <c r="C523" t="s">
        <v>101</v>
      </c>
      <c r="D523" t="s">
        <v>1364</v>
      </c>
    </row>
    <row r="524" spans="1:4" x14ac:dyDescent="0.25">
      <c r="A524" t="s">
        <v>1365</v>
      </c>
      <c r="B524">
        <v>6</v>
      </c>
      <c r="C524" t="s">
        <v>101</v>
      </c>
      <c r="D524" t="s">
        <v>1366</v>
      </c>
    </row>
    <row r="525" spans="1:4" x14ac:dyDescent="0.25">
      <c r="A525" t="s">
        <v>1367</v>
      </c>
      <c r="B525">
        <v>6</v>
      </c>
      <c r="C525" t="s">
        <v>101</v>
      </c>
      <c r="D525" t="s">
        <v>1368</v>
      </c>
    </row>
    <row r="526" spans="1:4" x14ac:dyDescent="0.25">
      <c r="A526" t="s">
        <v>1369</v>
      </c>
      <c r="B526">
        <v>6</v>
      </c>
      <c r="C526" t="s">
        <v>101</v>
      </c>
      <c r="D526" t="s">
        <v>1370</v>
      </c>
    </row>
    <row r="527" spans="1:4" x14ac:dyDescent="0.25">
      <c r="A527" t="s">
        <v>1371</v>
      </c>
      <c r="B527">
        <v>6</v>
      </c>
      <c r="C527" t="s">
        <v>101</v>
      </c>
      <c r="D527" t="s">
        <v>1372</v>
      </c>
    </row>
    <row r="528" spans="1:4" x14ac:dyDescent="0.25">
      <c r="A528" t="s">
        <v>1373</v>
      </c>
      <c r="B528">
        <v>6</v>
      </c>
      <c r="C528" t="s">
        <v>101</v>
      </c>
      <c r="D528" t="s">
        <v>1374</v>
      </c>
    </row>
    <row r="529" spans="1:4" x14ac:dyDescent="0.25">
      <c r="A529" t="s">
        <v>1375</v>
      </c>
      <c r="B529">
        <v>6</v>
      </c>
      <c r="C529" t="s">
        <v>101</v>
      </c>
      <c r="D529" t="s">
        <v>1376</v>
      </c>
    </row>
    <row r="530" spans="1:4" x14ac:dyDescent="0.25">
      <c r="A530" t="s">
        <v>1377</v>
      </c>
      <c r="B530">
        <v>6</v>
      </c>
      <c r="C530" t="s">
        <v>101</v>
      </c>
      <c r="D530" t="s">
        <v>1378</v>
      </c>
    </row>
    <row r="531" spans="1:4" x14ac:dyDescent="0.25">
      <c r="A531" t="s">
        <v>1379</v>
      </c>
      <c r="B531">
        <v>6</v>
      </c>
      <c r="C531" t="s">
        <v>101</v>
      </c>
      <c r="D531" t="s">
        <v>1380</v>
      </c>
    </row>
    <row r="532" spans="1:4" x14ac:dyDescent="0.25">
      <c r="A532" t="s">
        <v>1381</v>
      </c>
      <c r="B532">
        <v>6</v>
      </c>
      <c r="C532" t="s">
        <v>101</v>
      </c>
      <c r="D532" t="s">
        <v>1382</v>
      </c>
    </row>
    <row r="533" spans="1:4" x14ac:dyDescent="0.25">
      <c r="A533" t="s">
        <v>1383</v>
      </c>
      <c r="B533">
        <v>6</v>
      </c>
      <c r="C533" t="s">
        <v>101</v>
      </c>
      <c r="D533" t="s">
        <v>1384</v>
      </c>
    </row>
    <row r="534" spans="1:4" x14ac:dyDescent="0.25">
      <c r="A534" t="s">
        <v>1385</v>
      </c>
      <c r="B534">
        <v>6</v>
      </c>
      <c r="C534" t="s">
        <v>101</v>
      </c>
      <c r="D534" t="s">
        <v>1386</v>
      </c>
    </row>
    <row r="535" spans="1:4" x14ac:dyDescent="0.25">
      <c r="A535" t="s">
        <v>1387</v>
      </c>
      <c r="B535">
        <v>6</v>
      </c>
      <c r="C535" t="s">
        <v>101</v>
      </c>
      <c r="D535" t="s">
        <v>1388</v>
      </c>
    </row>
    <row r="536" spans="1:4" x14ac:dyDescent="0.25">
      <c r="A536" t="s">
        <v>1389</v>
      </c>
      <c r="B536">
        <v>6</v>
      </c>
      <c r="C536" t="s">
        <v>101</v>
      </c>
      <c r="D536" t="s">
        <v>1390</v>
      </c>
    </row>
    <row r="537" spans="1:4" x14ac:dyDescent="0.25">
      <c r="A537">
        <v>8200.99</v>
      </c>
      <c r="B537">
        <v>6</v>
      </c>
      <c r="C537" t="s">
        <v>101</v>
      </c>
      <c r="D537" t="s">
        <v>2009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QD2UCF5UJE4V-2141839551-51</_dlc_DocId>
    <_dlc_DocIdUrl xmlns="7184055b-e5ea-4162-8b19-ace5c644b73a">
      <Url>http://intranet2/finance/_layouts/15/DocIdRedir.aspx?ID=QD2UCF5UJE4V-2141839551-51</Url>
      <Description>QD2UCF5UJE4V-2141839551-51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E585B71-D8E1-45CE-BA03-0FADEAC532C4}"/>
</file>

<file path=customXml/itemProps2.xml><?xml version="1.0" encoding="utf-8"?>
<ds:datastoreItem xmlns:ds="http://schemas.openxmlformats.org/officeDocument/2006/customXml" ds:itemID="{58C617E6-DAC9-4B0E-925C-C95884E0FF43}"/>
</file>

<file path=customXml/itemProps3.xml><?xml version="1.0" encoding="utf-8"?>
<ds:datastoreItem xmlns:ds="http://schemas.openxmlformats.org/officeDocument/2006/customXml" ds:itemID="{26236688-063E-42E7-AF27-764FA436993A}"/>
</file>

<file path=customXml/itemProps4.xml><?xml version="1.0" encoding="utf-8"?>
<ds:datastoreItem xmlns:ds="http://schemas.openxmlformats.org/officeDocument/2006/customXml" ds:itemID="{A330A741-46FE-42F7-8C2D-EE95584B67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PW</vt:lpstr>
      <vt:lpstr>Baseline</vt:lpstr>
      <vt:lpstr>New Requests</vt:lpstr>
      <vt:lpstr>Baseline Codes</vt:lpstr>
      <vt:lpstr>Sheet1</vt:lpstr>
      <vt:lpstr>Projections Cheat Sheet</vt:lpstr>
      <vt:lpstr>'New Requests'!Print_Area</vt:lpstr>
      <vt:lpstr>PW!Print_Area</vt:lpstr>
      <vt:lpstr>PW!Print_Titles</vt:lpstr>
      <vt:lpstr>'New Requests'!Service_Levels</vt:lpstr>
    </vt:vector>
  </TitlesOfParts>
  <Company>City of Stockton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Mahin Shah</dc:creator>
  <cp:lastModifiedBy>O'Keefe, Paula</cp:lastModifiedBy>
  <cp:lastPrinted>2020-04-27T17:43:56Z</cp:lastPrinted>
  <dcterms:created xsi:type="dcterms:W3CDTF">2014-11-13T17:51:15Z</dcterms:created>
  <dcterms:modified xsi:type="dcterms:W3CDTF">2020-12-30T01:38:46Z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DocumentType">
    <vt:lpwstr/>
  </property>
  <property fmtid="{D5CDD505-2E9C-101B-9397-08002B2CF9AE}" pid="4" name="f6na">
    <vt:lpwstr>Budget Development</vt:lpwstr>
  </property>
  <property fmtid="{D5CDD505-2E9C-101B-9397-08002B2CF9AE}" pid="5" name="Order">
    <vt:r8>45500</vt:r8>
  </property>
  <property fmtid="{D5CDD505-2E9C-101B-9397-08002B2CF9AE}" pid="6" name="Document Category2">
    <vt:lpwstr>Public Works</vt:lpwstr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AuthorIds_UIVersion_17920">
    <vt:lpwstr>223</vt:lpwstr>
  </property>
  <property fmtid="{D5CDD505-2E9C-101B-9397-08002B2CF9AE}" pid="12" name="_dlc_DocIdItemGuid">
    <vt:lpwstr>c0918a6a-7226-49e4-9cde-d6e37069a68c</vt:lpwstr>
  </property>
</Properties>
</file>