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Expenses!$A$2:$BJ$181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182" i="4" l="1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3" i="4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3" i="3"/>
  <c r="AL4" i="3" l="1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3" i="3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3" i="4"/>
  <c r="C40" i="4" l="1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100" i="4"/>
  <c r="D100" i="4"/>
  <c r="E100" i="4"/>
  <c r="F100" i="4"/>
  <c r="C101" i="4"/>
  <c r="D101" i="4"/>
  <c r="E101" i="4"/>
  <c r="F101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4" i="4"/>
  <c r="D114" i="4"/>
  <c r="E114" i="4"/>
  <c r="F114" i="4"/>
  <c r="C115" i="4"/>
  <c r="D115" i="4"/>
  <c r="E115" i="4"/>
  <c r="F115" i="4"/>
  <c r="C116" i="4"/>
  <c r="D116" i="4"/>
  <c r="E116" i="4"/>
  <c r="F116" i="4"/>
  <c r="C117" i="4"/>
  <c r="D117" i="4"/>
  <c r="E117" i="4"/>
  <c r="F117" i="4"/>
  <c r="C118" i="4"/>
  <c r="D118" i="4"/>
  <c r="E118" i="4"/>
  <c r="F118" i="4"/>
  <c r="C119" i="4"/>
  <c r="D119" i="4"/>
  <c r="E119" i="4"/>
  <c r="F119" i="4"/>
  <c r="C120" i="4"/>
  <c r="D120" i="4"/>
  <c r="E120" i="4"/>
  <c r="F120" i="4"/>
  <c r="C121" i="4"/>
  <c r="D121" i="4"/>
  <c r="E121" i="4"/>
  <c r="F121" i="4"/>
  <c r="C122" i="4"/>
  <c r="D122" i="4"/>
  <c r="E122" i="4"/>
  <c r="F122" i="4"/>
  <c r="C123" i="4"/>
  <c r="D123" i="4"/>
  <c r="E123" i="4"/>
  <c r="F123" i="4"/>
  <c r="C124" i="4"/>
  <c r="D124" i="4"/>
  <c r="E124" i="4"/>
  <c r="F124" i="4"/>
  <c r="C125" i="4"/>
  <c r="D125" i="4"/>
  <c r="E125" i="4"/>
  <c r="F125" i="4"/>
  <c r="C126" i="4"/>
  <c r="D126" i="4"/>
  <c r="E126" i="4"/>
  <c r="F126" i="4"/>
  <c r="C127" i="4"/>
  <c r="D127" i="4"/>
  <c r="E127" i="4"/>
  <c r="F127" i="4"/>
  <c r="C128" i="4"/>
  <c r="D128" i="4"/>
  <c r="E128" i="4"/>
  <c r="F128" i="4"/>
  <c r="C129" i="4"/>
  <c r="D129" i="4"/>
  <c r="E129" i="4"/>
  <c r="F129" i="4"/>
  <c r="C130" i="4"/>
  <c r="D130" i="4"/>
  <c r="E130" i="4"/>
  <c r="F130" i="4"/>
  <c r="C131" i="4"/>
  <c r="D131" i="4"/>
  <c r="E131" i="4"/>
  <c r="F131" i="4"/>
  <c r="C132" i="4"/>
  <c r="D132" i="4"/>
  <c r="E132" i="4"/>
  <c r="F132" i="4"/>
  <c r="C133" i="4"/>
  <c r="D133" i="4"/>
  <c r="E133" i="4"/>
  <c r="F133" i="4"/>
  <c r="C134" i="4"/>
  <c r="D134" i="4"/>
  <c r="E134" i="4"/>
  <c r="F134" i="4"/>
  <c r="C135" i="4"/>
  <c r="D135" i="4"/>
  <c r="E135" i="4"/>
  <c r="F135" i="4"/>
  <c r="C136" i="4"/>
  <c r="D136" i="4"/>
  <c r="E136" i="4"/>
  <c r="F136" i="4"/>
  <c r="C137" i="4"/>
  <c r="D137" i="4"/>
  <c r="E137" i="4"/>
  <c r="F137" i="4"/>
  <c r="C138" i="4"/>
  <c r="D138" i="4"/>
  <c r="E138" i="4"/>
  <c r="F138" i="4"/>
  <c r="C139" i="4"/>
  <c r="D139" i="4"/>
  <c r="E139" i="4"/>
  <c r="F139" i="4"/>
  <c r="C140" i="4"/>
  <c r="D140" i="4"/>
  <c r="E140" i="4"/>
  <c r="F140" i="4"/>
  <c r="C141" i="4"/>
  <c r="D141" i="4"/>
  <c r="E141" i="4"/>
  <c r="F141" i="4"/>
  <c r="C142" i="4"/>
  <c r="D142" i="4"/>
  <c r="E142" i="4"/>
  <c r="F142" i="4"/>
  <c r="C143" i="4"/>
  <c r="D143" i="4"/>
  <c r="E143" i="4"/>
  <c r="F143" i="4"/>
  <c r="C144" i="4"/>
  <c r="D144" i="4"/>
  <c r="E144" i="4"/>
  <c r="F144" i="4"/>
  <c r="C145" i="4"/>
  <c r="D145" i="4"/>
  <c r="E145" i="4"/>
  <c r="F145" i="4"/>
  <c r="C146" i="4"/>
  <c r="D146" i="4"/>
  <c r="E146" i="4"/>
  <c r="F146" i="4"/>
  <c r="C147" i="4"/>
  <c r="D147" i="4"/>
  <c r="E147" i="4"/>
  <c r="F147" i="4"/>
  <c r="C148" i="4"/>
  <c r="D148" i="4"/>
  <c r="E148" i="4"/>
  <c r="F148" i="4"/>
  <c r="C149" i="4"/>
  <c r="D149" i="4"/>
  <c r="E149" i="4"/>
  <c r="F149" i="4"/>
  <c r="C150" i="4"/>
  <c r="D150" i="4"/>
  <c r="E150" i="4"/>
  <c r="F150" i="4"/>
  <c r="C151" i="4"/>
  <c r="D151" i="4"/>
  <c r="E151" i="4"/>
  <c r="F151" i="4"/>
  <c r="C152" i="4"/>
  <c r="D152" i="4"/>
  <c r="E152" i="4"/>
  <c r="F152" i="4"/>
  <c r="C153" i="4"/>
  <c r="D153" i="4"/>
  <c r="E153" i="4"/>
  <c r="F153" i="4"/>
  <c r="C154" i="4"/>
  <c r="D154" i="4"/>
  <c r="E154" i="4"/>
  <c r="F154" i="4"/>
  <c r="C155" i="4"/>
  <c r="D155" i="4"/>
  <c r="E155" i="4"/>
  <c r="F155" i="4"/>
  <c r="C156" i="4"/>
  <c r="D156" i="4"/>
  <c r="E156" i="4"/>
  <c r="F156" i="4"/>
  <c r="C157" i="4"/>
  <c r="D157" i="4"/>
  <c r="E157" i="4"/>
  <c r="F157" i="4"/>
  <c r="C158" i="4"/>
  <c r="D158" i="4"/>
  <c r="E158" i="4"/>
  <c r="F158" i="4"/>
  <c r="C159" i="4"/>
  <c r="D159" i="4"/>
  <c r="E159" i="4"/>
  <c r="F159" i="4"/>
  <c r="C160" i="4"/>
  <c r="D160" i="4"/>
  <c r="E160" i="4"/>
  <c r="F160" i="4"/>
  <c r="C161" i="4"/>
  <c r="D161" i="4"/>
  <c r="E161" i="4"/>
  <c r="F161" i="4"/>
  <c r="C162" i="4"/>
  <c r="D162" i="4"/>
  <c r="E162" i="4"/>
  <c r="F162" i="4"/>
  <c r="C163" i="4"/>
  <c r="D163" i="4"/>
  <c r="E163" i="4"/>
  <c r="F163" i="4"/>
  <c r="C164" i="4"/>
  <c r="D164" i="4"/>
  <c r="E164" i="4"/>
  <c r="F164" i="4"/>
  <c r="C165" i="4"/>
  <c r="D165" i="4"/>
  <c r="E165" i="4"/>
  <c r="F165" i="4"/>
  <c r="C166" i="4"/>
  <c r="D166" i="4"/>
  <c r="E166" i="4"/>
  <c r="F166" i="4"/>
  <c r="C167" i="4"/>
  <c r="D167" i="4"/>
  <c r="E167" i="4"/>
  <c r="F167" i="4"/>
  <c r="C168" i="4"/>
  <c r="D168" i="4"/>
  <c r="E168" i="4"/>
  <c r="F168" i="4"/>
  <c r="C169" i="4"/>
  <c r="D169" i="4"/>
  <c r="E169" i="4"/>
  <c r="F169" i="4"/>
  <c r="C170" i="4"/>
  <c r="D170" i="4"/>
  <c r="E170" i="4"/>
  <c r="F170" i="4"/>
  <c r="C171" i="4"/>
  <c r="D171" i="4"/>
  <c r="E171" i="4"/>
  <c r="F171" i="4"/>
  <c r="C172" i="4"/>
  <c r="D172" i="4"/>
  <c r="E172" i="4"/>
  <c r="F172" i="4"/>
  <c r="C173" i="4"/>
  <c r="D173" i="4"/>
  <c r="E173" i="4"/>
  <c r="F173" i="4"/>
  <c r="C174" i="4"/>
  <c r="D174" i="4"/>
  <c r="E174" i="4"/>
  <c r="F174" i="4"/>
  <c r="C175" i="4"/>
  <c r="D175" i="4"/>
  <c r="E175" i="4"/>
  <c r="F175" i="4"/>
  <c r="C176" i="4"/>
  <c r="D176" i="4"/>
  <c r="E176" i="4"/>
  <c r="F176" i="4"/>
  <c r="C177" i="4"/>
  <c r="D177" i="4"/>
  <c r="E177" i="4"/>
  <c r="F177" i="4"/>
  <c r="C178" i="4"/>
  <c r="D178" i="4"/>
  <c r="E178" i="4"/>
  <c r="F178" i="4"/>
  <c r="C179" i="4"/>
  <c r="D179" i="4"/>
  <c r="E179" i="4"/>
  <c r="F179" i="4"/>
  <c r="C180" i="4"/>
  <c r="D180" i="4"/>
  <c r="E180" i="4"/>
  <c r="F180" i="4"/>
  <c r="C181" i="4"/>
  <c r="D181" i="4"/>
  <c r="E181" i="4"/>
  <c r="F181" i="4"/>
  <c r="AN28" i="5" l="1"/>
  <c r="AO28" i="5"/>
  <c r="AP28" i="5"/>
  <c r="AQ28" i="5"/>
  <c r="AR28" i="5"/>
  <c r="AS28" i="5"/>
  <c r="AT28" i="5"/>
  <c r="AM27" i="5"/>
  <c r="AN27" i="5"/>
  <c r="AO27" i="5"/>
  <c r="AP27" i="5"/>
  <c r="AQ27" i="5"/>
  <c r="AR27" i="5"/>
  <c r="AS27" i="5"/>
  <c r="AT27" i="5"/>
  <c r="AO26" i="5"/>
  <c r="AP26" i="5"/>
  <c r="AQ26" i="5"/>
  <c r="AR26" i="5"/>
  <c r="AS26" i="5"/>
  <c r="AT26" i="5"/>
  <c r="AN18" i="5"/>
  <c r="AO18" i="5"/>
  <c r="AP18" i="5"/>
  <c r="AQ18" i="5"/>
  <c r="AR18" i="5"/>
  <c r="AS18" i="5"/>
  <c r="AT18" i="5"/>
  <c r="AN19" i="5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O22" i="5"/>
  <c r="AP22" i="5"/>
  <c r="AQ22" i="5"/>
  <c r="AR22" i="5"/>
  <c r="AS22" i="5"/>
  <c r="AT22" i="5"/>
  <c r="AT17" i="5"/>
  <c r="AO17" i="5"/>
  <c r="AP17" i="5"/>
  <c r="AQ17" i="5"/>
  <c r="AR17" i="5"/>
  <c r="AS17" i="5"/>
  <c r="AQ14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O11" i="5"/>
  <c r="AO14" i="5" s="1"/>
  <c r="AP11" i="5"/>
  <c r="AQ11" i="5"/>
  <c r="AR11" i="5"/>
  <c r="AS11" i="5"/>
  <c r="AT11" i="5"/>
  <c r="O11" i="3"/>
  <c r="O12" i="3"/>
  <c r="O13" i="3"/>
  <c r="O14" i="3"/>
  <c r="O15" i="3"/>
  <c r="O16" i="3"/>
  <c r="O17" i="3"/>
  <c r="O18" i="3"/>
  <c r="O19" i="3"/>
  <c r="O20" i="3"/>
  <c r="X11" i="3"/>
  <c r="X12" i="3"/>
  <c r="X13" i="3"/>
  <c r="X14" i="3"/>
  <c r="X15" i="3"/>
  <c r="X16" i="3"/>
  <c r="X17" i="3"/>
  <c r="X18" i="3"/>
  <c r="X19" i="3"/>
  <c r="X20" i="3"/>
  <c r="C4" i="4"/>
  <c r="D4" i="4"/>
  <c r="E4" i="4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E3" i="4"/>
  <c r="D3" i="4"/>
  <c r="C3" i="4"/>
  <c r="AK21" i="3"/>
  <c r="AL21" i="3"/>
  <c r="AJ3" i="3"/>
  <c r="AI3" i="3"/>
  <c r="F11" i="3"/>
  <c r="F12" i="3"/>
  <c r="F13" i="3"/>
  <c r="F14" i="3"/>
  <c r="F15" i="3"/>
  <c r="F16" i="3"/>
  <c r="F17" i="3"/>
  <c r="F18" i="3"/>
  <c r="F19" i="3"/>
  <c r="F20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E3" i="3"/>
  <c r="D3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AJ8" i="3"/>
  <c r="AI5" i="3"/>
  <c r="AJ11" i="3"/>
  <c r="AO29" i="5" l="1"/>
  <c r="AP14" i="5"/>
  <c r="AP29" i="5"/>
  <c r="AP23" i="5"/>
  <c r="AQ23" i="5"/>
  <c r="AO23" i="5"/>
  <c r="AO31" i="5" s="1"/>
  <c r="AO33" i="5" s="1"/>
  <c r="AS23" i="5"/>
  <c r="AS31" i="5" s="1"/>
  <c r="AS33" i="5" s="1"/>
  <c r="AR23" i="5"/>
  <c r="AI20" i="3"/>
  <c r="AJ19" i="3"/>
  <c r="AJ7" i="3"/>
  <c r="AI19" i="3"/>
  <c r="AJ18" i="3"/>
  <c r="AJ6" i="3"/>
  <c r="AI18" i="3"/>
  <c r="AJ17" i="3"/>
  <c r="AJ5" i="3"/>
  <c r="AJ4" i="3"/>
  <c r="AJ15" i="3"/>
  <c r="AI10" i="3"/>
  <c r="AI9" i="3"/>
  <c r="AJ13" i="3"/>
  <c r="AI17" i="3"/>
  <c r="AI15" i="3"/>
  <c r="AI14" i="3"/>
  <c r="AI8" i="3"/>
  <c r="AI13" i="3"/>
  <c r="AJ12" i="3"/>
  <c r="AJ16" i="3"/>
  <c r="AI16" i="3"/>
  <c r="AJ14" i="3"/>
  <c r="AI7" i="3"/>
  <c r="AI12" i="3"/>
  <c r="AI6" i="3"/>
  <c r="AI11" i="3"/>
  <c r="AJ10" i="3"/>
  <c r="AJ9" i="3"/>
  <c r="AI4" i="3"/>
  <c r="AJ20" i="3"/>
  <c r="AB21" i="3"/>
  <c r="AC21" i="3"/>
  <c r="AD21" i="3"/>
  <c r="AE21" i="3"/>
  <c r="R26" i="5"/>
  <c r="W26" i="5"/>
  <c r="Q27" i="5"/>
  <c r="R27" i="5"/>
  <c r="R21" i="3"/>
  <c r="S21" i="3"/>
  <c r="T21" i="3"/>
  <c r="U21" i="3"/>
  <c r="V21" i="3"/>
  <c r="W21" i="3"/>
  <c r="Q21" i="3"/>
  <c r="I21" i="3"/>
  <c r="J21" i="3"/>
  <c r="K21" i="3"/>
  <c r="L21" i="3"/>
  <c r="M21" i="3"/>
  <c r="N21" i="3"/>
  <c r="H21" i="3"/>
  <c r="W27" i="5"/>
  <c r="Q26" i="5"/>
  <c r="L26" i="5"/>
  <c r="L27" i="5"/>
  <c r="L12" i="5"/>
  <c r="G26" i="5"/>
  <c r="F26" i="5"/>
  <c r="F27" i="5"/>
  <c r="S27" i="5"/>
  <c r="T27" i="5"/>
  <c r="U27" i="5"/>
  <c r="V27" i="5"/>
  <c r="S26" i="5"/>
  <c r="T26" i="5"/>
  <c r="U26" i="5"/>
  <c r="V26" i="5"/>
  <c r="G27" i="5"/>
  <c r="H27" i="5"/>
  <c r="I27" i="5"/>
  <c r="J27" i="5"/>
  <c r="K27" i="5"/>
  <c r="H26" i="5"/>
  <c r="I26" i="5"/>
  <c r="J26" i="5"/>
  <c r="K26" i="5"/>
  <c r="L28" i="5"/>
  <c r="AP31" i="5" l="1"/>
  <c r="AP33" i="5" s="1"/>
  <c r="Z21" i="3"/>
  <c r="AF21" i="3"/>
  <c r="AA21" i="3"/>
  <c r="L13" i="5"/>
  <c r="L11" i="5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B182" i="4"/>
  <c r="AC182" i="4"/>
  <c r="AD182" i="4"/>
  <c r="S182" i="4"/>
  <c r="T182" i="4"/>
  <c r="U182" i="4"/>
  <c r="V182" i="4"/>
  <c r="Q182" i="4"/>
  <c r="F6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182" i="4" l="1"/>
  <c r="I182" i="4"/>
  <c r="H182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N26" i="5"/>
  <c r="AM26" i="5"/>
  <c r="AM28" i="5"/>
  <c r="AC28" i="5"/>
  <c r="AD28" i="5"/>
  <c r="AE28" i="5"/>
  <c r="AF28" i="5"/>
  <c r="AG28" i="5"/>
  <c r="AH28" i="5"/>
  <c r="AB28" i="5"/>
  <c r="AC26" i="5"/>
  <c r="AD26" i="5"/>
  <c r="AE26" i="5"/>
  <c r="AF26" i="5"/>
  <c r="AG26" i="5"/>
  <c r="AH26" i="5"/>
  <c r="AB26" i="5"/>
  <c r="AQ3" i="4"/>
  <c r="AQ4" i="4"/>
  <c r="AQ5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Y182" i="4"/>
  <c r="AX182" i="4"/>
  <c r="AW182" i="4"/>
  <c r="AV182" i="4"/>
  <c r="AU182" i="4"/>
  <c r="AT182" i="4"/>
  <c r="AS182" i="4"/>
  <c r="AZ39" i="4"/>
  <c r="AZ38" i="4"/>
  <c r="AZ37" i="4"/>
  <c r="AZ36" i="4"/>
  <c r="AZ35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5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M18" i="5"/>
  <c r="AM19" i="5"/>
  <c r="AM20" i="5"/>
  <c r="AM21" i="5"/>
  <c r="AM22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M12" i="5"/>
  <c r="AM13" i="5"/>
  <c r="AN11" i="5"/>
  <c r="AM11" i="5"/>
  <c r="AG3" i="3"/>
  <c r="AY21" i="3"/>
  <c r="AX21" i="3"/>
  <c r="AW21" i="3"/>
  <c r="AV21" i="3"/>
  <c r="AU21" i="3"/>
  <c r="AT21" i="3"/>
  <c r="AS21" i="3"/>
  <c r="AZ10" i="3"/>
  <c r="AZ9" i="3"/>
  <c r="AZ8" i="3"/>
  <c r="AZ7" i="3"/>
  <c r="AZ6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8" i="5"/>
  <c r="S28" i="5"/>
  <c r="T28" i="5"/>
  <c r="U28" i="5"/>
  <c r="V28" i="5"/>
  <c r="W28" i="5"/>
  <c r="Q28" i="5"/>
  <c r="X5" i="3"/>
  <c r="X6" i="3"/>
  <c r="X7" i="3"/>
  <c r="X8" i="3"/>
  <c r="X9" i="3"/>
  <c r="X10" i="3"/>
  <c r="X3" i="3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G11" i="5"/>
  <c r="H11" i="5"/>
  <c r="I11" i="5"/>
  <c r="J11" i="5"/>
  <c r="K11" i="5"/>
  <c r="G12" i="5"/>
  <c r="H12" i="5"/>
  <c r="I12" i="5"/>
  <c r="J12" i="5"/>
  <c r="K12" i="5"/>
  <c r="G13" i="5"/>
  <c r="H13" i="5"/>
  <c r="I13" i="5"/>
  <c r="J13" i="5"/>
  <c r="K13" i="5"/>
  <c r="F12" i="5"/>
  <c r="F13" i="5"/>
  <c r="F11" i="5"/>
  <c r="O3" i="3"/>
  <c r="AH20" i="5" l="1"/>
  <c r="AF182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182" i="4"/>
  <c r="Z182" i="4"/>
  <c r="AA182" i="4"/>
  <c r="R22" i="5"/>
  <c r="W22" i="5"/>
  <c r="W21" i="5"/>
  <c r="W18" i="5"/>
  <c r="W182" i="4"/>
  <c r="W17" i="5"/>
  <c r="W19" i="5"/>
  <c r="W20" i="5"/>
  <c r="R20" i="5"/>
  <c r="R21" i="5"/>
  <c r="R182" i="4"/>
  <c r="R19" i="5"/>
  <c r="R17" i="5"/>
  <c r="R18" i="5"/>
  <c r="I184" i="4"/>
  <c r="T29" i="5"/>
  <c r="AF29" i="5"/>
  <c r="AD29" i="5"/>
  <c r="AC29" i="5"/>
  <c r="AZ182" i="4"/>
  <c r="U29" i="5"/>
  <c r="AB19" i="5"/>
  <c r="AB20" i="5"/>
  <c r="AB17" i="5"/>
  <c r="AB22" i="5"/>
  <c r="AB18" i="5"/>
  <c r="AB29" i="5"/>
  <c r="AH29" i="5"/>
  <c r="AU29" i="5" s="1"/>
  <c r="AG29" i="5"/>
  <c r="AE29" i="5"/>
  <c r="AZ21" i="3"/>
  <c r="R29" i="5"/>
  <c r="W29" i="5"/>
  <c r="V29" i="5"/>
  <c r="S29" i="5"/>
  <c r="L29" i="5"/>
  <c r="I29" i="5"/>
  <c r="H29" i="5"/>
  <c r="K29" i="5"/>
  <c r="J29" i="5"/>
  <c r="G29" i="5"/>
  <c r="F18" i="4"/>
  <c r="AQ3" i="3"/>
  <c r="AJ21" i="3"/>
  <c r="AM21" i="3"/>
  <c r="AN21" i="3"/>
  <c r="AO21" i="3"/>
  <c r="AP21" i="3"/>
  <c r="AI21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G6" i="3"/>
  <c r="O6" i="3"/>
  <c r="F6" i="3"/>
  <c r="AQ5" i="3"/>
  <c r="AG5" i="3"/>
  <c r="O5" i="3"/>
  <c r="F5" i="3"/>
  <c r="AQ4" i="3"/>
  <c r="AG4" i="3"/>
  <c r="X4" i="3"/>
  <c r="X21" i="3" s="1"/>
  <c r="O4" i="3"/>
  <c r="F4" i="3"/>
  <c r="F3" i="3"/>
  <c r="M11" i="5"/>
  <c r="N11" i="5" s="1"/>
  <c r="AP182" i="4"/>
  <c r="AO182" i="4"/>
  <c r="AN182" i="4"/>
  <c r="AM182" i="4"/>
  <c r="AL182" i="4"/>
  <c r="AJ182" i="4"/>
  <c r="M182" i="4"/>
  <c r="L182" i="4"/>
  <c r="K182" i="4"/>
  <c r="J182" i="4"/>
  <c r="AI182" i="4"/>
  <c r="AG39" i="4"/>
  <c r="X39" i="4"/>
  <c r="O39" i="4"/>
  <c r="F39" i="4"/>
  <c r="AG38" i="4"/>
  <c r="X38" i="4"/>
  <c r="O38" i="4"/>
  <c r="F38" i="4"/>
  <c r="AG37" i="4"/>
  <c r="X37" i="4"/>
  <c r="O37" i="4"/>
  <c r="F37" i="4"/>
  <c r="AG36" i="4"/>
  <c r="X36" i="4"/>
  <c r="O36" i="4"/>
  <c r="F36" i="4"/>
  <c r="AG35" i="4"/>
  <c r="X35" i="4"/>
  <c r="O35" i="4"/>
  <c r="F35" i="4"/>
  <c r="AG34" i="4"/>
  <c r="X34" i="4"/>
  <c r="O34" i="4"/>
  <c r="F34" i="4"/>
  <c r="AG33" i="4"/>
  <c r="X33" i="4"/>
  <c r="O33" i="4"/>
  <c r="F33" i="4"/>
  <c r="AG32" i="4"/>
  <c r="X32" i="4"/>
  <c r="O32" i="4"/>
  <c r="F32" i="4"/>
  <c r="AG31" i="4"/>
  <c r="X31" i="4"/>
  <c r="O31" i="4"/>
  <c r="F31" i="4"/>
  <c r="AG30" i="4"/>
  <c r="X30" i="4"/>
  <c r="O30" i="4"/>
  <c r="F30" i="4"/>
  <c r="AG29" i="4"/>
  <c r="X29" i="4"/>
  <c r="O29" i="4"/>
  <c r="F29" i="4"/>
  <c r="AG28" i="4"/>
  <c r="X28" i="4"/>
  <c r="O28" i="4"/>
  <c r="F28" i="4"/>
  <c r="AG27" i="4"/>
  <c r="X27" i="4"/>
  <c r="O27" i="4"/>
  <c r="F27" i="4"/>
  <c r="AG26" i="4"/>
  <c r="X26" i="4"/>
  <c r="O26" i="4"/>
  <c r="F26" i="4"/>
  <c r="AG25" i="4"/>
  <c r="X25" i="4"/>
  <c r="O25" i="4"/>
  <c r="F25" i="4"/>
  <c r="AG24" i="4"/>
  <c r="X24" i="4"/>
  <c r="O24" i="4"/>
  <c r="F24" i="4"/>
  <c r="AG23" i="4"/>
  <c r="X23" i="4"/>
  <c r="O23" i="4"/>
  <c r="F23" i="4"/>
  <c r="AG22" i="4"/>
  <c r="X22" i="4"/>
  <c r="O22" i="4"/>
  <c r="F22" i="4"/>
  <c r="AG21" i="4"/>
  <c r="X21" i="4"/>
  <c r="O21" i="4"/>
  <c r="F21" i="4"/>
  <c r="AG20" i="4"/>
  <c r="X20" i="4"/>
  <c r="O20" i="4"/>
  <c r="F20" i="4"/>
  <c r="AG19" i="4"/>
  <c r="X19" i="4"/>
  <c r="O19" i="4"/>
  <c r="F19" i="4"/>
  <c r="AG18" i="4"/>
  <c r="X18" i="4"/>
  <c r="O18" i="4"/>
  <c r="AG17" i="4"/>
  <c r="X17" i="4"/>
  <c r="O17" i="4"/>
  <c r="F17" i="4"/>
  <c r="AG16" i="4"/>
  <c r="X16" i="4"/>
  <c r="O16" i="4"/>
  <c r="F16" i="4"/>
  <c r="AG15" i="4"/>
  <c r="X15" i="4"/>
  <c r="O15" i="4"/>
  <c r="F15" i="4"/>
  <c r="AG14" i="4"/>
  <c r="X14" i="4"/>
  <c r="O14" i="4"/>
  <c r="F14" i="4"/>
  <c r="AG13" i="4"/>
  <c r="X13" i="4"/>
  <c r="O13" i="4"/>
  <c r="F13" i="4"/>
  <c r="AG12" i="4"/>
  <c r="X12" i="4"/>
  <c r="O12" i="4"/>
  <c r="F12" i="4"/>
  <c r="AG11" i="4"/>
  <c r="X11" i="4"/>
  <c r="O11" i="4"/>
  <c r="F11" i="4"/>
  <c r="AG10" i="4"/>
  <c r="X10" i="4"/>
  <c r="O10" i="4"/>
  <c r="F10" i="4"/>
  <c r="AG9" i="4"/>
  <c r="X9" i="4"/>
  <c r="O9" i="4"/>
  <c r="F9" i="4"/>
  <c r="AG8" i="4"/>
  <c r="X8" i="4"/>
  <c r="O8" i="4"/>
  <c r="F8" i="4"/>
  <c r="AG7" i="4"/>
  <c r="X7" i="4"/>
  <c r="O7" i="4"/>
  <c r="F7" i="4"/>
  <c r="AG5" i="4"/>
  <c r="X5" i="4"/>
  <c r="O5" i="4"/>
  <c r="F5" i="4"/>
  <c r="AG4" i="4"/>
  <c r="X4" i="4"/>
  <c r="O4" i="4"/>
  <c r="F4" i="4"/>
  <c r="AG3" i="4"/>
  <c r="X3" i="4"/>
  <c r="O3" i="4"/>
  <c r="F3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AT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G14" i="5"/>
  <c r="AB14" i="5"/>
  <c r="X11" i="5"/>
  <c r="Y11" i="5" s="1"/>
  <c r="L14" i="5"/>
  <c r="I14" i="5"/>
  <c r="H14" i="5"/>
  <c r="F14" i="5"/>
  <c r="G8" i="5"/>
  <c r="AG21" i="3" l="1"/>
  <c r="AQ21" i="3"/>
  <c r="O21" i="3"/>
  <c r="AG182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BC29" i="5"/>
  <c r="N26" i="5"/>
  <c r="M29" i="5"/>
  <c r="N29" i="5" s="1"/>
  <c r="BC14" i="5"/>
  <c r="J14" i="5"/>
  <c r="BE14" i="5"/>
  <c r="AC23" i="5"/>
  <c r="BB23" i="5"/>
  <c r="AQ29" i="5"/>
  <c r="AF14" i="5"/>
  <c r="AS14" i="5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G23" i="5"/>
  <c r="T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BF29" i="5"/>
  <c r="AQ182" i="4"/>
  <c r="O182" i="4"/>
  <c r="X182" i="4"/>
  <c r="AM29" i="5"/>
  <c r="BG14" i="5"/>
  <c r="BH11" i="5"/>
  <c r="BG29" i="5"/>
  <c r="BH28" i="5"/>
  <c r="BI28" i="5" s="1"/>
  <c r="BB14" i="5"/>
  <c r="T14" i="5"/>
  <c r="AI13" i="5"/>
  <c r="AJ13" i="5" s="1"/>
  <c r="U23" i="5"/>
  <c r="AF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Q23" i="5"/>
  <c r="Q45" i="5" s="1"/>
  <c r="AZ11" i="5"/>
  <c r="K23" i="5"/>
  <c r="U14" i="5"/>
  <c r="AR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8" i="5" l="1"/>
  <c r="AT8" i="5"/>
  <c r="AT33" i="5" s="1"/>
  <c r="AM33" i="5" l="1"/>
  <c r="AN8" i="5"/>
  <c r="AN33" i="5" s="1"/>
  <c r="AY8" i="5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<sst xmlns="http://schemas.openxmlformats.org/spreadsheetml/2006/main" count="638" uniqueCount="426">
  <si>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</si>
  <si>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</si>
  <si>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</si>
  <si>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</si>
  <si>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</si>
  <si>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</si>
  <si>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</si>
  <si>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</si>
  <si>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</si>
  <si>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</si>
  <si>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</si>
  <si>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</si>
  <si>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</si>
  <si>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</si>
  <si>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</si>
  <si>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</si>
  <si>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</si>
  <si>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</si>
  <si>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</si>
  <si>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</si>
  <si>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</si>
  <si>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</si>
  <si>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</si>
  <si>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</si>
  <si>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</si>
  <si>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</si>
  <si>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</si>
  <si>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</si>
  <si>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</si>
  <si>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</si>
  <si>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</si>
  <si>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</si>
  <si>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</si>
  <si>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</si>
  <si>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</si>
  <si>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</si>
  <si>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</si>
  <si>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</si>
  <si>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</si>
  <si>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</si>
  <si>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</si>
  <si>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</si>
  <si>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</si>
  <si>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</si>
  <si>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</si>
  <si>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</si>
  <si>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</si>
  <si>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</si>
  <si>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</si>
  <si>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</si>
  <si>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</si>
  <si>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</si>
  <si>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</si>
  <si>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</si>
  <si>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</si>
  <si>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</si>
  <si>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</si>
  <si>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</si>
  <si>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</si>
  <si>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</si>
  <si>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</si>
  <si>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</si>
  <si>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</si>
  <si>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</si>
  <si>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</si>
  <si>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</si>
  <si>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</si>
  <si>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</si>
  <si>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</si>
  <si>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</si>
  <si>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</si>
  <si>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</si>
  <si>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</si>
  <si>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</si>
  <si>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</si>
  <si>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</si>
  <si>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</si>
  <si>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</si>
  <si>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</si>
  <si>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</si>
  <si>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</si>
  <si>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</si>
  <si>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</si>
  <si>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Operations Equip-Minor</t>
  </si>
  <si>
    <t>Capital Outlay General</t>
  </si>
  <si>
    <t>Professional Services General</t>
  </si>
  <si>
    <t>Supplies Special Department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</si>
  <si>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</si>
  <si>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</si>
  <si>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</si>
  <si>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</si>
  <si>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</si>
  <si>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</si>
  <si>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</si>
  <si>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</si>
  <si>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</si>
  <si>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</si>
  <si>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</si>
  <si>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</si>
  <si>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</si>
  <si>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</si>
  <si>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</si>
  <si>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</si>
  <si>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</si>
  <si>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</si>
  <si>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</si>
  <si>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</si>
  <si>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</si>
  <si>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</si>
  <si>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</si>
  <si>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</si>
  <si>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</si>
  <si>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Supplies Data Processing</t>
  </si>
  <si>
    <t>Administrative Expenses Support Services-Indirect Labor</t>
  </si>
  <si>
    <t>Capital Outlay Computer Software</t>
  </si>
  <si>
    <t>Transfer In - General Fund</t>
  </si>
  <si>
    <t>Transfer In - Other</t>
  </si>
  <si>
    <t>Professional Services Legal</t>
  </si>
  <si>
    <t>Administrative Expenses Support Services-IT</t>
  </si>
  <si>
    <t>Administrative Expenses IT Fund Contribution</t>
  </si>
  <si>
    <t>Fund 650</t>
  </si>
  <si>
    <t>Sewer Improvement</t>
  </si>
  <si>
    <t>650.40.80.015-4400.08</t>
  </si>
  <si>
    <t>650.40.80.015-4400.09</t>
  </si>
  <si>
    <t>650.40.80.015-4500.10</t>
  </si>
  <si>
    <t>650.40.80.015-4500.11</t>
  </si>
  <si>
    <t>650.40.80.015-4500.12</t>
  </si>
  <si>
    <t>650.40.80.015-4500.13</t>
  </si>
  <si>
    <t>650.40.80.015-4500.39</t>
  </si>
  <si>
    <t>650.40.80.015-4500.40</t>
  </si>
  <si>
    <t>650.40.80.015-4700.01</t>
  </si>
  <si>
    <t>650.40.80.015-4700.07</t>
  </si>
  <si>
    <t>650.40.80.015-4700.09</t>
  </si>
  <si>
    <t>650.40.80.015-4700.19</t>
  </si>
  <si>
    <t>650.40.80.015-4700.21</t>
  </si>
  <si>
    <t>650.40.80.015-4850.04</t>
  </si>
  <si>
    <t>650.40.80.015-4850.07</t>
  </si>
  <si>
    <t>650.40.80.015-4900.00</t>
  </si>
  <si>
    <t>650.40.80.015-4900.04</t>
  </si>
  <si>
    <t>650.00.00.900-4900.64</t>
  </si>
  <si>
    <t>Intergovernmental Revenues Lathrop 14.7% WQCF</t>
  </si>
  <si>
    <t>Intergovernmental Revenues SWRCB Prop 13 WQCF</t>
  </si>
  <si>
    <t>Charges for Services-Public Works Sewer Connection Fee</t>
  </si>
  <si>
    <t>Charges for Services-Public Works Sewer Connection Fee-WQCF Exp</t>
  </si>
  <si>
    <t>Charges for Services-Public Works WQCF Phase III</t>
  </si>
  <si>
    <t>Charges for Services-Public Works WQCF Phase III-Completion</t>
  </si>
  <si>
    <t>Charges for Services-Public Works Pestana Sewer Assessment</t>
  </si>
  <si>
    <t>Charges for Services-Public Works Industrial Waste Pipeline</t>
  </si>
  <si>
    <t>Investment Earnings Interest on Investments</t>
  </si>
  <si>
    <t>Investment Earnings Trust Accounts</t>
  </si>
  <si>
    <t>Investment Earnings 2003 Issue</t>
  </si>
  <si>
    <t>Investment Earnings Market Value Change</t>
  </si>
  <si>
    <t>Investment Earnings Unallocated Investment Expense</t>
  </si>
  <si>
    <t>Other Revenue Rental of Property</t>
  </si>
  <si>
    <t>Other Revenue Misc Reimbursement</t>
  </si>
  <si>
    <t>Other Financing Sources Undesignated</t>
  </si>
  <si>
    <t>Other Financing Sources Long Term Debt Proceeds</t>
  </si>
  <si>
    <t>Other Financing Sources Op Transfer In-Sewer M&amp;O</t>
  </si>
  <si>
    <t>Total Budget Request</t>
  </si>
  <si>
    <t>650.05.00.150-6000.01</t>
  </si>
  <si>
    <t>650.05.00.160-6000.01</t>
  </si>
  <si>
    <t>650.40.80.015-6000.01</t>
  </si>
  <si>
    <t>650.40.80.015-6000.18</t>
  </si>
  <si>
    <t>650.40.80.015-6200.02</t>
  </si>
  <si>
    <t>650.40.80.015-6200.09</t>
  </si>
  <si>
    <t>650.40.80.015-6280.18</t>
  </si>
  <si>
    <t>650.40.80.015-6600.25</t>
  </si>
  <si>
    <t>650.40.80.015-6600.26</t>
  </si>
  <si>
    <t>650.40.80.015-6600.36</t>
  </si>
  <si>
    <t>650.00.00.900-7000.03</t>
  </si>
  <si>
    <t>650.00.00.900-7000.08</t>
  </si>
  <si>
    <t>650.00.00.900-7000.99</t>
  </si>
  <si>
    <t>650.00.00.900-8050.01</t>
  </si>
  <si>
    <t>650.00.00.900-8050.04</t>
  </si>
  <si>
    <t>650.00.00.900-8050.07</t>
  </si>
  <si>
    <t>650.00.00.900-8050.10</t>
  </si>
  <si>
    <t>650.00.00.900-8050.13</t>
  </si>
  <si>
    <t>650.00.00.900-8050.16</t>
  </si>
  <si>
    <t>650.00.00.900-8050.17</t>
  </si>
  <si>
    <t>650.00.00.900-8050.20</t>
  </si>
  <si>
    <t>650.00.00.900-8050.28</t>
  </si>
  <si>
    <t>650.00.00.900-8050.30</t>
  </si>
  <si>
    <t>650.00.00.900-8050.32</t>
  </si>
  <si>
    <t>650.00.00.900-8050.99</t>
  </si>
  <si>
    <t>650.00.00.900-8450.03</t>
  </si>
  <si>
    <t>650.40.80.005-8900.20</t>
  </si>
  <si>
    <t>650.40.80.005-8900.22</t>
  </si>
  <si>
    <t>650.40.80.005-8900.99</t>
  </si>
  <si>
    <t>650.40.80.005-8910.20</t>
  </si>
  <si>
    <t>650.40.80.005-8910.22</t>
  </si>
  <si>
    <t>650.40.80.005-8910.99</t>
  </si>
  <si>
    <t>650.40.80.005-8920.01</t>
  </si>
  <si>
    <t>650.40.80.005-8920.02</t>
  </si>
  <si>
    <t>650.40.80.005-8920.04</t>
  </si>
  <si>
    <t>650.00.00.900-9000.64</t>
  </si>
  <si>
    <t>650.00.00.900-9000.99</t>
  </si>
  <si>
    <t>Supplies-Public Works WQCF Expansion</t>
  </si>
  <si>
    <t>Capital Improvements-Sewer Land</t>
  </si>
  <si>
    <t>Capital Improvements-Sewer Collection Line Replacement/Impr</t>
  </si>
  <si>
    <t>Capital Improvements-Sewer Collection Trunk Replacement/Imp</t>
  </si>
  <si>
    <t>Capital Improvements-Sewer Collection Pump Stn Replace/Imp</t>
  </si>
  <si>
    <t>Capital Improvements-Sewer Plant Liquid Replacement/Imp</t>
  </si>
  <si>
    <t>Capital Improvements-Sewer Plant Solid Replacement./Imp</t>
  </si>
  <si>
    <t>Capital Improvements-Sewer Other Misc Improvements</t>
  </si>
  <si>
    <t>Capital Improvements-Sewer Plant Expansion/Improvements</t>
  </si>
  <si>
    <t>Capital Improvements-Sewer Industrial Pipeline Replace/Imp</t>
  </si>
  <si>
    <t>Capital Improvements-Sewer Woodward Av Utility &amp; Street Imp</t>
  </si>
  <si>
    <t>Capital Improvements-Sewer Phase III Expansion</t>
  </si>
  <si>
    <t>Capital Improvements-Sewer General</t>
  </si>
  <si>
    <t>Alternative Energy Solar</t>
  </si>
  <si>
    <t>Debt Service-Principal 2009 Issue</t>
  </si>
  <si>
    <t>Debt Service-Principal 2012 Issue</t>
  </si>
  <si>
    <t>Debt Service-Principal Extraordinary Mandatory Payments</t>
  </si>
  <si>
    <t>Debt Service-Interest 2009 Issue</t>
  </si>
  <si>
    <t>Debt Service-Interest 2012</t>
  </si>
  <si>
    <t>Debt Service-Interest Capitalized Interest</t>
  </si>
  <si>
    <t>Debt Service-Other Costs Admin/Audit Fees</t>
  </si>
  <si>
    <t>Debt Service-Other Costs Bond Issuance Costs</t>
  </si>
  <si>
    <t>Debt Service-Other Costs Amortization of Discount</t>
  </si>
  <si>
    <t>Operating Transfers Out Sewer M&amp;O Fund</t>
  </si>
  <si>
    <t>Operating Transfers Out General</t>
  </si>
  <si>
    <t>Provisional Budget</t>
  </si>
  <si>
    <t>650.45.40.000-5000.01</t>
  </si>
  <si>
    <t>650.45.40.000-5000.02</t>
  </si>
  <si>
    <t>650.45.40.000-5000.03</t>
  </si>
  <si>
    <t>650.45.40.000-5000.04</t>
  </si>
  <si>
    <t>650.45.40.000-5000.06</t>
  </si>
  <si>
    <t>650.45.40.000-5000.07</t>
  </si>
  <si>
    <t>650.45.40.000-5000.08</t>
  </si>
  <si>
    <t>650.45.40.000-5000.11</t>
  </si>
  <si>
    <t>650.45.40.000-5000.99</t>
  </si>
  <si>
    <t>650.45.40.000-5100.00</t>
  </si>
  <si>
    <t>650.45.40.000-5100.01</t>
  </si>
  <si>
    <t>650.45.40.000-5100.02</t>
  </si>
  <si>
    <t>650.45.40.000-5100.03</t>
  </si>
  <si>
    <t>650.45.40.000-5100.04</t>
  </si>
  <si>
    <t>650.45.40.000-5100.05</t>
  </si>
  <si>
    <t>650.45.40.000-5100.06</t>
  </si>
  <si>
    <t>650.45.40.000-5100.07</t>
  </si>
  <si>
    <t>650.45.40.000-5100.08</t>
  </si>
  <si>
    <t>650.45.40.000-5100.09</t>
  </si>
  <si>
    <t>650.45.40.000-5100.11</t>
  </si>
  <si>
    <t>650.45.40.000-5100.15</t>
  </si>
  <si>
    <t>650.45.40.000-5100.17</t>
  </si>
  <si>
    <t>650.45.40.000-6000.01</t>
  </si>
  <si>
    <t>650.45.40.000-6000.10</t>
  </si>
  <si>
    <t>650.45.40.000-6000.12</t>
  </si>
  <si>
    <t>650.45.40.000-6000.13</t>
  </si>
  <si>
    <t>650.45.40.000-6000.14</t>
  </si>
  <si>
    <t>650.45.40.000-6000.18</t>
  </si>
  <si>
    <t>650.45.40.000-6100.01</t>
  </si>
  <si>
    <t>650.45.40.000-6100.02</t>
  </si>
  <si>
    <t>650.45.40.000-6100.03</t>
  </si>
  <si>
    <t>650.45.40.000-6200.01</t>
  </si>
  <si>
    <t>650.45.40.000-6200.02</t>
  </si>
  <si>
    <t>650.45.40.000-6200.03</t>
  </si>
  <si>
    <t>650.45.40.000-6200.04</t>
  </si>
  <si>
    <t>650.45.40.000-6200.05</t>
  </si>
  <si>
    <t>650.45.40.000-6200.09</t>
  </si>
  <si>
    <t>650.45.40.000-6300.01</t>
  </si>
  <si>
    <t>650.45.40.000-6300.02</t>
  </si>
  <si>
    <t>650.45.40.000-6300.03</t>
  </si>
  <si>
    <t>650.45.40.000-6350.01</t>
  </si>
  <si>
    <t>650.45.40.000-6350.02</t>
  </si>
  <si>
    <t>650.45.40.000-6350.03</t>
  </si>
  <si>
    <t>650.45.40.000-6350.04</t>
  </si>
  <si>
    <t>650.45.40.000-6350.05</t>
  </si>
  <si>
    <t>650.45.40.000-6350.06</t>
  </si>
  <si>
    <t>650.45.40.000-6400.01</t>
  </si>
  <si>
    <t>650.45.40.000-6400.02</t>
  </si>
  <si>
    <t>650.45.40.000-6400.03</t>
  </si>
  <si>
    <t>650.45.40.000-6400.04</t>
  </si>
  <si>
    <t>650.45.40.000-6400.05</t>
  </si>
  <si>
    <t>650.45.40.000-6600.01</t>
  </si>
  <si>
    <t>650.45.40.000-6600.03</t>
  </si>
  <si>
    <t>650.45.40.000-6600.04</t>
  </si>
  <si>
    <t>650.45.40.000-6600.05</t>
  </si>
  <si>
    <t>650.45.40.000-6600.06</t>
  </si>
  <si>
    <t>650.45.40.000-6600.07</t>
  </si>
  <si>
    <t>650.45.40.000-6600.08</t>
  </si>
  <si>
    <t>650.45.40.000-6600.14</t>
  </si>
  <si>
    <t>650.45.40.000-6600.24</t>
  </si>
  <si>
    <t>650.45.40.000-6600.25</t>
  </si>
  <si>
    <t>650.45.40.000-6600.26</t>
  </si>
  <si>
    <t>650.45.40.000-6600.27</t>
  </si>
  <si>
    <t>650.45.40.000-6600.29</t>
  </si>
  <si>
    <t>650.45.40.000-6600.30</t>
  </si>
  <si>
    <t>650.45.40.000-7000.03</t>
  </si>
  <si>
    <t>650.45.40.000-7000.04</t>
  </si>
  <si>
    <t>650.45.40.000-7000.07</t>
  </si>
  <si>
    <t>650.45.40.000-7000.08</t>
  </si>
  <si>
    <t>650.45.40.000-7000.12</t>
  </si>
  <si>
    <t>650.45.40.000-7000.99</t>
  </si>
  <si>
    <t>650.45.41.000-5000.01</t>
  </si>
  <si>
    <t>650.45.41.000-5000.02</t>
  </si>
  <si>
    <t>650.45.41.000-5000.03</t>
  </si>
  <si>
    <t>650.45.41.000-5000.04</t>
  </si>
  <si>
    <t>650.45.41.000-5000.06</t>
  </si>
  <si>
    <t>650.45.41.000-5000.07</t>
  </si>
  <si>
    <t>650.45.41.000-5000.08</t>
  </si>
  <si>
    <t>650.45.41.000-5000.11</t>
  </si>
  <si>
    <t>650.45.41.000-5000.99</t>
  </si>
  <si>
    <t>650.45.41.000-5100.00</t>
  </si>
  <si>
    <t>650.45.41.000-5100.01</t>
  </si>
  <si>
    <t>650.45.41.000-5100.02</t>
  </si>
  <si>
    <t>650.45.41.000-5100.03</t>
  </si>
  <si>
    <t>650.45.41.000-5100.04</t>
  </si>
  <si>
    <t>650.45.41.000-5100.05</t>
  </si>
  <si>
    <t>650.45.41.000-5100.06</t>
  </si>
  <si>
    <t>650.45.41.000-5100.07</t>
  </si>
  <si>
    <t>650.45.41.000-5100.08</t>
  </si>
  <si>
    <t>650.45.41.000-5100.09</t>
  </si>
  <si>
    <t>650.45.41.000-5100.11</t>
  </si>
  <si>
    <t>650.45.41.000-5100.15</t>
  </si>
  <si>
    <t>650.45.41.000-5100.17</t>
  </si>
  <si>
    <t>650.45.41.000-6000.01</t>
  </si>
  <si>
    <t>650.45.41.000-6000.10</t>
  </si>
  <si>
    <t>650.45.41.000-6000.12</t>
  </si>
  <si>
    <t>650.45.41.000-6000.13</t>
  </si>
  <si>
    <t>650.45.41.000-6000.14</t>
  </si>
  <si>
    <t>650.45.41.000-6000.18</t>
  </si>
  <si>
    <t>650.45.41.000-6100.01</t>
  </si>
  <si>
    <t>650.45.41.000-6100.02</t>
  </si>
  <si>
    <t>650.45.41.000-6100.03</t>
  </si>
  <si>
    <t>650.45.41.000-6200.01</t>
  </si>
  <si>
    <t>650.45.41.000-6200.02</t>
  </si>
  <si>
    <t>650.45.41.000-6200.03</t>
  </si>
  <si>
    <t>650.45.41.000-6200.04</t>
  </si>
  <si>
    <t>650.45.41.000-6200.05</t>
  </si>
  <si>
    <t>650.45.41.000-6200.09</t>
  </si>
  <si>
    <t>650.45.41.000-6300.01</t>
  </si>
  <si>
    <t>650.45.41.000-6300.02</t>
  </si>
  <si>
    <t>650.45.41.000-6300.03</t>
  </si>
  <si>
    <t>650.45.41.000-6350.01</t>
  </si>
  <si>
    <t>650.45.41.000-6350.02</t>
  </si>
  <si>
    <t>650.45.41.000-6350.03</t>
  </si>
  <si>
    <t>650.45.41.000-6350.04</t>
  </si>
  <si>
    <t>650.45.41.000-6350.05</t>
  </si>
  <si>
    <t>650.45.41.000-6350.06</t>
  </si>
  <si>
    <t>650.45.41.000-6400.01</t>
  </si>
  <si>
    <t>650.45.41.000-6400.02</t>
  </si>
  <si>
    <t>650.45.41.000-6400.03</t>
  </si>
  <si>
    <t>650.45.41.000-6400.04</t>
  </si>
  <si>
    <t>650.45.41.000-6400.05</t>
  </si>
  <si>
    <t>650.45.41.000-6600.01</t>
  </si>
  <si>
    <t>650.45.41.000-6600.03</t>
  </si>
  <si>
    <t>650.45.41.000-6600.04</t>
  </si>
  <si>
    <t>650.45.41.000-6600.05</t>
  </si>
  <si>
    <t>650.45.41.000-6600.06</t>
  </si>
  <si>
    <t>650.45.41.000-6600.07</t>
  </si>
  <si>
    <t>650.45.41.000-6600.08</t>
  </si>
  <si>
    <t>650.45.41.000-6600.14</t>
  </si>
  <si>
    <t>650.45.41.000-6600.24</t>
  </si>
  <si>
    <t>650.45.41.000-6600.25</t>
  </si>
  <si>
    <t>650.45.41.000-6600.26</t>
  </si>
  <si>
    <t>650.45.41.000-6600.27</t>
  </si>
  <si>
    <t>650.45.41.000-6600.29</t>
  </si>
  <si>
    <t>650.45.41.000-6600.30</t>
  </si>
  <si>
    <t>650.45.41.000-7000.03</t>
  </si>
  <si>
    <t>650.45.41.000-7000.04</t>
  </si>
  <si>
    <t>650.45.41.000-7000.07</t>
  </si>
  <si>
    <t>650.45.41.000-7000.08</t>
  </si>
  <si>
    <t>650.45.41.000-7000.12</t>
  </si>
  <si>
    <t>650.45.41.000-7000.99</t>
  </si>
  <si>
    <t>Salaries Regular</t>
  </si>
  <si>
    <t>Salaries Part Time</t>
  </si>
  <si>
    <t>Salaries Overtime</t>
  </si>
  <si>
    <t>Salaries Holiday Pay</t>
  </si>
  <si>
    <t>Salaries Out of Class</t>
  </si>
  <si>
    <t>Salaries Admin Leave Pay</t>
  </si>
  <si>
    <t>Salaries Longevity Pay</t>
  </si>
  <si>
    <t>Salaries Worker's Comp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</si>
  <si>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</si>
  <si>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</si>
  <si>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</si>
  <si>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</si>
  <si>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</si>
  <si>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</si>
  <si>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</si>
  <si>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</si>
  <si>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</si>
  <si>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</si>
  <si>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</si>
  <si>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Medicare</t>
  </si>
  <si>
    <t>Benefits Cell Phone Allowance</t>
  </si>
  <si>
    <t xml:space="preserve">Benefits Other Post Employment Benefits </t>
  </si>
  <si>
    <t>Professional Services Consultant</t>
  </si>
  <si>
    <t>Professional Services Contract Services</t>
  </si>
  <si>
    <t>Professional Services Compliance Monitoring</t>
  </si>
  <si>
    <t>Professional Services IW Pre Analysis</t>
  </si>
  <si>
    <t>Utilities Electric</t>
  </si>
  <si>
    <t>Utilities Telephone</t>
  </si>
  <si>
    <t>Utilities Data Transmission / ISP</t>
  </si>
  <si>
    <t>Supplies Office</t>
  </si>
  <si>
    <t>Supplies Copier Maintenance &amp; Supplies</t>
  </si>
  <si>
    <t>Supplies Postage</t>
  </si>
  <si>
    <t>Supplies Gasoline</t>
  </si>
  <si>
    <t>Dues &amp; Subscriptions Memberships</t>
  </si>
  <si>
    <t>Dues &amp; Subscriptions Publications</t>
  </si>
  <si>
    <t>Dues &amp; Subscriptions Certifications</t>
  </si>
  <si>
    <t>Maintenance Agreements &amp; Licenses License/Software Maintenance</t>
  </si>
  <si>
    <t>Maintenance Agreements &amp; Licenses Hardware Maintenance</t>
  </si>
  <si>
    <t>Maintenance Agreements &amp; Licenses Maintenance Agreements</t>
  </si>
  <si>
    <t>Maintenance Agreements &amp; Licenses SCADA</t>
  </si>
  <si>
    <t>Maintenance Agreements &amp; Licenses Traffic Control</t>
  </si>
  <si>
    <t>Maintenance Agreements &amp; Licenses Streetlights</t>
  </si>
  <si>
    <t>Repairs &amp; Maintenance Building</t>
  </si>
  <si>
    <t>Repairs &amp; Maintenance Minor Equipment/Other</t>
  </si>
  <si>
    <t>Repairs &amp; Maintenance Major Repair &amp; Contingency</t>
  </si>
  <si>
    <t>Repairs &amp; Maintenance Equipment Rental</t>
  </si>
  <si>
    <t>Repairs &amp; Maintenance Vehicle</t>
  </si>
  <si>
    <t>Administrative Expenses Meetings</t>
  </si>
  <si>
    <t>Administrative Expenses Mileage Reimbursement</t>
  </si>
  <si>
    <t>Administrative Expenses Training/Conferences</t>
  </si>
  <si>
    <t>Administrative Expenses Public/Legal Advertisement</t>
  </si>
  <si>
    <t>Administrative Expenses Property/Building Rental</t>
  </si>
  <si>
    <t>Administrative Expenses Employee Recruitment</t>
  </si>
  <si>
    <t>Administrative Expenses Employee Recognition</t>
  </si>
  <si>
    <t>Administrative Expenses Filing/Recording Fee</t>
  </si>
  <si>
    <t>Administrative Expenses Marketing</t>
  </si>
  <si>
    <t>Administrative Expenses Support Services-Direct Labor</t>
  </si>
  <si>
    <t>Administrative Expenses Administration &amp; Planning</t>
  </si>
  <si>
    <t>Administrative Expenses Other Expenses</t>
  </si>
  <si>
    <t>Capital Outlay Operations Equipment-Major</t>
  </si>
  <si>
    <t>Capital Outlay Computer Hardware</t>
  </si>
  <si>
    <t>Capital Outlay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</si>
</sst>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07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96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0069">
          <cell r="A10069" t="str">
            <v>650 - Sewer I-9000.64</v>
          </cell>
          <cell r="B10069" t="str">
            <v>650</v>
          </cell>
          <cell r="C10069" t="str">
            <v xml:space="preserve">- </v>
          </cell>
          <cell r="D10069" t="str">
            <v>ew</v>
          </cell>
          <cell r="E10069" t="str">
            <v>r I</v>
          </cell>
          <cell r="F10069" t="str">
            <v>9000.64</v>
          </cell>
          <cell r="G10069" t="str">
            <v>Operating Transfers Out Sewer M&amp;O Fund</v>
          </cell>
          <cell r="H10069">
            <v>0</v>
          </cell>
          <cell r="I10069">
            <v>0</v>
          </cell>
          <cell r="J10069">
            <v>0</v>
          </cell>
          <cell r="K10069">
            <v>0</v>
          </cell>
          <cell r="L10069">
            <v>0</v>
          </cell>
          <cell r="M10069">
            <v>0</v>
          </cell>
          <cell r="N10069">
            <v>0</v>
          </cell>
          <cell r="O10069" t="str">
            <v>+++</v>
          </cell>
        </row>
        <row r="10070">
          <cell r="A10070" t="str">
            <v>650.00.00.900-7000.03</v>
          </cell>
          <cell r="B10070" t="str">
            <v>650</v>
          </cell>
          <cell r="C10070" t="str">
            <v>00</v>
          </cell>
          <cell r="D10070" t="str">
            <v>00</v>
          </cell>
          <cell r="E10070" t="str">
            <v>900</v>
          </cell>
          <cell r="F10070" t="str">
            <v>7000.03</v>
          </cell>
          <cell r="G10070" t="str">
            <v>Capital Outlay Operations Equip-Minor</v>
          </cell>
          <cell r="H10070">
            <v>0</v>
          </cell>
          <cell r="I10070">
            <v>0</v>
          </cell>
          <cell r="J10070">
            <v>0</v>
          </cell>
          <cell r="K10070">
            <v>0</v>
          </cell>
          <cell r="L10070">
            <v>0</v>
          </cell>
          <cell r="M10070">
            <v>0</v>
          </cell>
          <cell r="N10070">
            <v>0</v>
          </cell>
          <cell r="O10070" t="str">
            <v>+++</v>
          </cell>
        </row>
        <row r="10071">
          <cell r="A10071" t="str">
            <v>650.00.00.900-7000.08</v>
          </cell>
          <cell r="B10071" t="str">
            <v>650</v>
          </cell>
          <cell r="C10071" t="str">
            <v>00</v>
          </cell>
          <cell r="D10071" t="str">
            <v>00</v>
          </cell>
          <cell r="E10071" t="str">
            <v>900</v>
          </cell>
          <cell r="F10071" t="str">
            <v>7000.08</v>
          </cell>
          <cell r="G10071" t="str">
            <v>Capital Outlay Computer Software</v>
          </cell>
          <cell r="H10071">
            <v>0</v>
          </cell>
          <cell r="I10071">
            <v>0</v>
          </cell>
          <cell r="J10071">
            <v>0</v>
          </cell>
          <cell r="K10071">
            <v>0</v>
          </cell>
          <cell r="L10071">
            <v>0</v>
          </cell>
          <cell r="M10071">
            <v>0</v>
          </cell>
          <cell r="N10071">
            <v>0</v>
          </cell>
          <cell r="O10071" t="str">
            <v>+++</v>
          </cell>
        </row>
        <row r="10072">
          <cell r="A10072" t="str">
            <v>650.00.00.900-7000.99</v>
          </cell>
          <cell r="B10072" t="str">
            <v>650</v>
          </cell>
          <cell r="C10072" t="str">
            <v>00</v>
          </cell>
          <cell r="D10072" t="str">
            <v>00</v>
          </cell>
          <cell r="E10072" t="str">
            <v>900</v>
          </cell>
          <cell r="F10072" t="str">
            <v>7000.99</v>
          </cell>
          <cell r="G10072" t="str">
            <v>Capital Outlay General</v>
          </cell>
          <cell r="H10072">
            <v>0</v>
          </cell>
          <cell r="I10072">
            <v>0</v>
          </cell>
          <cell r="J10072">
            <v>0</v>
          </cell>
          <cell r="K10072">
            <v>0</v>
          </cell>
          <cell r="L10072">
            <v>0</v>
          </cell>
          <cell r="M10072">
            <v>0</v>
          </cell>
          <cell r="N10072">
            <v>0</v>
          </cell>
          <cell r="O10072" t="str">
            <v>+++</v>
          </cell>
        </row>
        <row r="10073">
          <cell r="A10073" t="str">
            <v>650.00.00.900-8050.01</v>
          </cell>
          <cell r="B10073" t="str">
            <v>650</v>
          </cell>
          <cell r="C10073" t="str">
            <v>00</v>
          </cell>
          <cell r="D10073" t="str">
            <v>00</v>
          </cell>
          <cell r="E10073" t="str">
            <v>900</v>
          </cell>
          <cell r="F10073" t="str">
            <v>8050.01</v>
          </cell>
          <cell r="G10073" t="str">
            <v>Capital Improvements-Sewer Land</v>
          </cell>
          <cell r="H10073">
            <v>0</v>
          </cell>
          <cell r="I10073">
            <v>0</v>
          </cell>
          <cell r="J10073">
            <v>0</v>
          </cell>
          <cell r="K10073">
            <v>0</v>
          </cell>
          <cell r="L10073">
            <v>0</v>
          </cell>
          <cell r="M10073">
            <v>0</v>
          </cell>
          <cell r="N10073">
            <v>0</v>
          </cell>
          <cell r="O10073" t="str">
            <v>+++</v>
          </cell>
        </row>
        <row r="10074">
          <cell r="A10074" t="str">
            <v>650.00.00.900-8050.04</v>
          </cell>
          <cell r="B10074" t="str">
            <v>650</v>
          </cell>
          <cell r="C10074" t="str">
            <v>00</v>
          </cell>
          <cell r="D10074" t="str">
            <v>00</v>
          </cell>
          <cell r="E10074" t="str">
            <v>900</v>
          </cell>
          <cell r="F10074" t="str">
            <v>8050.04</v>
          </cell>
          <cell r="G10074" t="str">
            <v>Capital Improvements-Sewer Collection Line Replacement/Impr</v>
          </cell>
          <cell r="H10074">
            <v>0</v>
          </cell>
          <cell r="I10074">
            <v>0</v>
          </cell>
          <cell r="J10074">
            <v>0</v>
          </cell>
          <cell r="K10074">
            <v>0</v>
          </cell>
          <cell r="L10074">
            <v>0</v>
          </cell>
          <cell r="M10074">
            <v>0</v>
          </cell>
          <cell r="N10074">
            <v>0</v>
          </cell>
          <cell r="O10074" t="str">
            <v>+++</v>
          </cell>
        </row>
        <row r="10075">
          <cell r="A10075" t="str">
            <v>650.00.00.900-8050.07</v>
          </cell>
          <cell r="B10075" t="str">
            <v>650</v>
          </cell>
          <cell r="C10075" t="str">
            <v>00</v>
          </cell>
          <cell r="D10075" t="str">
            <v>00</v>
          </cell>
          <cell r="E10075" t="str">
            <v>900</v>
          </cell>
          <cell r="F10075" t="str">
            <v>8050.07</v>
          </cell>
          <cell r="G10075" t="str">
            <v>Capital Improvements-Sewer Collection Trunk Replacement/Imp</v>
          </cell>
          <cell r="H10075">
            <v>0</v>
          </cell>
          <cell r="I10075">
            <v>0</v>
          </cell>
          <cell r="J10075">
            <v>0</v>
          </cell>
          <cell r="K10075">
            <v>0</v>
          </cell>
          <cell r="L10075">
            <v>0</v>
          </cell>
          <cell r="M10075">
            <v>0</v>
          </cell>
          <cell r="N10075">
            <v>0</v>
          </cell>
          <cell r="O10075" t="str">
            <v>+++</v>
          </cell>
        </row>
        <row r="10076">
          <cell r="A10076" t="str">
            <v>650.00.00.900-8050.10</v>
          </cell>
          <cell r="B10076" t="str">
            <v>650</v>
          </cell>
          <cell r="C10076" t="str">
            <v>00</v>
          </cell>
          <cell r="D10076" t="str">
            <v>00</v>
          </cell>
          <cell r="E10076" t="str">
            <v>900</v>
          </cell>
          <cell r="F10076" t="str">
            <v>8050.10</v>
          </cell>
          <cell r="G10076" t="str">
            <v>Capital Improvements-Sewer Collection Pump Stn Replace/Imp</v>
          </cell>
          <cell r="H10076">
            <v>0</v>
          </cell>
          <cell r="I10076">
            <v>0</v>
          </cell>
          <cell r="J10076">
            <v>0</v>
          </cell>
          <cell r="K10076">
            <v>0</v>
          </cell>
          <cell r="L10076">
            <v>0</v>
          </cell>
          <cell r="M10076">
            <v>0</v>
          </cell>
          <cell r="N10076">
            <v>0</v>
          </cell>
          <cell r="O10076" t="str">
            <v>+++</v>
          </cell>
        </row>
        <row r="10077">
          <cell r="A10077" t="str">
            <v>650.00.00.900-8050.13</v>
          </cell>
          <cell r="B10077" t="str">
            <v>650</v>
          </cell>
          <cell r="C10077" t="str">
            <v>00</v>
          </cell>
          <cell r="D10077" t="str">
            <v>00</v>
          </cell>
          <cell r="E10077" t="str">
            <v>900</v>
          </cell>
          <cell r="F10077" t="str">
            <v>8050.13</v>
          </cell>
          <cell r="G10077" t="str">
            <v>Capital Improvements-Sewer Plant Liquid Replacement/Imp</v>
          </cell>
          <cell r="H10077">
            <v>0</v>
          </cell>
          <cell r="I10077">
            <v>0</v>
          </cell>
          <cell r="J10077">
            <v>0</v>
          </cell>
          <cell r="K10077">
            <v>0</v>
          </cell>
          <cell r="L10077">
            <v>0</v>
          </cell>
          <cell r="M10077">
            <v>0</v>
          </cell>
          <cell r="N10077">
            <v>0</v>
          </cell>
          <cell r="O10077" t="str">
            <v>+++</v>
          </cell>
        </row>
        <row r="10078">
          <cell r="A10078" t="str">
            <v>650.00.00.900-8050.16</v>
          </cell>
          <cell r="B10078" t="str">
            <v>650</v>
          </cell>
          <cell r="C10078" t="str">
            <v>00</v>
          </cell>
          <cell r="D10078" t="str">
            <v>00</v>
          </cell>
          <cell r="E10078" t="str">
            <v>900</v>
          </cell>
          <cell r="F10078" t="str">
            <v>8050.16</v>
          </cell>
          <cell r="G10078" t="str">
            <v>Capital Improvements-Sewer Plant Solid Replacement/Imp</v>
          </cell>
          <cell r="H10078">
            <v>0</v>
          </cell>
          <cell r="I10078">
            <v>0</v>
          </cell>
          <cell r="J10078">
            <v>0</v>
          </cell>
          <cell r="K10078">
            <v>0</v>
          </cell>
          <cell r="L10078">
            <v>0</v>
          </cell>
          <cell r="M10078">
            <v>0</v>
          </cell>
          <cell r="N10078">
            <v>0</v>
          </cell>
          <cell r="O10078" t="str">
            <v>+++</v>
          </cell>
        </row>
        <row r="10079">
          <cell r="A10079" t="str">
            <v>650.00.00.900-8050.17</v>
          </cell>
          <cell r="B10079" t="str">
            <v>650</v>
          </cell>
          <cell r="C10079" t="str">
            <v>00</v>
          </cell>
          <cell r="D10079" t="str">
            <v>00</v>
          </cell>
          <cell r="E10079" t="str">
            <v>900</v>
          </cell>
          <cell r="F10079" t="str">
            <v>8050.17</v>
          </cell>
          <cell r="G10079" t="str">
            <v>Capital Improvements-Sewer Other Misc Improvements</v>
          </cell>
          <cell r="H10079">
            <v>0</v>
          </cell>
          <cell r="I10079">
            <v>0</v>
          </cell>
          <cell r="J10079">
            <v>0</v>
          </cell>
          <cell r="K10079">
            <v>0</v>
          </cell>
          <cell r="L10079">
            <v>0</v>
          </cell>
          <cell r="M10079">
            <v>0</v>
          </cell>
          <cell r="N10079">
            <v>0</v>
          </cell>
          <cell r="O10079" t="str">
            <v>+++</v>
          </cell>
        </row>
        <row r="10080">
          <cell r="A10080" t="str">
            <v>650.00.00.900-8050.20</v>
          </cell>
          <cell r="B10080" t="str">
            <v>650</v>
          </cell>
          <cell r="C10080" t="str">
            <v>00</v>
          </cell>
          <cell r="D10080" t="str">
            <v>00</v>
          </cell>
          <cell r="E10080" t="str">
            <v>900</v>
          </cell>
          <cell r="F10080" t="str">
            <v>8050.20</v>
          </cell>
          <cell r="G10080" t="str">
            <v>Capital Improvements-Sewer Plant Expansion/Improvements</v>
          </cell>
          <cell r="H10080">
            <v>0</v>
          </cell>
          <cell r="I10080">
            <v>0</v>
          </cell>
          <cell r="J10080">
            <v>0</v>
          </cell>
          <cell r="K10080">
            <v>0</v>
          </cell>
          <cell r="L10080">
            <v>0</v>
          </cell>
          <cell r="M10080">
            <v>0</v>
          </cell>
          <cell r="N10080">
            <v>0</v>
          </cell>
          <cell r="O10080" t="str">
            <v>+++</v>
          </cell>
        </row>
        <row r="10081">
          <cell r="A10081" t="str">
            <v>650.00.00.900-8050.28</v>
          </cell>
          <cell r="B10081" t="str">
            <v>650</v>
          </cell>
          <cell r="C10081" t="str">
            <v>00</v>
          </cell>
          <cell r="D10081" t="str">
            <v>00</v>
          </cell>
          <cell r="E10081" t="str">
            <v>900</v>
          </cell>
          <cell r="F10081" t="str">
            <v>8050.28</v>
          </cell>
          <cell r="G10081" t="str">
            <v>Capital Improvements-Sewer Industrial Pipeline Replace/Imp</v>
          </cell>
          <cell r="H10081">
            <v>0</v>
          </cell>
          <cell r="I10081">
            <v>0</v>
          </cell>
          <cell r="J10081">
            <v>0</v>
          </cell>
          <cell r="K10081">
            <v>0</v>
          </cell>
          <cell r="L10081">
            <v>0</v>
          </cell>
          <cell r="M10081">
            <v>0</v>
          </cell>
          <cell r="N10081">
            <v>0</v>
          </cell>
          <cell r="O10081" t="str">
            <v>+++</v>
          </cell>
        </row>
        <row r="10082">
          <cell r="A10082" t="str">
            <v>650.00.00.900-8050.30</v>
          </cell>
          <cell r="B10082" t="str">
            <v>650</v>
          </cell>
          <cell r="C10082" t="str">
            <v>00</v>
          </cell>
          <cell r="D10082" t="str">
            <v>00</v>
          </cell>
          <cell r="E10082" t="str">
            <v>900</v>
          </cell>
          <cell r="F10082" t="str">
            <v>8050.30</v>
          </cell>
          <cell r="G10082" t="str">
            <v>Capital Improvements-Sewer Woodward Av Utility &amp; Street Imp</v>
          </cell>
          <cell r="H10082">
            <v>0</v>
          </cell>
          <cell r="I10082">
            <v>0</v>
          </cell>
          <cell r="J10082">
            <v>0</v>
          </cell>
          <cell r="K10082">
            <v>0</v>
          </cell>
          <cell r="L10082">
            <v>0</v>
          </cell>
          <cell r="M10082">
            <v>0</v>
          </cell>
          <cell r="N10082">
            <v>0</v>
          </cell>
          <cell r="O10082" t="str">
            <v>+++</v>
          </cell>
        </row>
        <row r="10083">
          <cell r="A10083" t="str">
            <v>650.00.00.900-8050.32</v>
          </cell>
          <cell r="B10083" t="str">
            <v>650</v>
          </cell>
          <cell r="C10083" t="str">
            <v>00</v>
          </cell>
          <cell r="D10083" t="str">
            <v>00</v>
          </cell>
          <cell r="E10083" t="str">
            <v>900</v>
          </cell>
          <cell r="F10083" t="str">
            <v>8050.32</v>
          </cell>
          <cell r="G10083" t="str">
            <v>Capital Improvements-Sewer Phase III Expansion</v>
          </cell>
          <cell r="H10083">
            <v>0</v>
          </cell>
          <cell r="I10083">
            <v>0</v>
          </cell>
          <cell r="J10083">
            <v>0</v>
          </cell>
          <cell r="K10083">
            <v>0</v>
          </cell>
          <cell r="L10083">
            <v>0</v>
          </cell>
          <cell r="M10083">
            <v>0</v>
          </cell>
          <cell r="N10083">
            <v>0</v>
          </cell>
          <cell r="O10083" t="str">
            <v>+++</v>
          </cell>
        </row>
        <row r="10084">
          <cell r="A10084" t="str">
            <v>650.00.00.900-8050.99</v>
          </cell>
          <cell r="B10084" t="str">
            <v>650</v>
          </cell>
          <cell r="C10084" t="str">
            <v>00</v>
          </cell>
          <cell r="D10084" t="str">
            <v>00</v>
          </cell>
          <cell r="E10084" t="str">
            <v>900</v>
          </cell>
          <cell r="F10084" t="str">
            <v>8050.99</v>
          </cell>
          <cell r="G10084" t="str">
            <v>Capital Improvements-Sewer General</v>
          </cell>
          <cell r="H10084">
            <v>0</v>
          </cell>
          <cell r="I10084">
            <v>0</v>
          </cell>
          <cell r="J10084">
            <v>0</v>
          </cell>
          <cell r="K10084">
            <v>0</v>
          </cell>
          <cell r="L10084">
            <v>0</v>
          </cell>
          <cell r="M10084">
            <v>0</v>
          </cell>
          <cell r="N10084">
            <v>0</v>
          </cell>
          <cell r="O10084" t="str">
            <v>+++</v>
          </cell>
        </row>
        <row r="10085">
          <cell r="A10085" t="str">
            <v>650.00.00.900-8450.03</v>
          </cell>
          <cell r="B10085" t="str">
            <v>650</v>
          </cell>
          <cell r="C10085" t="str">
            <v>00</v>
          </cell>
          <cell r="D10085" t="str">
            <v>00</v>
          </cell>
          <cell r="E10085" t="str">
            <v>900</v>
          </cell>
          <cell r="F10085" t="str">
            <v>8450.03</v>
          </cell>
          <cell r="G10085" t="str">
            <v>Alternative Energy Solar</v>
          </cell>
          <cell r="H10085">
            <v>0</v>
          </cell>
          <cell r="I10085">
            <v>0</v>
          </cell>
          <cell r="J10085">
            <v>0</v>
          </cell>
          <cell r="K10085">
            <v>0</v>
          </cell>
          <cell r="L10085">
            <v>0</v>
          </cell>
          <cell r="M10085">
            <v>3280.95</v>
          </cell>
          <cell r="N10085">
            <v>-3280.95</v>
          </cell>
          <cell r="O10085" t="str">
            <v>+++</v>
          </cell>
        </row>
        <row r="10086">
          <cell r="A10086" t="str">
            <v>650.00.00.900-9000.64</v>
          </cell>
          <cell r="B10086" t="str">
            <v>650</v>
          </cell>
          <cell r="C10086" t="str">
            <v>00</v>
          </cell>
          <cell r="D10086" t="str">
            <v>00</v>
          </cell>
          <cell r="E10086" t="str">
            <v>900</v>
          </cell>
          <cell r="F10086" t="str">
            <v>9000.64</v>
          </cell>
          <cell r="G10086" t="str">
            <v>Operating Transfers Out Sewer M&amp;O Fund</v>
          </cell>
          <cell r="H10086">
            <v>0</v>
          </cell>
          <cell r="I10086">
            <v>0</v>
          </cell>
          <cell r="J10086">
            <v>0</v>
          </cell>
          <cell r="K10086">
            <v>0</v>
          </cell>
          <cell r="L10086">
            <v>0</v>
          </cell>
          <cell r="M10086">
            <v>0</v>
          </cell>
          <cell r="N10086">
            <v>0</v>
          </cell>
          <cell r="O10086" t="str">
            <v>+++</v>
          </cell>
        </row>
        <row r="10087">
          <cell r="A10087" t="str">
            <v>650.00.00.900-9000.99</v>
          </cell>
          <cell r="B10087" t="str">
            <v>650</v>
          </cell>
          <cell r="C10087" t="str">
            <v>00</v>
          </cell>
          <cell r="D10087" t="str">
            <v>00</v>
          </cell>
          <cell r="E10087" t="str">
            <v>900</v>
          </cell>
          <cell r="F10087" t="str">
            <v>9000.99</v>
          </cell>
          <cell r="G10087" t="str">
            <v>Operating Transfers Out General</v>
          </cell>
          <cell r="H10087">
            <v>0</v>
          </cell>
          <cell r="I10087">
            <v>0</v>
          </cell>
          <cell r="J10087">
            <v>0</v>
          </cell>
          <cell r="K10087">
            <v>0</v>
          </cell>
          <cell r="L10087">
            <v>0</v>
          </cell>
          <cell r="M10087">
            <v>0</v>
          </cell>
          <cell r="N10087">
            <v>0</v>
          </cell>
          <cell r="O10087" t="str">
            <v>+++</v>
          </cell>
        </row>
        <row r="10088">
          <cell r="A10088" t="str">
            <v>650.05.00.150-6000.01</v>
          </cell>
          <cell r="B10088" t="str">
            <v>650</v>
          </cell>
          <cell r="C10088" t="str">
            <v>05</v>
          </cell>
          <cell r="D10088" t="str">
            <v>00</v>
          </cell>
          <cell r="E10088" t="str">
            <v>150</v>
          </cell>
          <cell r="F10088" t="str">
            <v>6000.01</v>
          </cell>
          <cell r="G10088" t="str">
            <v>Professional Services General</v>
          </cell>
          <cell r="H10088">
            <v>0</v>
          </cell>
          <cell r="I10088">
            <v>0</v>
          </cell>
          <cell r="J10088">
            <v>0</v>
          </cell>
          <cell r="K10088">
            <v>0</v>
          </cell>
          <cell r="L10088">
            <v>0</v>
          </cell>
          <cell r="M10088">
            <v>0</v>
          </cell>
          <cell r="N10088">
            <v>0</v>
          </cell>
          <cell r="O10088" t="str">
            <v>+++</v>
          </cell>
        </row>
        <row r="10089">
          <cell r="A10089" t="str">
            <v>650.05.00.160-6000.01</v>
          </cell>
          <cell r="B10089" t="str">
            <v>650</v>
          </cell>
          <cell r="C10089" t="str">
            <v>05</v>
          </cell>
          <cell r="D10089" t="str">
            <v>00</v>
          </cell>
          <cell r="E10089" t="str">
            <v>160</v>
          </cell>
          <cell r="F10089" t="str">
            <v>6000.01</v>
          </cell>
          <cell r="G10089" t="str">
            <v>Professional Services General</v>
          </cell>
          <cell r="H10089">
            <v>0</v>
          </cell>
          <cell r="I10089">
            <v>0</v>
          </cell>
          <cell r="J10089">
            <v>0</v>
          </cell>
          <cell r="K10089">
            <v>0</v>
          </cell>
          <cell r="L10089">
            <v>0</v>
          </cell>
          <cell r="M10089">
            <v>0</v>
          </cell>
          <cell r="N10089">
            <v>0</v>
          </cell>
          <cell r="O10089" t="str">
            <v>+++</v>
          </cell>
        </row>
        <row r="10090">
          <cell r="A10090" t="str">
            <v>650.40.80.005-8900.20</v>
          </cell>
          <cell r="B10090" t="str">
            <v>650</v>
          </cell>
          <cell r="C10090" t="str">
            <v>40</v>
          </cell>
          <cell r="D10090" t="str">
            <v>80</v>
          </cell>
          <cell r="E10090" t="str">
            <v>005</v>
          </cell>
          <cell r="F10090" t="str">
            <v>8900.20</v>
          </cell>
          <cell r="G10090" t="str">
            <v>Debt Service-Principal 2009 Issue</v>
          </cell>
          <cell r="H10090">
            <v>0</v>
          </cell>
          <cell r="I10090">
            <v>0</v>
          </cell>
          <cell r="J10090">
            <v>0</v>
          </cell>
          <cell r="K10090">
            <v>0</v>
          </cell>
          <cell r="L10090">
            <v>0</v>
          </cell>
          <cell r="M10090">
            <v>0</v>
          </cell>
          <cell r="N10090">
            <v>0</v>
          </cell>
          <cell r="O10090" t="str">
            <v>+++</v>
          </cell>
        </row>
        <row r="10091">
          <cell r="A10091" t="str">
            <v>650.40.80.005-8900.22</v>
          </cell>
          <cell r="B10091" t="str">
            <v>650</v>
          </cell>
          <cell r="C10091" t="str">
            <v>40</v>
          </cell>
          <cell r="D10091" t="str">
            <v>80</v>
          </cell>
          <cell r="E10091" t="str">
            <v>005</v>
          </cell>
          <cell r="F10091" t="str">
            <v>8900.22</v>
          </cell>
          <cell r="G10091" t="str">
            <v>Debt Service-Principal 2012 Issue</v>
          </cell>
          <cell r="H10091">
            <v>726150</v>
          </cell>
          <cell r="I10091">
            <v>0</v>
          </cell>
          <cell r="J10091">
            <v>726150</v>
          </cell>
          <cell r="K10091">
            <v>0</v>
          </cell>
          <cell r="L10091">
            <v>0</v>
          </cell>
          <cell r="M10091">
            <v>0</v>
          </cell>
          <cell r="N10091">
            <v>726150</v>
          </cell>
          <cell r="O10091">
            <v>0</v>
          </cell>
        </row>
        <row r="10092">
          <cell r="A10092" t="str">
            <v>650.40.80.005-8900.99</v>
          </cell>
          <cell r="B10092" t="str">
            <v>650</v>
          </cell>
          <cell r="C10092" t="str">
            <v>40</v>
          </cell>
          <cell r="D10092" t="str">
            <v>80</v>
          </cell>
          <cell r="E10092" t="str">
            <v>005</v>
          </cell>
          <cell r="F10092" t="str">
            <v>8900.99</v>
          </cell>
          <cell r="G10092" t="str">
            <v>Debt Service-Principal Extraordinary Mandatory Payments</v>
          </cell>
          <cell r="H10092">
            <v>0</v>
          </cell>
          <cell r="I10092">
            <v>0</v>
          </cell>
          <cell r="J10092">
            <v>0</v>
          </cell>
          <cell r="K10092">
            <v>0</v>
          </cell>
          <cell r="L10092">
            <v>0</v>
          </cell>
          <cell r="M10092">
            <v>0</v>
          </cell>
          <cell r="N10092">
            <v>0</v>
          </cell>
          <cell r="O10092" t="str">
            <v>+++</v>
          </cell>
        </row>
        <row r="10093">
          <cell r="A10093" t="str">
            <v>650.40.80.005-8910.20</v>
          </cell>
          <cell r="B10093" t="str">
            <v>650</v>
          </cell>
          <cell r="C10093" t="str">
            <v>40</v>
          </cell>
          <cell r="D10093" t="str">
            <v>80</v>
          </cell>
          <cell r="E10093" t="str">
            <v>005</v>
          </cell>
          <cell r="F10093" t="str">
            <v>8910.20</v>
          </cell>
          <cell r="G10093" t="str">
            <v>Debt Service-Interest 2009 Issue</v>
          </cell>
          <cell r="H10093">
            <v>545265</v>
          </cell>
          <cell r="I10093">
            <v>0</v>
          </cell>
          <cell r="J10093">
            <v>545265</v>
          </cell>
          <cell r="K10093">
            <v>0</v>
          </cell>
          <cell r="L10093">
            <v>0</v>
          </cell>
          <cell r="M10093">
            <v>0</v>
          </cell>
          <cell r="N10093">
            <v>545265</v>
          </cell>
          <cell r="O10093">
            <v>0</v>
          </cell>
        </row>
        <row r="10094">
          <cell r="A10094" t="str">
            <v>650.40.80.005-8910.22</v>
          </cell>
          <cell r="B10094" t="str">
            <v>650</v>
          </cell>
          <cell r="C10094" t="str">
            <v>40</v>
          </cell>
          <cell r="D10094" t="str">
            <v>80</v>
          </cell>
          <cell r="E10094" t="str">
            <v>005</v>
          </cell>
          <cell r="F10094" t="str">
            <v>8910.22</v>
          </cell>
          <cell r="G10094" t="str">
            <v>Debt Service-Interest 2012</v>
          </cell>
          <cell r="H10094">
            <v>323695</v>
          </cell>
          <cell r="I10094">
            <v>0</v>
          </cell>
          <cell r="J10094">
            <v>323695</v>
          </cell>
          <cell r="K10094">
            <v>0</v>
          </cell>
          <cell r="L10094">
            <v>0</v>
          </cell>
          <cell r="M10094">
            <v>0</v>
          </cell>
          <cell r="N10094">
            <v>323695</v>
          </cell>
          <cell r="O10094">
            <v>0</v>
          </cell>
        </row>
        <row r="10095">
          <cell r="A10095" t="str">
            <v>650.40.80.005-8910.99</v>
          </cell>
          <cell r="B10095" t="str">
            <v>650</v>
          </cell>
          <cell r="C10095" t="str">
            <v>40</v>
          </cell>
          <cell r="D10095" t="str">
            <v>80</v>
          </cell>
          <cell r="E10095" t="str">
            <v>005</v>
          </cell>
          <cell r="F10095" t="str">
            <v>8910.99</v>
          </cell>
          <cell r="G10095" t="str">
            <v>Debt Service-Interest Capitalized Interest</v>
          </cell>
          <cell r="H10095">
            <v>0</v>
          </cell>
          <cell r="I10095">
            <v>0</v>
          </cell>
          <cell r="J10095">
            <v>0</v>
          </cell>
          <cell r="K10095">
            <v>0</v>
          </cell>
          <cell r="L10095">
            <v>0</v>
          </cell>
          <cell r="M10095">
            <v>0</v>
          </cell>
          <cell r="N10095">
            <v>0</v>
          </cell>
          <cell r="O10095" t="str">
            <v>+++</v>
          </cell>
        </row>
        <row r="10096">
          <cell r="A10096" t="str">
            <v>650.40.80.005-8920.01</v>
          </cell>
          <cell r="B10096" t="str">
            <v>650</v>
          </cell>
          <cell r="C10096" t="str">
            <v>40</v>
          </cell>
          <cell r="D10096" t="str">
            <v>80</v>
          </cell>
          <cell r="E10096" t="str">
            <v>005</v>
          </cell>
          <cell r="F10096" t="str">
            <v>8920.01</v>
          </cell>
          <cell r="G10096" t="str">
            <v>Debt Service-Other Costs Admin/Audit Fees</v>
          </cell>
          <cell r="H10096">
            <v>1795</v>
          </cell>
          <cell r="I10096">
            <v>0</v>
          </cell>
          <cell r="J10096">
            <v>1795</v>
          </cell>
          <cell r="K10096">
            <v>0</v>
          </cell>
          <cell r="L10096">
            <v>0</v>
          </cell>
          <cell r="M10096">
            <v>1725</v>
          </cell>
          <cell r="N10096">
            <v>70</v>
          </cell>
          <cell r="O10096">
            <v>0.96</v>
          </cell>
        </row>
        <row r="10097">
          <cell r="A10097" t="str">
            <v>650.40.80.005-8920.02</v>
          </cell>
          <cell r="B10097" t="str">
            <v>650</v>
          </cell>
          <cell r="C10097" t="str">
            <v>40</v>
          </cell>
          <cell r="D10097" t="str">
            <v>80</v>
          </cell>
          <cell r="E10097" t="str">
            <v>005</v>
          </cell>
          <cell r="F10097" t="str">
            <v>8920.02</v>
          </cell>
          <cell r="G10097" t="str">
            <v>Debt Service-Other Costs Bond Issuance Costs</v>
          </cell>
          <cell r="H10097">
            <v>0</v>
          </cell>
          <cell r="I10097">
            <v>0</v>
          </cell>
          <cell r="J10097">
            <v>0</v>
          </cell>
          <cell r="K10097">
            <v>0</v>
          </cell>
          <cell r="L10097">
            <v>0</v>
          </cell>
          <cell r="M10097">
            <v>0</v>
          </cell>
          <cell r="N10097">
            <v>0</v>
          </cell>
          <cell r="O10097" t="str">
            <v>+++</v>
          </cell>
        </row>
        <row r="10098">
          <cell r="A10098" t="str">
            <v>650.40.80.005-8920.04</v>
          </cell>
          <cell r="B10098" t="str">
            <v>650</v>
          </cell>
          <cell r="C10098" t="str">
            <v>40</v>
          </cell>
          <cell r="D10098" t="str">
            <v>80</v>
          </cell>
          <cell r="E10098" t="str">
            <v>005</v>
          </cell>
          <cell r="F10098" t="str">
            <v>8920.04</v>
          </cell>
          <cell r="G10098" t="str">
            <v>Debt Service-Other Costs Amortization of Discount</v>
          </cell>
          <cell r="H10098">
            <v>0</v>
          </cell>
          <cell r="I10098">
            <v>0</v>
          </cell>
          <cell r="J10098">
            <v>0</v>
          </cell>
          <cell r="K10098">
            <v>0</v>
          </cell>
          <cell r="L10098">
            <v>0</v>
          </cell>
          <cell r="M10098">
            <v>0</v>
          </cell>
          <cell r="N10098">
            <v>0</v>
          </cell>
          <cell r="O10098" t="str">
            <v>+++</v>
          </cell>
        </row>
        <row r="10099">
          <cell r="A10099" t="str">
            <v>650.40.80.015-6000.01</v>
          </cell>
          <cell r="B10099" t="str">
            <v>650</v>
          </cell>
          <cell r="C10099" t="str">
            <v>40</v>
          </cell>
          <cell r="D10099" t="str">
            <v>80</v>
          </cell>
          <cell r="E10099" t="str">
            <v>015</v>
          </cell>
          <cell r="F10099" t="str">
            <v>6000.01</v>
          </cell>
          <cell r="G10099" t="str">
            <v>Professional Services General</v>
          </cell>
          <cell r="H10099">
            <v>0</v>
          </cell>
          <cell r="I10099">
            <v>0</v>
          </cell>
          <cell r="J10099">
            <v>0</v>
          </cell>
          <cell r="K10099">
            <v>0</v>
          </cell>
          <cell r="L10099">
            <v>0</v>
          </cell>
          <cell r="M10099">
            <v>0</v>
          </cell>
          <cell r="N10099">
            <v>0</v>
          </cell>
          <cell r="O10099" t="str">
            <v>+++</v>
          </cell>
        </row>
        <row r="10100">
          <cell r="A10100" t="str">
            <v>650.40.80.015-6000.18</v>
          </cell>
          <cell r="B10100" t="str">
            <v>650</v>
          </cell>
          <cell r="C10100" t="str">
            <v>40</v>
          </cell>
          <cell r="D10100" t="str">
            <v>80</v>
          </cell>
          <cell r="E10100" t="str">
            <v>015</v>
          </cell>
          <cell r="F10100" t="str">
            <v>6000.18</v>
          </cell>
          <cell r="G10100" t="str">
            <v>Professional Services Legal</v>
          </cell>
          <cell r="H10100">
            <v>0</v>
          </cell>
          <cell r="I10100">
            <v>0</v>
          </cell>
          <cell r="J10100">
            <v>0</v>
          </cell>
          <cell r="K10100">
            <v>0</v>
          </cell>
          <cell r="L10100">
            <v>0</v>
          </cell>
          <cell r="M10100">
            <v>0</v>
          </cell>
          <cell r="N10100">
            <v>0</v>
          </cell>
          <cell r="O10100" t="str">
            <v>+++</v>
          </cell>
        </row>
        <row r="10101">
          <cell r="A10101" t="str">
            <v>650.40.80.015-6200.02</v>
          </cell>
          <cell r="B10101" t="str">
            <v>650</v>
          </cell>
          <cell r="C10101" t="str">
            <v>40</v>
          </cell>
          <cell r="D10101" t="str">
            <v>80</v>
          </cell>
          <cell r="E10101" t="str">
            <v>015</v>
          </cell>
          <cell r="F10101" t="str">
            <v>6200.02</v>
          </cell>
          <cell r="G10101" t="str">
            <v>Supplies Special Department</v>
          </cell>
          <cell r="H10101">
            <v>0</v>
          </cell>
          <cell r="I10101">
            <v>0</v>
          </cell>
          <cell r="J10101">
            <v>0</v>
          </cell>
          <cell r="K10101">
            <v>0</v>
          </cell>
          <cell r="L10101">
            <v>0</v>
          </cell>
          <cell r="M10101">
            <v>0</v>
          </cell>
          <cell r="N10101">
            <v>0</v>
          </cell>
          <cell r="O10101" t="str">
            <v>+++</v>
          </cell>
        </row>
        <row r="10102">
          <cell r="A10102" t="str">
            <v>650.40.80.015-6200.09</v>
          </cell>
          <cell r="B10102" t="str">
            <v>650</v>
          </cell>
          <cell r="C10102" t="str">
            <v>40</v>
          </cell>
          <cell r="D10102" t="str">
            <v>80</v>
          </cell>
          <cell r="E10102" t="str">
            <v>015</v>
          </cell>
          <cell r="F10102" t="str">
            <v>6200.09</v>
          </cell>
          <cell r="G10102" t="str">
            <v>Supplies Data Processing</v>
          </cell>
          <cell r="H10102">
            <v>0</v>
          </cell>
          <cell r="I10102">
            <v>0</v>
          </cell>
          <cell r="J10102">
            <v>0</v>
          </cell>
          <cell r="K10102">
            <v>0</v>
          </cell>
          <cell r="L10102">
            <v>0</v>
          </cell>
          <cell r="M10102">
            <v>0</v>
          </cell>
          <cell r="N10102">
            <v>0</v>
          </cell>
          <cell r="O10102" t="str">
            <v>+++</v>
          </cell>
        </row>
        <row r="10103">
          <cell r="A10103" t="str">
            <v>650.40.80.015-6280.18</v>
          </cell>
          <cell r="B10103" t="str">
            <v>650</v>
          </cell>
          <cell r="C10103" t="str">
            <v>40</v>
          </cell>
          <cell r="D10103" t="str">
            <v>80</v>
          </cell>
          <cell r="E10103" t="str">
            <v>015</v>
          </cell>
          <cell r="F10103" t="str">
            <v>6280.18</v>
          </cell>
          <cell r="G10103" t="str">
            <v>Supplies-Public Works WQCF Expansion</v>
          </cell>
          <cell r="H10103">
            <v>0</v>
          </cell>
          <cell r="I10103">
            <v>0</v>
          </cell>
          <cell r="J10103">
            <v>0</v>
          </cell>
          <cell r="K10103">
            <v>0</v>
          </cell>
          <cell r="L10103">
            <v>0</v>
          </cell>
          <cell r="M10103">
            <v>0</v>
          </cell>
          <cell r="N10103">
            <v>0</v>
          </cell>
          <cell r="O10103" t="str">
            <v>+++</v>
          </cell>
        </row>
        <row r="10104">
          <cell r="A10104" t="str">
            <v>650.40.80.015-6600.25</v>
          </cell>
          <cell r="B10104" t="str">
            <v>650</v>
          </cell>
          <cell r="C10104" t="str">
            <v>40</v>
          </cell>
          <cell r="D10104" t="str">
            <v>80</v>
          </cell>
          <cell r="E10104" t="str">
            <v>015</v>
          </cell>
          <cell r="F10104" t="str">
            <v>6600.25</v>
          </cell>
          <cell r="G10104" t="str">
            <v>Administrative Expenses Support Services-Indirect Labor</v>
          </cell>
          <cell r="H10104">
            <v>0</v>
          </cell>
          <cell r="I10104">
            <v>0</v>
          </cell>
          <cell r="J10104">
            <v>0</v>
          </cell>
          <cell r="K10104">
            <v>0</v>
          </cell>
          <cell r="L10104">
            <v>0</v>
          </cell>
          <cell r="M10104">
            <v>0</v>
          </cell>
          <cell r="N10104">
            <v>0</v>
          </cell>
          <cell r="O10104" t="str">
            <v>+++</v>
          </cell>
        </row>
        <row r="10105">
          <cell r="A10105" t="str">
            <v>650.40.80.015-6600.26</v>
          </cell>
          <cell r="B10105" t="str">
            <v>650</v>
          </cell>
          <cell r="C10105" t="str">
            <v>40</v>
          </cell>
          <cell r="D10105" t="str">
            <v>80</v>
          </cell>
          <cell r="E10105" t="str">
            <v>015</v>
          </cell>
          <cell r="F10105" t="str">
            <v>6600.26</v>
          </cell>
          <cell r="G10105" t="str">
            <v>Administrative Expenses Support Services-IT</v>
          </cell>
          <cell r="H10105">
            <v>0</v>
          </cell>
          <cell r="I10105">
            <v>0</v>
          </cell>
          <cell r="J10105">
            <v>0</v>
          </cell>
          <cell r="K10105">
            <v>0</v>
          </cell>
          <cell r="L10105">
            <v>0</v>
          </cell>
          <cell r="M10105">
            <v>0</v>
          </cell>
          <cell r="N10105">
            <v>0</v>
          </cell>
          <cell r="O10105" t="str">
            <v>+++</v>
          </cell>
        </row>
        <row r="10106">
          <cell r="A10106" t="str">
            <v>650.40.80.015-6600.36</v>
          </cell>
          <cell r="B10106" t="str">
            <v>650</v>
          </cell>
          <cell r="C10106" t="str">
            <v>40</v>
          </cell>
          <cell r="D10106" t="str">
            <v>80</v>
          </cell>
          <cell r="E10106" t="str">
            <v>015</v>
          </cell>
          <cell r="F10106" t="str">
            <v>6600.36</v>
          </cell>
          <cell r="G10106" t="str">
            <v>Administrative Expenses IT Fund Contribution</v>
          </cell>
          <cell r="H10106">
            <v>0</v>
          </cell>
          <cell r="I10106">
            <v>0</v>
          </cell>
          <cell r="J10106">
            <v>0</v>
          </cell>
          <cell r="K10106">
            <v>0</v>
          </cell>
          <cell r="L10106">
            <v>0</v>
          </cell>
          <cell r="M10106">
            <v>0</v>
          </cell>
          <cell r="N10106">
            <v>0</v>
          </cell>
          <cell r="O10106" t="str">
            <v>+++</v>
          </cell>
        </row>
        <row r="10107">
          <cell r="A10107" t="str">
            <v>650.40.85.080-5000.01</v>
          </cell>
          <cell r="B10107" t="str">
            <v>650</v>
          </cell>
          <cell r="C10107" t="str">
            <v>40</v>
          </cell>
          <cell r="D10107" t="str">
            <v>85</v>
          </cell>
          <cell r="E10107" t="str">
            <v>080</v>
          </cell>
          <cell r="F10107" t="str">
            <v>5000.01</v>
          </cell>
          <cell r="G10107" t="str">
            <v>Salaries Regular</v>
          </cell>
          <cell r="H10107">
            <v>0</v>
          </cell>
          <cell r="I10107">
            <v>0</v>
          </cell>
          <cell r="J10107">
            <v>0</v>
          </cell>
          <cell r="K10107">
            <v>0</v>
          </cell>
          <cell r="L10107">
            <v>0</v>
          </cell>
          <cell r="M10107">
            <v>0</v>
          </cell>
          <cell r="N10107">
            <v>0</v>
          </cell>
          <cell r="O10107" t="str">
            <v>+++</v>
          </cell>
        </row>
        <row r="10108">
          <cell r="A10108" t="str">
            <v>650.40.85.080-5000.02</v>
          </cell>
          <cell r="B10108" t="str">
            <v>650</v>
          </cell>
          <cell r="C10108" t="str">
            <v>40</v>
          </cell>
          <cell r="D10108" t="str">
            <v>85</v>
          </cell>
          <cell r="E10108" t="str">
            <v>080</v>
          </cell>
          <cell r="F10108" t="str">
            <v>5000.02</v>
          </cell>
          <cell r="G10108" t="str">
            <v>Salaries Part Time</v>
          </cell>
          <cell r="H10108">
            <v>0</v>
          </cell>
          <cell r="I10108">
            <v>0</v>
          </cell>
          <cell r="J10108">
            <v>0</v>
          </cell>
          <cell r="K10108">
            <v>0</v>
          </cell>
          <cell r="L10108">
            <v>0</v>
          </cell>
          <cell r="M10108">
            <v>0</v>
          </cell>
          <cell r="N10108">
            <v>0</v>
          </cell>
          <cell r="O10108" t="str">
            <v>+++</v>
          </cell>
        </row>
        <row r="10109">
          <cell r="A10109" t="str">
            <v>650.40.85.080-5000.03</v>
          </cell>
          <cell r="B10109" t="str">
            <v>650</v>
          </cell>
          <cell r="C10109" t="str">
            <v>40</v>
          </cell>
          <cell r="D10109" t="str">
            <v>85</v>
          </cell>
          <cell r="E10109" t="str">
            <v>080</v>
          </cell>
          <cell r="F10109" t="str">
            <v>5000.03</v>
          </cell>
          <cell r="G10109" t="str">
            <v>Salaries Overtime</v>
          </cell>
          <cell r="H10109">
            <v>0</v>
          </cell>
          <cell r="I10109">
            <v>0</v>
          </cell>
          <cell r="J10109">
            <v>0</v>
          </cell>
          <cell r="K10109">
            <v>0</v>
          </cell>
          <cell r="L10109">
            <v>0</v>
          </cell>
          <cell r="M10109">
            <v>0</v>
          </cell>
          <cell r="N10109">
            <v>0</v>
          </cell>
          <cell r="O10109" t="str">
            <v>+++</v>
          </cell>
        </row>
        <row r="10110">
          <cell r="A10110" t="str">
            <v>650.40.85.080-5000.04</v>
          </cell>
          <cell r="B10110" t="str">
            <v>650</v>
          </cell>
          <cell r="C10110" t="str">
            <v>40</v>
          </cell>
          <cell r="D10110" t="str">
            <v>85</v>
          </cell>
          <cell r="E10110" t="str">
            <v>080</v>
          </cell>
          <cell r="F10110" t="str">
            <v>5000.04</v>
          </cell>
          <cell r="G10110" t="str">
            <v>Salaries Holiday Pay</v>
          </cell>
          <cell r="H10110">
            <v>0</v>
          </cell>
          <cell r="I10110">
            <v>0</v>
          </cell>
          <cell r="J10110">
            <v>0</v>
          </cell>
          <cell r="K10110">
            <v>0</v>
          </cell>
          <cell r="L10110">
            <v>0</v>
          </cell>
          <cell r="M10110">
            <v>0</v>
          </cell>
          <cell r="N10110">
            <v>0</v>
          </cell>
          <cell r="O10110" t="str">
            <v>+++</v>
          </cell>
        </row>
        <row r="10111">
          <cell r="A10111" t="str">
            <v>650.40.85.080-5000.06</v>
          </cell>
          <cell r="B10111" t="str">
            <v>650</v>
          </cell>
          <cell r="C10111" t="str">
            <v>40</v>
          </cell>
          <cell r="D10111" t="str">
            <v>85</v>
          </cell>
          <cell r="E10111" t="str">
            <v>080</v>
          </cell>
          <cell r="F10111" t="str">
            <v>5000.06</v>
          </cell>
          <cell r="G10111" t="str">
            <v>Salaries Out of Class</v>
          </cell>
          <cell r="H10111">
            <v>0</v>
          </cell>
          <cell r="I10111">
            <v>0</v>
          </cell>
          <cell r="J10111">
            <v>0</v>
          </cell>
          <cell r="K10111">
            <v>0</v>
          </cell>
          <cell r="L10111">
            <v>0</v>
          </cell>
          <cell r="M10111">
            <v>0</v>
          </cell>
          <cell r="N10111">
            <v>0</v>
          </cell>
          <cell r="O10111" t="str">
            <v>+++</v>
          </cell>
        </row>
        <row r="10112">
          <cell r="A10112" t="str">
            <v>650.40.85.080-5000.07</v>
          </cell>
          <cell r="B10112" t="str">
            <v>650</v>
          </cell>
          <cell r="C10112" t="str">
            <v>40</v>
          </cell>
          <cell r="D10112" t="str">
            <v>85</v>
          </cell>
          <cell r="E10112" t="str">
            <v>080</v>
          </cell>
          <cell r="F10112" t="str">
            <v>5000.07</v>
          </cell>
          <cell r="G10112" t="str">
            <v>Salaries Admin Leave Pay</v>
          </cell>
          <cell r="H10112">
            <v>0</v>
          </cell>
          <cell r="I10112">
            <v>0</v>
          </cell>
          <cell r="J10112">
            <v>0</v>
          </cell>
          <cell r="K10112">
            <v>0</v>
          </cell>
          <cell r="L10112">
            <v>0</v>
          </cell>
          <cell r="M10112">
            <v>0</v>
          </cell>
          <cell r="N10112">
            <v>0</v>
          </cell>
          <cell r="O10112" t="str">
            <v>+++</v>
          </cell>
        </row>
        <row r="10113">
          <cell r="A10113" t="str">
            <v>650.40.85.080-5000.08</v>
          </cell>
          <cell r="B10113" t="str">
            <v>650</v>
          </cell>
          <cell r="C10113" t="str">
            <v>40</v>
          </cell>
          <cell r="D10113" t="str">
            <v>85</v>
          </cell>
          <cell r="E10113" t="str">
            <v>080</v>
          </cell>
          <cell r="F10113" t="str">
            <v>5000.08</v>
          </cell>
          <cell r="G10113" t="str">
            <v>Salaries Longevity Pay</v>
          </cell>
          <cell r="H10113">
            <v>0</v>
          </cell>
          <cell r="I10113">
            <v>0</v>
          </cell>
          <cell r="J10113">
            <v>0</v>
          </cell>
          <cell r="K10113">
            <v>0</v>
          </cell>
          <cell r="L10113">
            <v>0</v>
          </cell>
          <cell r="M10113">
            <v>0</v>
          </cell>
          <cell r="N10113">
            <v>0</v>
          </cell>
          <cell r="O10113" t="str">
            <v>+++</v>
          </cell>
        </row>
        <row r="10114">
          <cell r="A10114" t="str">
            <v>650.40.85.080-5000.11</v>
          </cell>
          <cell r="B10114" t="str">
            <v>650</v>
          </cell>
          <cell r="C10114" t="str">
            <v>40</v>
          </cell>
          <cell r="D10114" t="str">
            <v>85</v>
          </cell>
          <cell r="E10114" t="str">
            <v>080</v>
          </cell>
          <cell r="F10114" t="str">
            <v>5000.11</v>
          </cell>
          <cell r="G10114" t="str">
            <v>Salaries Worker's Comp</v>
          </cell>
          <cell r="H10114">
            <v>0</v>
          </cell>
          <cell r="I10114">
            <v>0</v>
          </cell>
          <cell r="J10114">
            <v>0</v>
          </cell>
          <cell r="K10114">
            <v>0</v>
          </cell>
          <cell r="L10114">
            <v>0</v>
          </cell>
          <cell r="M10114">
            <v>0</v>
          </cell>
          <cell r="N10114">
            <v>0</v>
          </cell>
          <cell r="O10114" t="str">
            <v>+++</v>
          </cell>
        </row>
        <row r="10115">
          <cell r="A10115" t="str">
            <v>650.40.85.080-5000.99</v>
          </cell>
          <cell r="B10115" t="str">
            <v>650</v>
          </cell>
          <cell r="C10115" t="str">
            <v>40</v>
          </cell>
          <cell r="D10115" t="str">
            <v>85</v>
          </cell>
          <cell r="E10115" t="str">
            <v>080</v>
          </cell>
          <cell r="F10115" t="str">
            <v>5000.99</v>
          </cell>
          <cell r="G10115" t="str">
            <v>Salaries New Personnel Requests</v>
          </cell>
          <cell r="H10115">
            <v>0</v>
          </cell>
          <cell r="I10115">
            <v>0</v>
          </cell>
          <cell r="J10115">
            <v>0</v>
          </cell>
          <cell r="K10115">
            <v>0</v>
          </cell>
          <cell r="L10115">
            <v>0</v>
          </cell>
          <cell r="M10115">
            <v>0</v>
          </cell>
          <cell r="N10115">
            <v>0</v>
          </cell>
          <cell r="O10115" t="str">
            <v>+++</v>
          </cell>
        </row>
        <row r="10116">
          <cell r="A10116" t="str">
            <v>650.40.85.080-5100.00</v>
          </cell>
          <cell r="B10116" t="str">
            <v>650</v>
          </cell>
          <cell r="C10116" t="str">
            <v>40</v>
          </cell>
          <cell r="D10116" t="str">
            <v>85</v>
          </cell>
          <cell r="E10116" t="str">
            <v>080</v>
          </cell>
          <cell r="F10116" t="str">
            <v>5100.00</v>
          </cell>
          <cell r="G10116" t="str">
            <v>Benefits PERS Pool Liability</v>
          </cell>
          <cell r="H10116">
            <v>0</v>
          </cell>
          <cell r="I10116">
            <v>0</v>
          </cell>
          <cell r="J10116">
            <v>0</v>
          </cell>
          <cell r="K10116">
            <v>0</v>
          </cell>
          <cell r="L10116">
            <v>0</v>
          </cell>
          <cell r="M10116">
            <v>0</v>
          </cell>
          <cell r="N10116">
            <v>0</v>
          </cell>
          <cell r="O10116" t="str">
            <v>+++</v>
          </cell>
        </row>
        <row r="10117">
          <cell r="A10117" t="str">
            <v>650.40.85.080-5100.01</v>
          </cell>
          <cell r="B10117" t="str">
            <v>650</v>
          </cell>
          <cell r="C10117" t="str">
            <v>40</v>
          </cell>
          <cell r="D10117" t="str">
            <v>85</v>
          </cell>
          <cell r="E10117" t="str">
            <v>080</v>
          </cell>
          <cell r="F10117" t="str">
            <v>5100.01</v>
          </cell>
          <cell r="G10117" t="str">
            <v>Benefits Retirement</v>
          </cell>
          <cell r="H10117">
            <v>0</v>
          </cell>
          <cell r="I10117">
            <v>0</v>
          </cell>
          <cell r="J10117">
            <v>0</v>
          </cell>
          <cell r="K10117">
            <v>0</v>
          </cell>
          <cell r="L10117">
            <v>0</v>
          </cell>
          <cell r="M10117">
            <v>0</v>
          </cell>
          <cell r="N10117">
            <v>0</v>
          </cell>
          <cell r="O10117" t="str">
            <v>+++</v>
          </cell>
        </row>
        <row r="10118">
          <cell r="A10118" t="str">
            <v>650.40.85.080-5100.02</v>
          </cell>
          <cell r="B10118" t="str">
            <v>650</v>
          </cell>
          <cell r="C10118" t="str">
            <v>40</v>
          </cell>
          <cell r="D10118" t="str">
            <v>85</v>
          </cell>
          <cell r="E10118" t="str">
            <v>080</v>
          </cell>
          <cell r="F10118" t="str">
            <v>5100.02</v>
          </cell>
          <cell r="G10118" t="str">
            <v>Benefits Health Insurance</v>
          </cell>
          <cell r="H10118">
            <v>0</v>
          </cell>
          <cell r="I10118">
            <v>0</v>
          </cell>
          <cell r="J10118">
            <v>0</v>
          </cell>
          <cell r="K10118">
            <v>0</v>
          </cell>
          <cell r="L10118">
            <v>0</v>
          </cell>
          <cell r="M10118">
            <v>0</v>
          </cell>
          <cell r="N10118">
            <v>0</v>
          </cell>
          <cell r="O10118" t="str">
            <v>+++</v>
          </cell>
        </row>
        <row r="10119">
          <cell r="A10119" t="str">
            <v>650.40.85.080-5100.03</v>
          </cell>
          <cell r="B10119" t="str">
            <v>650</v>
          </cell>
          <cell r="C10119" t="str">
            <v>40</v>
          </cell>
          <cell r="D10119" t="str">
            <v>85</v>
          </cell>
          <cell r="E10119" t="str">
            <v>080</v>
          </cell>
          <cell r="F10119" t="str">
            <v>5100.03</v>
          </cell>
          <cell r="G10119" t="str">
            <v>Benefits Dental Insurance</v>
          </cell>
          <cell r="H10119">
            <v>0</v>
          </cell>
          <cell r="I10119">
            <v>0</v>
          </cell>
          <cell r="J10119">
            <v>0</v>
          </cell>
          <cell r="K10119">
            <v>0</v>
          </cell>
          <cell r="L10119">
            <v>0</v>
          </cell>
          <cell r="M10119">
            <v>0</v>
          </cell>
          <cell r="N10119">
            <v>0</v>
          </cell>
          <cell r="O10119" t="str">
            <v>+++</v>
          </cell>
        </row>
        <row r="10120">
          <cell r="A10120" t="str">
            <v>650.40.85.080-5100.04</v>
          </cell>
          <cell r="B10120" t="str">
            <v>650</v>
          </cell>
          <cell r="C10120" t="str">
            <v>40</v>
          </cell>
          <cell r="D10120" t="str">
            <v>85</v>
          </cell>
          <cell r="E10120" t="str">
            <v>080</v>
          </cell>
          <cell r="F10120" t="str">
            <v>5100.04</v>
          </cell>
          <cell r="G10120" t="str">
            <v>Benefits Vision Insurance</v>
          </cell>
          <cell r="H10120">
            <v>0</v>
          </cell>
          <cell r="I10120">
            <v>0</v>
          </cell>
          <cell r="J10120">
            <v>0</v>
          </cell>
          <cell r="K10120">
            <v>0</v>
          </cell>
          <cell r="L10120">
            <v>0</v>
          </cell>
          <cell r="M10120">
            <v>0</v>
          </cell>
          <cell r="N10120">
            <v>0</v>
          </cell>
          <cell r="O10120" t="str">
            <v>+++</v>
          </cell>
        </row>
        <row r="10121">
          <cell r="A10121" t="str">
            <v>650.40.85.080-5100.05</v>
          </cell>
          <cell r="B10121" t="str">
            <v>650</v>
          </cell>
          <cell r="C10121" t="str">
            <v>40</v>
          </cell>
          <cell r="D10121" t="str">
            <v>85</v>
          </cell>
          <cell r="E10121" t="str">
            <v>080</v>
          </cell>
          <cell r="F10121" t="str">
            <v>5100.05</v>
          </cell>
          <cell r="G10121" t="str">
            <v>Benefits Life Insurance</v>
          </cell>
          <cell r="H10121">
            <v>0</v>
          </cell>
          <cell r="I10121">
            <v>0</v>
          </cell>
          <cell r="J10121">
            <v>0</v>
          </cell>
          <cell r="K10121">
            <v>0</v>
          </cell>
          <cell r="L10121">
            <v>0</v>
          </cell>
          <cell r="M10121">
            <v>0</v>
          </cell>
          <cell r="N10121">
            <v>0</v>
          </cell>
          <cell r="O10121" t="str">
            <v>+++</v>
          </cell>
        </row>
        <row r="10122">
          <cell r="A10122" t="str">
            <v>650.40.85.080-5100.06</v>
          </cell>
          <cell r="B10122" t="str">
            <v>650</v>
          </cell>
          <cell r="C10122" t="str">
            <v>40</v>
          </cell>
          <cell r="D10122" t="str">
            <v>85</v>
          </cell>
          <cell r="E10122" t="str">
            <v>080</v>
          </cell>
          <cell r="F10122" t="str">
            <v>5100.06</v>
          </cell>
          <cell r="G10122" t="str">
            <v>Benefits Worker's Comp</v>
          </cell>
          <cell r="H10122">
            <v>0</v>
          </cell>
          <cell r="I10122">
            <v>0</v>
          </cell>
          <cell r="J10122">
            <v>0</v>
          </cell>
          <cell r="K10122">
            <v>0</v>
          </cell>
          <cell r="L10122">
            <v>0</v>
          </cell>
          <cell r="M10122">
            <v>0</v>
          </cell>
          <cell r="N10122">
            <v>0</v>
          </cell>
          <cell r="O10122" t="str">
            <v>+++</v>
          </cell>
        </row>
        <row r="10123">
          <cell r="A10123" t="str">
            <v>650.40.85.080-5100.07</v>
          </cell>
          <cell r="B10123" t="str">
            <v>650</v>
          </cell>
          <cell r="C10123" t="str">
            <v>40</v>
          </cell>
          <cell r="D10123" t="str">
            <v>85</v>
          </cell>
          <cell r="E10123" t="str">
            <v>080</v>
          </cell>
          <cell r="F10123" t="str">
            <v>5100.07</v>
          </cell>
          <cell r="G10123" t="str">
            <v>Benefits Long Term Disability</v>
          </cell>
          <cell r="H10123">
            <v>0</v>
          </cell>
          <cell r="I10123">
            <v>0</v>
          </cell>
          <cell r="J10123">
            <v>0</v>
          </cell>
          <cell r="K10123">
            <v>0</v>
          </cell>
          <cell r="L10123">
            <v>0</v>
          </cell>
          <cell r="M10123">
            <v>0</v>
          </cell>
          <cell r="N10123">
            <v>0</v>
          </cell>
          <cell r="O10123" t="str">
            <v>+++</v>
          </cell>
        </row>
        <row r="10124">
          <cell r="A10124" t="str">
            <v>650.40.85.080-5100.08</v>
          </cell>
          <cell r="B10124" t="str">
            <v>650</v>
          </cell>
          <cell r="C10124" t="str">
            <v>40</v>
          </cell>
          <cell r="D10124" t="str">
            <v>85</v>
          </cell>
          <cell r="E10124" t="str">
            <v>080</v>
          </cell>
          <cell r="F10124" t="str">
            <v>5100.08</v>
          </cell>
          <cell r="G10124" t="str">
            <v>Benefits Deferred Compensation</v>
          </cell>
          <cell r="H10124">
            <v>0</v>
          </cell>
          <cell r="I10124">
            <v>0</v>
          </cell>
          <cell r="J10124">
            <v>0</v>
          </cell>
          <cell r="K10124">
            <v>0</v>
          </cell>
          <cell r="L10124">
            <v>0</v>
          </cell>
          <cell r="M10124">
            <v>0</v>
          </cell>
          <cell r="N10124">
            <v>0</v>
          </cell>
          <cell r="O10124" t="str">
            <v>+++</v>
          </cell>
        </row>
        <row r="10125">
          <cell r="A10125" t="str">
            <v>650.40.85.080-5100.09</v>
          </cell>
          <cell r="B10125" t="str">
            <v>650</v>
          </cell>
          <cell r="C10125" t="str">
            <v>40</v>
          </cell>
          <cell r="D10125" t="str">
            <v>85</v>
          </cell>
          <cell r="E10125" t="str">
            <v>080</v>
          </cell>
          <cell r="F10125" t="str">
            <v>5100.09</v>
          </cell>
          <cell r="G10125" t="str">
            <v>Benefits Unemployment Insurance</v>
          </cell>
          <cell r="H10125">
            <v>0</v>
          </cell>
          <cell r="I10125">
            <v>0</v>
          </cell>
          <cell r="J10125">
            <v>0</v>
          </cell>
          <cell r="K10125">
            <v>0</v>
          </cell>
          <cell r="L10125">
            <v>0</v>
          </cell>
          <cell r="M10125">
            <v>0</v>
          </cell>
          <cell r="N10125">
            <v>0</v>
          </cell>
          <cell r="O10125" t="str">
            <v>+++</v>
          </cell>
        </row>
        <row r="10126">
          <cell r="A10126" t="str">
            <v>650.40.85.080-5100.10</v>
          </cell>
          <cell r="B10126" t="str">
            <v>650</v>
          </cell>
          <cell r="C10126" t="str">
            <v>40</v>
          </cell>
          <cell r="D10126" t="str">
            <v>85</v>
          </cell>
          <cell r="E10126" t="str">
            <v>080</v>
          </cell>
          <cell r="F10126" t="str">
            <v>5100.10</v>
          </cell>
          <cell r="G10126" t="str">
            <v>Benefits Uniform Allowance</v>
          </cell>
          <cell r="H10126">
            <v>0</v>
          </cell>
          <cell r="I10126">
            <v>0</v>
          </cell>
          <cell r="J10126">
            <v>0</v>
          </cell>
          <cell r="K10126">
            <v>0</v>
          </cell>
          <cell r="L10126">
            <v>0</v>
          </cell>
          <cell r="M10126">
            <v>0</v>
          </cell>
          <cell r="N10126">
            <v>0</v>
          </cell>
          <cell r="O10126" t="str">
            <v>+++</v>
          </cell>
        </row>
        <row r="10127">
          <cell r="A10127" t="str">
            <v>650.40.85.080-5100.11</v>
          </cell>
          <cell r="B10127" t="str">
            <v>650</v>
          </cell>
          <cell r="C10127" t="str">
            <v>40</v>
          </cell>
          <cell r="D10127" t="str">
            <v>85</v>
          </cell>
          <cell r="E10127" t="str">
            <v>080</v>
          </cell>
          <cell r="F10127" t="str">
            <v>5100.11</v>
          </cell>
          <cell r="G10127" t="str">
            <v>Benefits Medicare</v>
          </cell>
          <cell r="H10127">
            <v>0</v>
          </cell>
          <cell r="I10127">
            <v>0</v>
          </cell>
          <cell r="J10127">
            <v>0</v>
          </cell>
          <cell r="K10127">
            <v>0</v>
          </cell>
          <cell r="L10127">
            <v>0</v>
          </cell>
          <cell r="M10127">
            <v>0</v>
          </cell>
          <cell r="N10127">
            <v>0</v>
          </cell>
          <cell r="O10127" t="str">
            <v>+++</v>
          </cell>
        </row>
        <row r="10128">
          <cell r="A10128" t="str">
            <v>650.40.85.080-5100.12</v>
          </cell>
          <cell r="B10128" t="str">
            <v>650</v>
          </cell>
          <cell r="C10128" t="str">
            <v>40</v>
          </cell>
          <cell r="D10128" t="str">
            <v>85</v>
          </cell>
          <cell r="E10128" t="str">
            <v>080</v>
          </cell>
          <cell r="F10128" t="str">
            <v>5100.12</v>
          </cell>
          <cell r="G10128" t="str">
            <v>Benefits Annual Physical Exam</v>
          </cell>
          <cell r="H10128">
            <v>0</v>
          </cell>
          <cell r="I10128">
            <v>0</v>
          </cell>
          <cell r="J10128">
            <v>0</v>
          </cell>
          <cell r="K10128">
            <v>0</v>
          </cell>
          <cell r="L10128">
            <v>0</v>
          </cell>
          <cell r="M10128">
            <v>0</v>
          </cell>
          <cell r="N10128">
            <v>0</v>
          </cell>
          <cell r="O10128" t="str">
            <v>+++</v>
          </cell>
        </row>
        <row r="10129">
          <cell r="A10129" t="str">
            <v>650.40.85.080-5100.15</v>
          </cell>
          <cell r="B10129" t="str">
            <v>650</v>
          </cell>
          <cell r="C10129" t="str">
            <v>40</v>
          </cell>
          <cell r="D10129" t="str">
            <v>85</v>
          </cell>
          <cell r="E10129" t="str">
            <v>080</v>
          </cell>
          <cell r="F10129" t="str">
            <v>5100.15</v>
          </cell>
          <cell r="G10129" t="str">
            <v>Benefits Cell Phone Allowance</v>
          </cell>
          <cell r="H10129">
            <v>0</v>
          </cell>
          <cell r="I10129">
            <v>0</v>
          </cell>
          <cell r="J10129">
            <v>0</v>
          </cell>
          <cell r="K10129">
            <v>0</v>
          </cell>
          <cell r="L10129">
            <v>0</v>
          </cell>
          <cell r="M10129">
            <v>0</v>
          </cell>
          <cell r="N10129">
            <v>0</v>
          </cell>
          <cell r="O10129" t="str">
            <v>+++</v>
          </cell>
        </row>
        <row r="10130">
          <cell r="A10130" t="str">
            <v>650.40.85.080-5100.17</v>
          </cell>
          <cell r="B10130" t="str">
            <v>650</v>
          </cell>
          <cell r="C10130" t="str">
            <v>40</v>
          </cell>
          <cell r="D10130" t="str">
            <v>85</v>
          </cell>
          <cell r="E10130" t="str">
            <v>080</v>
          </cell>
          <cell r="F10130" t="str">
            <v>5100.17</v>
          </cell>
          <cell r="G10130" t="str">
            <v>Benefits Other Post Employment Benefits</v>
          </cell>
          <cell r="H10130">
            <v>0</v>
          </cell>
          <cell r="I10130">
            <v>0</v>
          </cell>
          <cell r="J10130">
            <v>0</v>
          </cell>
          <cell r="K10130">
            <v>0</v>
          </cell>
          <cell r="L10130">
            <v>0</v>
          </cell>
          <cell r="M10130">
            <v>0</v>
          </cell>
          <cell r="N10130">
            <v>0</v>
          </cell>
          <cell r="O10130" t="str">
            <v>+++</v>
          </cell>
        </row>
        <row r="10131">
          <cell r="A10131" t="str">
            <v>650.40.85.080-6000.01</v>
          </cell>
          <cell r="B10131" t="str">
            <v>650</v>
          </cell>
          <cell r="C10131" t="str">
            <v>40</v>
          </cell>
          <cell r="D10131" t="str">
            <v>85</v>
          </cell>
          <cell r="E10131" t="str">
            <v>080</v>
          </cell>
          <cell r="F10131" t="str">
            <v>6000.01</v>
          </cell>
          <cell r="G10131" t="str">
            <v>Professional Services General</v>
          </cell>
          <cell r="H10131">
            <v>0</v>
          </cell>
          <cell r="I10131">
            <v>0</v>
          </cell>
          <cell r="J10131">
            <v>0</v>
          </cell>
          <cell r="K10131">
            <v>0</v>
          </cell>
          <cell r="L10131">
            <v>0</v>
          </cell>
          <cell r="M10131">
            <v>0</v>
          </cell>
          <cell r="N10131">
            <v>0</v>
          </cell>
          <cell r="O10131" t="str">
            <v>+++</v>
          </cell>
        </row>
        <row r="10132">
          <cell r="A10132" t="str">
            <v>650.40.85.080-6000.07</v>
          </cell>
          <cell r="B10132" t="str">
            <v>650</v>
          </cell>
          <cell r="C10132" t="str">
            <v>40</v>
          </cell>
          <cell r="D10132" t="str">
            <v>85</v>
          </cell>
          <cell r="E10132" t="str">
            <v>080</v>
          </cell>
          <cell r="F10132" t="str">
            <v>6000.07</v>
          </cell>
          <cell r="G10132" t="str">
            <v>Professional Services Weed Abatement</v>
          </cell>
          <cell r="H10132">
            <v>0</v>
          </cell>
          <cell r="I10132">
            <v>0</v>
          </cell>
          <cell r="J10132">
            <v>0</v>
          </cell>
          <cell r="K10132">
            <v>0</v>
          </cell>
          <cell r="L10132">
            <v>0</v>
          </cell>
          <cell r="M10132">
            <v>0</v>
          </cell>
          <cell r="N10132">
            <v>0</v>
          </cell>
          <cell r="O10132" t="str">
            <v>+++</v>
          </cell>
        </row>
        <row r="10133">
          <cell r="A10133" t="str">
            <v>650.40.85.080-6000.09</v>
          </cell>
          <cell r="B10133" t="str">
            <v>650</v>
          </cell>
          <cell r="C10133" t="str">
            <v>40</v>
          </cell>
          <cell r="D10133" t="str">
            <v>85</v>
          </cell>
          <cell r="E10133" t="str">
            <v>080</v>
          </cell>
          <cell r="F10133" t="str">
            <v>6000.09</v>
          </cell>
          <cell r="G10133" t="str">
            <v>Professional Services Uniform</v>
          </cell>
          <cell r="H10133">
            <v>0</v>
          </cell>
          <cell r="I10133">
            <v>0</v>
          </cell>
          <cell r="J10133">
            <v>0</v>
          </cell>
          <cell r="K10133">
            <v>0</v>
          </cell>
          <cell r="L10133">
            <v>0</v>
          </cell>
          <cell r="M10133">
            <v>0</v>
          </cell>
          <cell r="N10133">
            <v>0</v>
          </cell>
          <cell r="O10133" t="str">
            <v>+++</v>
          </cell>
        </row>
        <row r="10134">
          <cell r="A10134" t="str">
            <v>650.40.85.080-6000.10</v>
          </cell>
          <cell r="B10134" t="str">
            <v>650</v>
          </cell>
          <cell r="C10134" t="str">
            <v>40</v>
          </cell>
          <cell r="D10134" t="str">
            <v>85</v>
          </cell>
          <cell r="E10134" t="str">
            <v>080</v>
          </cell>
          <cell r="F10134" t="str">
            <v>6000.10</v>
          </cell>
          <cell r="G10134" t="str">
            <v>Professional Services Consultant</v>
          </cell>
          <cell r="H10134">
            <v>0</v>
          </cell>
          <cell r="I10134">
            <v>0</v>
          </cell>
          <cell r="J10134">
            <v>0</v>
          </cell>
          <cell r="K10134">
            <v>0</v>
          </cell>
          <cell r="L10134">
            <v>0</v>
          </cell>
          <cell r="M10134">
            <v>0</v>
          </cell>
          <cell r="N10134">
            <v>0</v>
          </cell>
          <cell r="O10134" t="str">
            <v>+++</v>
          </cell>
        </row>
        <row r="10135">
          <cell r="A10135" t="str">
            <v>650.40.85.080-6000.12</v>
          </cell>
          <cell r="B10135" t="str">
            <v>650</v>
          </cell>
          <cell r="C10135" t="str">
            <v>40</v>
          </cell>
          <cell r="D10135" t="str">
            <v>85</v>
          </cell>
          <cell r="E10135" t="str">
            <v>080</v>
          </cell>
          <cell r="F10135" t="str">
            <v>6000.12</v>
          </cell>
          <cell r="G10135" t="str">
            <v>Professional Services Contract Services</v>
          </cell>
          <cell r="H10135">
            <v>0</v>
          </cell>
          <cell r="I10135">
            <v>0</v>
          </cell>
          <cell r="J10135">
            <v>0</v>
          </cell>
          <cell r="K10135">
            <v>0</v>
          </cell>
          <cell r="L10135">
            <v>0</v>
          </cell>
          <cell r="M10135">
            <v>0</v>
          </cell>
          <cell r="N10135">
            <v>0</v>
          </cell>
          <cell r="O10135" t="str">
            <v>+++</v>
          </cell>
        </row>
        <row r="10136">
          <cell r="A10136" t="str">
            <v>650.40.85.080-6000.13</v>
          </cell>
          <cell r="B10136" t="str">
            <v>650</v>
          </cell>
          <cell r="C10136" t="str">
            <v>40</v>
          </cell>
          <cell r="D10136" t="str">
            <v>85</v>
          </cell>
          <cell r="E10136" t="str">
            <v>080</v>
          </cell>
          <cell r="F10136" t="str">
            <v>6000.13</v>
          </cell>
          <cell r="G10136" t="str">
            <v>Professional Services Compliance Monitoring</v>
          </cell>
          <cell r="H10136">
            <v>0</v>
          </cell>
          <cell r="I10136">
            <v>0</v>
          </cell>
          <cell r="J10136">
            <v>0</v>
          </cell>
          <cell r="K10136">
            <v>0</v>
          </cell>
          <cell r="L10136">
            <v>0</v>
          </cell>
          <cell r="M10136">
            <v>0</v>
          </cell>
          <cell r="N10136">
            <v>0</v>
          </cell>
          <cell r="O10136" t="str">
            <v>+++</v>
          </cell>
        </row>
        <row r="10137">
          <cell r="A10137" t="str">
            <v>650.40.85.080-6000.14</v>
          </cell>
          <cell r="B10137" t="str">
            <v>650</v>
          </cell>
          <cell r="C10137" t="str">
            <v>40</v>
          </cell>
          <cell r="D10137" t="str">
            <v>85</v>
          </cell>
          <cell r="E10137" t="str">
            <v>080</v>
          </cell>
          <cell r="F10137" t="str">
            <v>6000.14</v>
          </cell>
          <cell r="G10137" t="str">
            <v>Professional Services IW Pre Analysis</v>
          </cell>
          <cell r="H10137">
            <v>0</v>
          </cell>
          <cell r="I10137">
            <v>0</v>
          </cell>
          <cell r="J10137">
            <v>0</v>
          </cell>
          <cell r="K10137">
            <v>0</v>
          </cell>
          <cell r="L10137">
            <v>0</v>
          </cell>
          <cell r="M10137">
            <v>0</v>
          </cell>
          <cell r="N10137">
            <v>0</v>
          </cell>
          <cell r="O10137" t="str">
            <v>+++</v>
          </cell>
        </row>
        <row r="10138">
          <cell r="A10138" t="str">
            <v>650.40.85.080-6000.18</v>
          </cell>
          <cell r="B10138" t="str">
            <v>650</v>
          </cell>
          <cell r="C10138" t="str">
            <v>40</v>
          </cell>
          <cell r="D10138" t="str">
            <v>85</v>
          </cell>
          <cell r="E10138" t="str">
            <v>080</v>
          </cell>
          <cell r="F10138" t="str">
            <v>6000.18</v>
          </cell>
          <cell r="G10138" t="str">
            <v>Professional Services Legal</v>
          </cell>
          <cell r="H10138">
            <v>0</v>
          </cell>
          <cell r="I10138">
            <v>0</v>
          </cell>
          <cell r="J10138">
            <v>0</v>
          </cell>
          <cell r="K10138">
            <v>0</v>
          </cell>
          <cell r="L10138">
            <v>0</v>
          </cell>
          <cell r="M10138">
            <v>0</v>
          </cell>
          <cell r="N10138">
            <v>0</v>
          </cell>
          <cell r="O10138" t="str">
            <v>+++</v>
          </cell>
        </row>
        <row r="10139">
          <cell r="A10139" t="str">
            <v>650.40.85.080-6100.01</v>
          </cell>
          <cell r="B10139" t="str">
            <v>650</v>
          </cell>
          <cell r="C10139" t="str">
            <v>40</v>
          </cell>
          <cell r="D10139" t="str">
            <v>85</v>
          </cell>
          <cell r="E10139" t="str">
            <v>080</v>
          </cell>
          <cell r="F10139" t="str">
            <v>6100.01</v>
          </cell>
          <cell r="G10139" t="str">
            <v>Utilities Electric</v>
          </cell>
          <cell r="H10139">
            <v>0</v>
          </cell>
          <cell r="I10139">
            <v>0</v>
          </cell>
          <cell r="J10139">
            <v>0</v>
          </cell>
          <cell r="K10139">
            <v>0</v>
          </cell>
          <cell r="L10139">
            <v>0</v>
          </cell>
          <cell r="M10139">
            <v>0</v>
          </cell>
          <cell r="N10139">
            <v>0</v>
          </cell>
          <cell r="O10139" t="str">
            <v>+++</v>
          </cell>
        </row>
        <row r="10140">
          <cell r="A10140" t="str">
            <v>650.40.85.080-6100.02</v>
          </cell>
          <cell r="B10140" t="str">
            <v>650</v>
          </cell>
          <cell r="C10140" t="str">
            <v>40</v>
          </cell>
          <cell r="D10140" t="str">
            <v>85</v>
          </cell>
          <cell r="E10140" t="str">
            <v>080</v>
          </cell>
          <cell r="F10140" t="str">
            <v>6100.02</v>
          </cell>
          <cell r="G10140" t="str">
            <v>Utilities Telephone</v>
          </cell>
          <cell r="H10140">
            <v>0</v>
          </cell>
          <cell r="I10140">
            <v>0</v>
          </cell>
          <cell r="J10140">
            <v>0</v>
          </cell>
          <cell r="K10140">
            <v>0</v>
          </cell>
          <cell r="L10140">
            <v>0</v>
          </cell>
          <cell r="M10140">
            <v>0</v>
          </cell>
          <cell r="N10140">
            <v>0</v>
          </cell>
          <cell r="O10140" t="str">
            <v>+++</v>
          </cell>
        </row>
        <row r="10141">
          <cell r="A10141" t="str">
            <v>650.40.85.080-6100.03</v>
          </cell>
          <cell r="B10141" t="str">
            <v>650</v>
          </cell>
          <cell r="C10141" t="str">
            <v>40</v>
          </cell>
          <cell r="D10141" t="str">
            <v>85</v>
          </cell>
          <cell r="E10141" t="str">
            <v>080</v>
          </cell>
          <cell r="F10141" t="str">
            <v>6100.03</v>
          </cell>
          <cell r="G10141" t="str">
            <v>Utilities Data Transmission / ISP</v>
          </cell>
          <cell r="H10141">
            <v>0</v>
          </cell>
          <cell r="I10141">
            <v>0</v>
          </cell>
          <cell r="J10141">
            <v>0</v>
          </cell>
          <cell r="K10141">
            <v>0</v>
          </cell>
          <cell r="L10141">
            <v>0</v>
          </cell>
          <cell r="M10141">
            <v>0</v>
          </cell>
          <cell r="N10141">
            <v>0</v>
          </cell>
          <cell r="O10141" t="str">
            <v>+++</v>
          </cell>
        </row>
        <row r="10142">
          <cell r="A10142" t="str">
            <v>650.40.85.080-6200.01</v>
          </cell>
          <cell r="B10142" t="str">
            <v>650</v>
          </cell>
          <cell r="C10142" t="str">
            <v>40</v>
          </cell>
          <cell r="D10142" t="str">
            <v>85</v>
          </cell>
          <cell r="E10142" t="str">
            <v>080</v>
          </cell>
          <cell r="F10142" t="str">
            <v>6200.01</v>
          </cell>
          <cell r="G10142" t="str">
            <v>Supplies Office</v>
          </cell>
          <cell r="H10142">
            <v>0</v>
          </cell>
          <cell r="I10142">
            <v>0</v>
          </cell>
          <cell r="J10142">
            <v>0</v>
          </cell>
          <cell r="K10142">
            <v>0</v>
          </cell>
          <cell r="L10142">
            <v>0</v>
          </cell>
          <cell r="M10142">
            <v>0</v>
          </cell>
          <cell r="N10142">
            <v>0</v>
          </cell>
          <cell r="O10142" t="str">
            <v>+++</v>
          </cell>
        </row>
        <row r="10143">
          <cell r="A10143" t="str">
            <v>650.40.85.080-6200.02</v>
          </cell>
          <cell r="B10143" t="str">
            <v>650</v>
          </cell>
          <cell r="C10143" t="str">
            <v>40</v>
          </cell>
          <cell r="D10143" t="str">
            <v>85</v>
          </cell>
          <cell r="E10143" t="str">
            <v>080</v>
          </cell>
          <cell r="F10143" t="str">
            <v>6200.02</v>
          </cell>
          <cell r="G10143" t="str">
            <v>Supplies Special Department</v>
          </cell>
          <cell r="H10143">
            <v>0</v>
          </cell>
          <cell r="I10143">
            <v>0</v>
          </cell>
          <cell r="J10143">
            <v>0</v>
          </cell>
          <cell r="K10143">
            <v>0</v>
          </cell>
          <cell r="L10143">
            <v>0</v>
          </cell>
          <cell r="M10143">
            <v>0</v>
          </cell>
          <cell r="N10143">
            <v>0</v>
          </cell>
          <cell r="O10143" t="str">
            <v>+++</v>
          </cell>
        </row>
        <row r="10144">
          <cell r="A10144" t="str">
            <v>650.40.85.080-6200.03</v>
          </cell>
          <cell r="B10144" t="str">
            <v>650</v>
          </cell>
          <cell r="C10144" t="str">
            <v>40</v>
          </cell>
          <cell r="D10144" t="str">
            <v>85</v>
          </cell>
          <cell r="E10144" t="str">
            <v>080</v>
          </cell>
          <cell r="F10144" t="str">
            <v>6200.03</v>
          </cell>
          <cell r="G10144" t="str">
            <v>Supplies Copier Maintenance &amp; Supplies</v>
          </cell>
          <cell r="H10144">
            <v>0</v>
          </cell>
          <cell r="I10144">
            <v>0</v>
          </cell>
          <cell r="J10144">
            <v>0</v>
          </cell>
          <cell r="K10144">
            <v>0</v>
          </cell>
          <cell r="L10144">
            <v>0</v>
          </cell>
          <cell r="M10144">
            <v>0</v>
          </cell>
          <cell r="N10144">
            <v>0</v>
          </cell>
          <cell r="O10144" t="str">
            <v>+++</v>
          </cell>
        </row>
        <row r="10145">
          <cell r="A10145" t="str">
            <v>650.40.85.080-6200.04</v>
          </cell>
          <cell r="B10145" t="str">
            <v>650</v>
          </cell>
          <cell r="C10145" t="str">
            <v>40</v>
          </cell>
          <cell r="D10145" t="str">
            <v>85</v>
          </cell>
          <cell r="E10145" t="str">
            <v>080</v>
          </cell>
          <cell r="F10145" t="str">
            <v>6200.04</v>
          </cell>
          <cell r="G10145" t="str">
            <v>Supplies Postage</v>
          </cell>
          <cell r="H10145">
            <v>0</v>
          </cell>
          <cell r="I10145">
            <v>0</v>
          </cell>
          <cell r="J10145">
            <v>0</v>
          </cell>
          <cell r="K10145">
            <v>0</v>
          </cell>
          <cell r="L10145">
            <v>0</v>
          </cell>
          <cell r="M10145">
            <v>0</v>
          </cell>
          <cell r="N10145">
            <v>0</v>
          </cell>
          <cell r="O10145" t="str">
            <v>+++</v>
          </cell>
        </row>
        <row r="10146">
          <cell r="A10146" t="str">
            <v>650.40.85.080-6200.05</v>
          </cell>
          <cell r="B10146" t="str">
            <v>650</v>
          </cell>
          <cell r="C10146" t="str">
            <v>40</v>
          </cell>
          <cell r="D10146" t="str">
            <v>85</v>
          </cell>
          <cell r="E10146" t="str">
            <v>080</v>
          </cell>
          <cell r="F10146" t="str">
            <v>6200.05</v>
          </cell>
          <cell r="G10146" t="str">
            <v>Supplies Gasoline</v>
          </cell>
          <cell r="H10146">
            <v>0</v>
          </cell>
          <cell r="I10146">
            <v>0</v>
          </cell>
          <cell r="J10146">
            <v>0</v>
          </cell>
          <cell r="K10146">
            <v>0</v>
          </cell>
          <cell r="L10146">
            <v>0</v>
          </cell>
          <cell r="M10146">
            <v>0</v>
          </cell>
          <cell r="N10146">
            <v>0</v>
          </cell>
          <cell r="O10146" t="str">
            <v>+++</v>
          </cell>
        </row>
        <row r="10147">
          <cell r="A10147" t="str">
            <v>650.40.85.080-6200.06</v>
          </cell>
          <cell r="B10147" t="str">
            <v>650</v>
          </cell>
          <cell r="C10147" t="str">
            <v>40</v>
          </cell>
          <cell r="D10147" t="str">
            <v>85</v>
          </cell>
          <cell r="E10147" t="str">
            <v>080</v>
          </cell>
          <cell r="F10147" t="str">
            <v>6200.06</v>
          </cell>
          <cell r="G10147" t="str">
            <v>Supplies Propane</v>
          </cell>
          <cell r="H10147">
            <v>0</v>
          </cell>
          <cell r="I10147">
            <v>0</v>
          </cell>
          <cell r="J10147">
            <v>0</v>
          </cell>
          <cell r="K10147">
            <v>0</v>
          </cell>
          <cell r="L10147">
            <v>0</v>
          </cell>
          <cell r="M10147">
            <v>0</v>
          </cell>
          <cell r="N10147">
            <v>0</v>
          </cell>
          <cell r="O10147" t="str">
            <v>+++</v>
          </cell>
        </row>
        <row r="10148">
          <cell r="A10148" t="str">
            <v>650.40.85.080-6200.07</v>
          </cell>
          <cell r="B10148" t="str">
            <v>650</v>
          </cell>
          <cell r="C10148" t="str">
            <v>40</v>
          </cell>
          <cell r="D10148" t="str">
            <v>85</v>
          </cell>
          <cell r="E10148" t="str">
            <v>080</v>
          </cell>
          <cell r="F10148" t="str">
            <v>6200.07</v>
          </cell>
          <cell r="G10148" t="str">
            <v>Supplies Radio Communication &amp; Maint</v>
          </cell>
          <cell r="H10148">
            <v>0</v>
          </cell>
          <cell r="I10148">
            <v>0</v>
          </cell>
          <cell r="J10148">
            <v>0</v>
          </cell>
          <cell r="K10148">
            <v>0</v>
          </cell>
          <cell r="L10148">
            <v>0</v>
          </cell>
          <cell r="M10148">
            <v>0</v>
          </cell>
          <cell r="N10148">
            <v>0</v>
          </cell>
          <cell r="O10148" t="str">
            <v>+++</v>
          </cell>
        </row>
        <row r="10149">
          <cell r="A10149" t="str">
            <v>650.40.85.080-6200.09</v>
          </cell>
          <cell r="B10149" t="str">
            <v>650</v>
          </cell>
          <cell r="C10149" t="str">
            <v>40</v>
          </cell>
          <cell r="D10149" t="str">
            <v>85</v>
          </cell>
          <cell r="E10149" t="str">
            <v>080</v>
          </cell>
          <cell r="F10149" t="str">
            <v>6200.09</v>
          </cell>
          <cell r="G10149" t="str">
            <v>Supplies Data Processing</v>
          </cell>
          <cell r="H10149">
            <v>0</v>
          </cell>
          <cell r="I10149">
            <v>0</v>
          </cell>
          <cell r="J10149">
            <v>0</v>
          </cell>
          <cell r="K10149">
            <v>0</v>
          </cell>
          <cell r="L10149">
            <v>0</v>
          </cell>
          <cell r="M10149">
            <v>0</v>
          </cell>
          <cell r="N10149">
            <v>0</v>
          </cell>
          <cell r="O10149" t="str">
            <v>+++</v>
          </cell>
        </row>
        <row r="10150">
          <cell r="A10150" t="str">
            <v>650.40.85.080-6200.10</v>
          </cell>
          <cell r="B10150" t="str">
            <v>650</v>
          </cell>
          <cell r="C10150" t="str">
            <v>40</v>
          </cell>
          <cell r="D10150" t="str">
            <v>85</v>
          </cell>
          <cell r="E10150" t="str">
            <v>080</v>
          </cell>
          <cell r="F10150" t="str">
            <v>6200.10</v>
          </cell>
          <cell r="G10150" t="str">
            <v>Supplies Protective Clothing</v>
          </cell>
          <cell r="H10150">
            <v>0</v>
          </cell>
          <cell r="I10150">
            <v>0</v>
          </cell>
          <cell r="J10150">
            <v>0</v>
          </cell>
          <cell r="K10150">
            <v>0</v>
          </cell>
          <cell r="L10150">
            <v>0</v>
          </cell>
          <cell r="M10150">
            <v>0</v>
          </cell>
          <cell r="N10150">
            <v>0</v>
          </cell>
          <cell r="O10150" t="str">
            <v>+++</v>
          </cell>
        </row>
        <row r="10151">
          <cell r="A10151" t="str">
            <v>650.40.85.080-6200.12</v>
          </cell>
          <cell r="B10151" t="str">
            <v>650</v>
          </cell>
          <cell r="C10151" t="str">
            <v>40</v>
          </cell>
          <cell r="D10151" t="str">
            <v>85</v>
          </cell>
          <cell r="E10151" t="str">
            <v>080</v>
          </cell>
          <cell r="F10151" t="str">
            <v>6200.12</v>
          </cell>
          <cell r="G10151" t="str">
            <v>Supplies CNG</v>
          </cell>
          <cell r="H10151">
            <v>0</v>
          </cell>
          <cell r="I10151">
            <v>0</v>
          </cell>
          <cell r="J10151">
            <v>0</v>
          </cell>
          <cell r="K10151">
            <v>0</v>
          </cell>
          <cell r="L10151">
            <v>0</v>
          </cell>
          <cell r="M10151">
            <v>0</v>
          </cell>
          <cell r="N10151">
            <v>0</v>
          </cell>
          <cell r="O10151" t="str">
            <v>+++</v>
          </cell>
        </row>
        <row r="10152">
          <cell r="A10152" t="str">
            <v>650.40.85.080-6280.03</v>
          </cell>
          <cell r="B10152" t="str">
            <v>650</v>
          </cell>
          <cell r="C10152" t="str">
            <v>40</v>
          </cell>
          <cell r="D10152" t="str">
            <v>85</v>
          </cell>
          <cell r="E10152" t="str">
            <v>080</v>
          </cell>
          <cell r="F10152" t="str">
            <v>6280.03</v>
          </cell>
          <cell r="G10152" t="str">
            <v>Supplies-Public Works Soundwall Repair</v>
          </cell>
          <cell r="H10152">
            <v>0</v>
          </cell>
          <cell r="I10152">
            <v>0</v>
          </cell>
          <cell r="J10152">
            <v>0</v>
          </cell>
          <cell r="K10152">
            <v>0</v>
          </cell>
          <cell r="L10152">
            <v>0</v>
          </cell>
          <cell r="M10152">
            <v>0</v>
          </cell>
          <cell r="N10152">
            <v>0</v>
          </cell>
          <cell r="O10152" t="str">
            <v>+++</v>
          </cell>
        </row>
        <row r="10153">
          <cell r="A10153" t="str">
            <v>650.40.85.080-6280.04</v>
          </cell>
          <cell r="B10153" t="str">
            <v>650</v>
          </cell>
          <cell r="C10153" t="str">
            <v>40</v>
          </cell>
          <cell r="D10153" t="str">
            <v>85</v>
          </cell>
          <cell r="E10153" t="str">
            <v>080</v>
          </cell>
          <cell r="F10153" t="str">
            <v>6280.04</v>
          </cell>
          <cell r="G10153" t="str">
            <v>Supplies-Public Works Sidewalk Repair</v>
          </cell>
          <cell r="H10153">
            <v>0</v>
          </cell>
          <cell r="I10153">
            <v>0</v>
          </cell>
          <cell r="J10153">
            <v>0</v>
          </cell>
          <cell r="K10153">
            <v>0</v>
          </cell>
          <cell r="L10153">
            <v>0</v>
          </cell>
          <cell r="M10153">
            <v>0</v>
          </cell>
          <cell r="N10153">
            <v>0</v>
          </cell>
          <cell r="O10153" t="str">
            <v>+++</v>
          </cell>
        </row>
        <row r="10154">
          <cell r="A10154" t="str">
            <v>650.40.85.080-6280.05</v>
          </cell>
          <cell r="B10154" t="str">
            <v>650</v>
          </cell>
          <cell r="C10154" t="str">
            <v>40</v>
          </cell>
          <cell r="D10154" t="str">
            <v>85</v>
          </cell>
          <cell r="E10154" t="str">
            <v>080</v>
          </cell>
          <cell r="F10154" t="str">
            <v>6280.05</v>
          </cell>
          <cell r="G10154" t="str">
            <v>Supplies-Public Works Traffic Signs</v>
          </cell>
          <cell r="H10154">
            <v>0</v>
          </cell>
          <cell r="I10154">
            <v>0</v>
          </cell>
          <cell r="J10154">
            <v>0</v>
          </cell>
          <cell r="K10154">
            <v>0</v>
          </cell>
          <cell r="L10154">
            <v>0</v>
          </cell>
          <cell r="M10154">
            <v>0</v>
          </cell>
          <cell r="N10154">
            <v>0</v>
          </cell>
          <cell r="O10154" t="str">
            <v>+++</v>
          </cell>
        </row>
        <row r="10155">
          <cell r="A10155" t="str">
            <v>650.40.85.080-6280.08</v>
          </cell>
          <cell r="B10155" t="str">
            <v>650</v>
          </cell>
          <cell r="C10155" t="str">
            <v>40</v>
          </cell>
          <cell r="D10155" t="str">
            <v>85</v>
          </cell>
          <cell r="E10155" t="str">
            <v>080</v>
          </cell>
          <cell r="F10155" t="str">
            <v>6280.08</v>
          </cell>
          <cell r="G10155" t="str">
            <v>Supplies-Public Works Pump</v>
          </cell>
          <cell r="H10155">
            <v>0</v>
          </cell>
          <cell r="I10155">
            <v>0</v>
          </cell>
          <cell r="J10155">
            <v>0</v>
          </cell>
          <cell r="K10155">
            <v>0</v>
          </cell>
          <cell r="L10155">
            <v>0</v>
          </cell>
          <cell r="M10155">
            <v>0</v>
          </cell>
          <cell r="N10155">
            <v>0</v>
          </cell>
          <cell r="O10155" t="str">
            <v>+++</v>
          </cell>
        </row>
        <row r="10156">
          <cell r="A10156" t="str">
            <v>650.40.85.080-6280.09</v>
          </cell>
          <cell r="B10156" t="str">
            <v>650</v>
          </cell>
          <cell r="C10156" t="str">
            <v>40</v>
          </cell>
          <cell r="D10156" t="str">
            <v>85</v>
          </cell>
          <cell r="E10156" t="str">
            <v>080</v>
          </cell>
          <cell r="F10156" t="str">
            <v>6280.09</v>
          </cell>
          <cell r="G10156" t="str">
            <v>Supplies-Public Works Storm Drain System</v>
          </cell>
          <cell r="H10156">
            <v>0</v>
          </cell>
          <cell r="I10156">
            <v>0</v>
          </cell>
          <cell r="J10156">
            <v>0</v>
          </cell>
          <cell r="K10156">
            <v>0</v>
          </cell>
          <cell r="L10156">
            <v>0</v>
          </cell>
          <cell r="M10156">
            <v>0</v>
          </cell>
          <cell r="N10156">
            <v>0</v>
          </cell>
          <cell r="O10156" t="str">
            <v>+++</v>
          </cell>
        </row>
        <row r="10157">
          <cell r="A10157" t="str">
            <v>650.40.85.080-6280.10</v>
          </cell>
          <cell r="B10157" t="str">
            <v>650</v>
          </cell>
          <cell r="C10157" t="str">
            <v>40</v>
          </cell>
          <cell r="D10157" t="str">
            <v>85</v>
          </cell>
          <cell r="E10157" t="str">
            <v>080</v>
          </cell>
          <cell r="F10157" t="str">
            <v>6280.10</v>
          </cell>
          <cell r="G10157" t="str">
            <v>Supplies-Public Works Storm Drain Basin</v>
          </cell>
          <cell r="H10157">
            <v>0</v>
          </cell>
          <cell r="I10157">
            <v>0</v>
          </cell>
          <cell r="J10157">
            <v>0</v>
          </cell>
          <cell r="K10157">
            <v>0</v>
          </cell>
          <cell r="L10157">
            <v>0</v>
          </cell>
          <cell r="M10157">
            <v>0</v>
          </cell>
          <cell r="N10157">
            <v>0</v>
          </cell>
          <cell r="O10157" t="str">
            <v>+++</v>
          </cell>
        </row>
        <row r="10158">
          <cell r="A10158" t="str">
            <v>650.40.85.080-6280.11</v>
          </cell>
          <cell r="B10158" t="str">
            <v>650</v>
          </cell>
          <cell r="C10158" t="str">
            <v>40</v>
          </cell>
          <cell r="D10158" t="str">
            <v>85</v>
          </cell>
          <cell r="E10158" t="str">
            <v>080</v>
          </cell>
          <cell r="F10158" t="str">
            <v>6280.11</v>
          </cell>
          <cell r="G10158" t="str">
            <v>Supplies-Public Works Custodial</v>
          </cell>
          <cell r="H10158">
            <v>0</v>
          </cell>
          <cell r="I10158">
            <v>0</v>
          </cell>
          <cell r="J10158">
            <v>0</v>
          </cell>
          <cell r="K10158">
            <v>0</v>
          </cell>
          <cell r="L10158">
            <v>0</v>
          </cell>
          <cell r="M10158">
            <v>0</v>
          </cell>
          <cell r="N10158">
            <v>0</v>
          </cell>
          <cell r="O10158" t="str">
            <v>+++</v>
          </cell>
        </row>
        <row r="10159">
          <cell r="A10159" t="str">
            <v>650.40.85.080-6280.12</v>
          </cell>
          <cell r="B10159" t="str">
            <v>650</v>
          </cell>
          <cell r="C10159" t="str">
            <v>40</v>
          </cell>
          <cell r="D10159" t="str">
            <v>85</v>
          </cell>
          <cell r="E10159" t="str">
            <v>080</v>
          </cell>
          <cell r="F10159" t="str">
            <v>6280.12</v>
          </cell>
          <cell r="G10159" t="str">
            <v>Supplies-Public Works Chemicals</v>
          </cell>
          <cell r="H10159">
            <v>0</v>
          </cell>
          <cell r="I10159">
            <v>0</v>
          </cell>
          <cell r="J10159">
            <v>0</v>
          </cell>
          <cell r="K10159">
            <v>0</v>
          </cell>
          <cell r="L10159">
            <v>0</v>
          </cell>
          <cell r="M10159">
            <v>0</v>
          </cell>
          <cell r="N10159">
            <v>0</v>
          </cell>
          <cell r="O10159" t="str">
            <v>+++</v>
          </cell>
        </row>
        <row r="10160">
          <cell r="A10160" t="str">
            <v>650.40.85.080-6280.13</v>
          </cell>
          <cell r="B10160" t="str">
            <v>650</v>
          </cell>
          <cell r="C10160" t="str">
            <v>40</v>
          </cell>
          <cell r="D10160" t="str">
            <v>85</v>
          </cell>
          <cell r="E10160" t="str">
            <v>080</v>
          </cell>
          <cell r="F10160" t="str">
            <v>6280.13</v>
          </cell>
          <cell r="G10160" t="str">
            <v>Supplies-Public Works Laboratory</v>
          </cell>
          <cell r="H10160">
            <v>0</v>
          </cell>
          <cell r="I10160">
            <v>0</v>
          </cell>
          <cell r="J10160">
            <v>0</v>
          </cell>
          <cell r="K10160">
            <v>0</v>
          </cell>
          <cell r="L10160">
            <v>0</v>
          </cell>
          <cell r="M10160">
            <v>0</v>
          </cell>
          <cell r="N10160">
            <v>0</v>
          </cell>
          <cell r="O10160" t="str">
            <v>+++</v>
          </cell>
        </row>
        <row r="10161">
          <cell r="A10161" t="str">
            <v>650.40.85.080-6280.14</v>
          </cell>
          <cell r="B10161" t="str">
            <v>650</v>
          </cell>
          <cell r="C10161" t="str">
            <v>40</v>
          </cell>
          <cell r="D10161" t="str">
            <v>85</v>
          </cell>
          <cell r="E10161" t="str">
            <v>080</v>
          </cell>
          <cell r="F10161" t="str">
            <v>6280.14</v>
          </cell>
          <cell r="G10161" t="str">
            <v>Supplies-Public Works Protective Clothing</v>
          </cell>
          <cell r="H10161">
            <v>0</v>
          </cell>
          <cell r="I10161">
            <v>0</v>
          </cell>
          <cell r="J10161">
            <v>0</v>
          </cell>
          <cell r="K10161">
            <v>0</v>
          </cell>
          <cell r="L10161">
            <v>0</v>
          </cell>
          <cell r="M10161">
            <v>0</v>
          </cell>
          <cell r="N10161">
            <v>0</v>
          </cell>
          <cell r="O10161" t="str">
            <v>+++</v>
          </cell>
        </row>
        <row r="10162">
          <cell r="A10162" t="str">
            <v>650.40.85.080-6280.15</v>
          </cell>
          <cell r="B10162" t="str">
            <v>650</v>
          </cell>
          <cell r="C10162" t="str">
            <v>40</v>
          </cell>
          <cell r="D10162" t="str">
            <v>85</v>
          </cell>
          <cell r="E10162" t="str">
            <v>080</v>
          </cell>
          <cell r="F10162" t="str">
            <v>6280.15</v>
          </cell>
          <cell r="G10162" t="str">
            <v>Supplies-Public Works Mechanics Tools</v>
          </cell>
          <cell r="H10162">
            <v>0</v>
          </cell>
          <cell r="I10162">
            <v>0</v>
          </cell>
          <cell r="J10162">
            <v>0</v>
          </cell>
          <cell r="K10162">
            <v>0</v>
          </cell>
          <cell r="L10162">
            <v>0</v>
          </cell>
          <cell r="M10162">
            <v>0</v>
          </cell>
          <cell r="N10162">
            <v>0</v>
          </cell>
          <cell r="O10162" t="str">
            <v>+++</v>
          </cell>
        </row>
        <row r="10163">
          <cell r="A10163" t="str">
            <v>650.40.85.080-6280.16</v>
          </cell>
          <cell r="B10163" t="str">
            <v>650</v>
          </cell>
          <cell r="C10163" t="str">
            <v>40</v>
          </cell>
          <cell r="D10163" t="str">
            <v>85</v>
          </cell>
          <cell r="E10163" t="str">
            <v>080</v>
          </cell>
          <cell r="F10163" t="str">
            <v>6280.16</v>
          </cell>
          <cell r="G10163" t="str">
            <v>Supplies-Public Works UV System Supplies</v>
          </cell>
          <cell r="H10163">
            <v>0</v>
          </cell>
          <cell r="I10163">
            <v>0</v>
          </cell>
          <cell r="J10163">
            <v>0</v>
          </cell>
          <cell r="K10163">
            <v>0</v>
          </cell>
          <cell r="L10163">
            <v>0</v>
          </cell>
          <cell r="M10163">
            <v>0</v>
          </cell>
          <cell r="N10163">
            <v>0</v>
          </cell>
          <cell r="O10163" t="str">
            <v>+++</v>
          </cell>
        </row>
        <row r="10164">
          <cell r="A10164" t="str">
            <v>650.40.85.080-6280.19</v>
          </cell>
          <cell r="B10164" t="str">
            <v>650</v>
          </cell>
          <cell r="C10164" t="str">
            <v>40</v>
          </cell>
          <cell r="D10164" t="str">
            <v>85</v>
          </cell>
          <cell r="E10164" t="str">
            <v>080</v>
          </cell>
          <cell r="F10164" t="str">
            <v>6280.19</v>
          </cell>
          <cell r="G10164" t="str">
            <v>Supplies-Public Works Specialty Maintenance Tools</v>
          </cell>
          <cell r="H10164">
            <v>0</v>
          </cell>
          <cell r="I10164">
            <v>0</v>
          </cell>
          <cell r="J10164">
            <v>0</v>
          </cell>
          <cell r="K10164">
            <v>0</v>
          </cell>
          <cell r="L10164">
            <v>0</v>
          </cell>
          <cell r="M10164">
            <v>0</v>
          </cell>
          <cell r="N10164">
            <v>0</v>
          </cell>
          <cell r="O10164" t="str">
            <v>+++</v>
          </cell>
        </row>
        <row r="10165">
          <cell r="A10165" t="str">
            <v>650.40.85.080-6280.20</v>
          </cell>
          <cell r="B10165" t="str">
            <v>650</v>
          </cell>
          <cell r="C10165" t="str">
            <v>40</v>
          </cell>
          <cell r="D10165" t="str">
            <v>85</v>
          </cell>
          <cell r="E10165" t="str">
            <v>080</v>
          </cell>
          <cell r="F10165" t="str">
            <v>6280.20</v>
          </cell>
          <cell r="G10165" t="str">
            <v>Supplies-Public Works Bin Repair</v>
          </cell>
          <cell r="H10165">
            <v>0</v>
          </cell>
          <cell r="I10165">
            <v>0</v>
          </cell>
          <cell r="J10165">
            <v>0</v>
          </cell>
          <cell r="K10165">
            <v>0</v>
          </cell>
          <cell r="L10165">
            <v>0</v>
          </cell>
          <cell r="M10165">
            <v>0</v>
          </cell>
          <cell r="N10165">
            <v>0</v>
          </cell>
          <cell r="O10165" t="str">
            <v>+++</v>
          </cell>
        </row>
        <row r="10166">
          <cell r="A10166" t="str">
            <v>650.40.85.080-6280.21</v>
          </cell>
          <cell r="B10166" t="str">
            <v>650</v>
          </cell>
          <cell r="C10166" t="str">
            <v>40</v>
          </cell>
          <cell r="D10166" t="str">
            <v>85</v>
          </cell>
          <cell r="E10166" t="str">
            <v>080</v>
          </cell>
          <cell r="F10166" t="str">
            <v>6280.21</v>
          </cell>
          <cell r="G10166" t="str">
            <v>Supplies-Public Works Used Oil Grant</v>
          </cell>
          <cell r="H10166">
            <v>0</v>
          </cell>
          <cell r="I10166">
            <v>0</v>
          </cell>
          <cell r="J10166">
            <v>0</v>
          </cell>
          <cell r="K10166">
            <v>0</v>
          </cell>
          <cell r="L10166">
            <v>0</v>
          </cell>
          <cell r="M10166">
            <v>0</v>
          </cell>
          <cell r="N10166">
            <v>0</v>
          </cell>
          <cell r="O10166" t="str">
            <v>+++</v>
          </cell>
        </row>
        <row r="10167">
          <cell r="A10167" t="str">
            <v>650.40.85.080-6280.22</v>
          </cell>
          <cell r="B10167" t="str">
            <v>650</v>
          </cell>
          <cell r="C10167" t="str">
            <v>40</v>
          </cell>
          <cell r="D10167" t="str">
            <v>85</v>
          </cell>
          <cell r="E10167" t="str">
            <v>080</v>
          </cell>
          <cell r="F10167" t="str">
            <v>6280.22</v>
          </cell>
          <cell r="G10167" t="str">
            <v>Supplies-Public Works Recycled Products</v>
          </cell>
          <cell r="H10167">
            <v>0</v>
          </cell>
          <cell r="I10167">
            <v>0</v>
          </cell>
          <cell r="J10167">
            <v>0</v>
          </cell>
          <cell r="K10167">
            <v>0</v>
          </cell>
          <cell r="L10167">
            <v>0</v>
          </cell>
          <cell r="M10167">
            <v>0</v>
          </cell>
          <cell r="N10167">
            <v>0</v>
          </cell>
          <cell r="O10167" t="str">
            <v>+++</v>
          </cell>
        </row>
        <row r="10168">
          <cell r="A10168" t="str">
            <v>650.40.85.080-6280.23</v>
          </cell>
          <cell r="B10168" t="str">
            <v>650</v>
          </cell>
          <cell r="C10168" t="str">
            <v>40</v>
          </cell>
          <cell r="D10168" t="str">
            <v>85</v>
          </cell>
          <cell r="E10168" t="str">
            <v>080</v>
          </cell>
          <cell r="F10168" t="str">
            <v>6280.23</v>
          </cell>
          <cell r="G10168" t="str">
            <v>Supplies-Public Works Recycling Education Program</v>
          </cell>
          <cell r="H10168">
            <v>0</v>
          </cell>
          <cell r="I10168">
            <v>0</v>
          </cell>
          <cell r="J10168">
            <v>0</v>
          </cell>
          <cell r="K10168">
            <v>0</v>
          </cell>
          <cell r="L10168">
            <v>0</v>
          </cell>
          <cell r="M10168">
            <v>0</v>
          </cell>
          <cell r="N10168">
            <v>0</v>
          </cell>
          <cell r="O10168" t="str">
            <v>+++</v>
          </cell>
        </row>
        <row r="10169">
          <cell r="A10169" t="str">
            <v>650.40.85.080-6280.25</v>
          </cell>
          <cell r="B10169" t="str">
            <v>650</v>
          </cell>
          <cell r="C10169" t="str">
            <v>40</v>
          </cell>
          <cell r="D10169" t="str">
            <v>85</v>
          </cell>
          <cell r="E10169" t="str">
            <v>080</v>
          </cell>
          <cell r="F10169" t="str">
            <v>6280.25</v>
          </cell>
          <cell r="G10169" t="str">
            <v>Supplies-Public Works Collection Containers</v>
          </cell>
          <cell r="H10169">
            <v>0</v>
          </cell>
          <cell r="I10169">
            <v>0</v>
          </cell>
          <cell r="J10169">
            <v>0</v>
          </cell>
          <cell r="K10169">
            <v>0</v>
          </cell>
          <cell r="L10169">
            <v>0</v>
          </cell>
          <cell r="M10169">
            <v>0</v>
          </cell>
          <cell r="N10169">
            <v>0</v>
          </cell>
          <cell r="O10169" t="str">
            <v>+++</v>
          </cell>
        </row>
        <row r="10170">
          <cell r="A10170" t="str">
            <v>650.40.85.080-6280.26</v>
          </cell>
          <cell r="B10170" t="str">
            <v>650</v>
          </cell>
          <cell r="C10170" t="str">
            <v>40</v>
          </cell>
          <cell r="D10170" t="str">
            <v>85</v>
          </cell>
          <cell r="E10170" t="str">
            <v>080</v>
          </cell>
          <cell r="F10170" t="str">
            <v>6280.26</v>
          </cell>
          <cell r="G10170" t="str">
            <v>Supplies-Public Works 3 Cart System Containers</v>
          </cell>
          <cell r="H10170">
            <v>0</v>
          </cell>
          <cell r="I10170">
            <v>0</v>
          </cell>
          <cell r="J10170">
            <v>0</v>
          </cell>
          <cell r="K10170">
            <v>0</v>
          </cell>
          <cell r="L10170">
            <v>0</v>
          </cell>
          <cell r="M10170">
            <v>0</v>
          </cell>
          <cell r="N10170">
            <v>0</v>
          </cell>
          <cell r="O10170" t="str">
            <v>+++</v>
          </cell>
        </row>
        <row r="10171">
          <cell r="A10171" t="str">
            <v>650.40.85.080-6280.27</v>
          </cell>
          <cell r="B10171" t="str">
            <v>650</v>
          </cell>
          <cell r="C10171" t="str">
            <v>40</v>
          </cell>
          <cell r="D10171" t="str">
            <v>85</v>
          </cell>
          <cell r="E10171" t="str">
            <v>080</v>
          </cell>
          <cell r="F10171" t="str">
            <v>6280.27</v>
          </cell>
          <cell r="G10171" t="str">
            <v>Supplies-Public Works SSJID Surface Water</v>
          </cell>
          <cell r="H10171">
            <v>0</v>
          </cell>
          <cell r="I10171">
            <v>0</v>
          </cell>
          <cell r="J10171">
            <v>0</v>
          </cell>
          <cell r="K10171">
            <v>0</v>
          </cell>
          <cell r="L10171">
            <v>0</v>
          </cell>
          <cell r="M10171">
            <v>0</v>
          </cell>
          <cell r="N10171">
            <v>0</v>
          </cell>
          <cell r="O10171" t="str">
            <v>+++</v>
          </cell>
        </row>
        <row r="10172">
          <cell r="A10172" t="str">
            <v>650.40.85.080-6280.28</v>
          </cell>
          <cell r="B10172" t="str">
            <v>650</v>
          </cell>
          <cell r="C10172" t="str">
            <v>40</v>
          </cell>
          <cell r="D10172" t="str">
            <v>85</v>
          </cell>
          <cell r="E10172" t="str">
            <v>080</v>
          </cell>
          <cell r="F10172" t="str">
            <v>6280.28</v>
          </cell>
          <cell r="G10172" t="str">
            <v>Supplies-Public Works Water Treatment Chemicals</v>
          </cell>
          <cell r="H10172">
            <v>0</v>
          </cell>
          <cell r="I10172">
            <v>0</v>
          </cell>
          <cell r="J10172">
            <v>0</v>
          </cell>
          <cell r="K10172">
            <v>0</v>
          </cell>
          <cell r="L10172">
            <v>0</v>
          </cell>
          <cell r="M10172">
            <v>0</v>
          </cell>
          <cell r="N10172">
            <v>0</v>
          </cell>
          <cell r="O10172" t="str">
            <v>+++</v>
          </cell>
        </row>
        <row r="10173">
          <cell r="A10173" t="str">
            <v>650.40.85.080-6280.29</v>
          </cell>
          <cell r="B10173" t="str">
            <v>650</v>
          </cell>
          <cell r="C10173" t="str">
            <v>40</v>
          </cell>
          <cell r="D10173" t="str">
            <v>85</v>
          </cell>
          <cell r="E10173" t="str">
            <v>080</v>
          </cell>
          <cell r="F10173" t="str">
            <v>6280.29</v>
          </cell>
          <cell r="G10173" t="str">
            <v>Supplies-Public Works Water Treatment</v>
          </cell>
          <cell r="H10173">
            <v>0</v>
          </cell>
          <cell r="I10173">
            <v>0</v>
          </cell>
          <cell r="J10173">
            <v>0</v>
          </cell>
          <cell r="K10173">
            <v>0</v>
          </cell>
          <cell r="L10173">
            <v>0</v>
          </cell>
          <cell r="M10173">
            <v>0</v>
          </cell>
          <cell r="N10173">
            <v>0</v>
          </cell>
          <cell r="O10173" t="str">
            <v>+++</v>
          </cell>
        </row>
        <row r="10174">
          <cell r="A10174" t="str">
            <v>650.40.85.080-6280.30</v>
          </cell>
          <cell r="B10174" t="str">
            <v>650</v>
          </cell>
          <cell r="C10174" t="str">
            <v>40</v>
          </cell>
          <cell r="D10174" t="str">
            <v>85</v>
          </cell>
          <cell r="E10174" t="str">
            <v>080</v>
          </cell>
          <cell r="F10174" t="str">
            <v>6280.30</v>
          </cell>
          <cell r="G10174" t="str">
            <v>Supplies-Public Works Automated &amp; Hand Tools</v>
          </cell>
          <cell r="H10174">
            <v>0</v>
          </cell>
          <cell r="I10174">
            <v>0</v>
          </cell>
          <cell r="J10174">
            <v>0</v>
          </cell>
          <cell r="K10174">
            <v>0</v>
          </cell>
          <cell r="L10174">
            <v>0</v>
          </cell>
          <cell r="M10174">
            <v>0</v>
          </cell>
          <cell r="N10174">
            <v>0</v>
          </cell>
          <cell r="O10174" t="str">
            <v>+++</v>
          </cell>
        </row>
        <row r="10175">
          <cell r="A10175" t="str">
            <v>650.40.85.080-6280.31</v>
          </cell>
          <cell r="B10175" t="str">
            <v>650</v>
          </cell>
          <cell r="C10175" t="str">
            <v>40</v>
          </cell>
          <cell r="D10175" t="str">
            <v>85</v>
          </cell>
          <cell r="E10175" t="str">
            <v>080</v>
          </cell>
          <cell r="F10175" t="str">
            <v>6280.31</v>
          </cell>
          <cell r="G10175" t="str">
            <v>Supplies-Public Works Water Conservation</v>
          </cell>
          <cell r="H10175">
            <v>0</v>
          </cell>
          <cell r="I10175">
            <v>0</v>
          </cell>
          <cell r="J10175">
            <v>0</v>
          </cell>
          <cell r="K10175">
            <v>0</v>
          </cell>
          <cell r="L10175">
            <v>0</v>
          </cell>
          <cell r="M10175">
            <v>0</v>
          </cell>
          <cell r="N10175">
            <v>0</v>
          </cell>
          <cell r="O10175" t="str">
            <v>+++</v>
          </cell>
        </row>
        <row r="10176">
          <cell r="A10176" t="str">
            <v>650.40.85.080-6280.32</v>
          </cell>
          <cell r="B10176" t="str">
            <v>650</v>
          </cell>
          <cell r="C10176" t="str">
            <v>40</v>
          </cell>
          <cell r="D10176" t="str">
            <v>85</v>
          </cell>
          <cell r="E10176" t="str">
            <v>080</v>
          </cell>
          <cell r="F10176" t="str">
            <v>6280.32</v>
          </cell>
          <cell r="G10176" t="str">
            <v>Supplies-Public Works Water Distribution System</v>
          </cell>
          <cell r="H10176">
            <v>0</v>
          </cell>
          <cell r="I10176">
            <v>0</v>
          </cell>
          <cell r="J10176">
            <v>0</v>
          </cell>
          <cell r="K10176">
            <v>0</v>
          </cell>
          <cell r="L10176">
            <v>0</v>
          </cell>
          <cell r="M10176">
            <v>0</v>
          </cell>
          <cell r="N10176">
            <v>0</v>
          </cell>
          <cell r="O10176" t="str">
            <v>+++</v>
          </cell>
        </row>
        <row r="10177">
          <cell r="A10177" t="str">
            <v>650.40.85.080-6280.33</v>
          </cell>
          <cell r="B10177" t="str">
            <v>650</v>
          </cell>
          <cell r="C10177" t="str">
            <v>40</v>
          </cell>
          <cell r="D10177" t="str">
            <v>85</v>
          </cell>
          <cell r="E10177" t="str">
            <v>080</v>
          </cell>
          <cell r="F10177" t="str">
            <v>6280.33</v>
          </cell>
          <cell r="G10177" t="str">
            <v>Supplies-Public Works Fire Hydrants</v>
          </cell>
          <cell r="H10177">
            <v>0</v>
          </cell>
          <cell r="I10177">
            <v>0</v>
          </cell>
          <cell r="J10177">
            <v>0</v>
          </cell>
          <cell r="K10177">
            <v>0</v>
          </cell>
          <cell r="L10177">
            <v>0</v>
          </cell>
          <cell r="M10177">
            <v>0</v>
          </cell>
          <cell r="N10177">
            <v>0</v>
          </cell>
          <cell r="O10177" t="str">
            <v>+++</v>
          </cell>
        </row>
        <row r="10178">
          <cell r="A10178" t="str">
            <v>650.40.85.080-6280.34</v>
          </cell>
          <cell r="B10178" t="str">
            <v>650</v>
          </cell>
          <cell r="C10178" t="str">
            <v>40</v>
          </cell>
          <cell r="D10178" t="str">
            <v>85</v>
          </cell>
          <cell r="E10178" t="str">
            <v>080</v>
          </cell>
          <cell r="F10178" t="str">
            <v>6280.34</v>
          </cell>
          <cell r="G10178" t="str">
            <v>Supplies-Public Works Wells &amp; Pumps</v>
          </cell>
          <cell r="H10178">
            <v>0</v>
          </cell>
          <cell r="I10178">
            <v>0</v>
          </cell>
          <cell r="J10178">
            <v>0</v>
          </cell>
          <cell r="K10178">
            <v>0</v>
          </cell>
          <cell r="L10178">
            <v>0</v>
          </cell>
          <cell r="M10178">
            <v>0</v>
          </cell>
          <cell r="N10178">
            <v>0</v>
          </cell>
          <cell r="O10178" t="str">
            <v>+++</v>
          </cell>
        </row>
        <row r="10179">
          <cell r="A10179" t="str">
            <v>650.40.85.080-6280.35</v>
          </cell>
          <cell r="B10179" t="str">
            <v>650</v>
          </cell>
          <cell r="C10179" t="str">
            <v>40</v>
          </cell>
          <cell r="D10179" t="str">
            <v>85</v>
          </cell>
          <cell r="E10179" t="str">
            <v>080</v>
          </cell>
          <cell r="F10179" t="str">
            <v>6280.35</v>
          </cell>
          <cell r="G10179" t="str">
            <v>Supplies-Public Works Water Meters &amp; Boxes</v>
          </cell>
          <cell r="H10179">
            <v>0</v>
          </cell>
          <cell r="I10179">
            <v>0</v>
          </cell>
          <cell r="J10179">
            <v>0</v>
          </cell>
          <cell r="K10179">
            <v>0</v>
          </cell>
          <cell r="L10179">
            <v>0</v>
          </cell>
          <cell r="M10179">
            <v>0</v>
          </cell>
          <cell r="N10179">
            <v>0</v>
          </cell>
          <cell r="O10179" t="str">
            <v>+++</v>
          </cell>
        </row>
        <row r="10180">
          <cell r="A10180" t="str">
            <v>650.40.85.080-6280.36</v>
          </cell>
          <cell r="B10180" t="str">
            <v>650</v>
          </cell>
          <cell r="C10180" t="str">
            <v>40</v>
          </cell>
          <cell r="D10180" t="str">
            <v>85</v>
          </cell>
          <cell r="E10180" t="str">
            <v>080</v>
          </cell>
          <cell r="F10180" t="str">
            <v>6280.36</v>
          </cell>
          <cell r="G10180" t="str">
            <v>Supplies-Public Works Traffic Calming</v>
          </cell>
          <cell r="H10180">
            <v>0</v>
          </cell>
          <cell r="I10180">
            <v>0</v>
          </cell>
          <cell r="J10180">
            <v>0</v>
          </cell>
          <cell r="K10180">
            <v>0</v>
          </cell>
          <cell r="L10180">
            <v>0</v>
          </cell>
          <cell r="M10180">
            <v>0</v>
          </cell>
          <cell r="N10180">
            <v>0</v>
          </cell>
          <cell r="O10180" t="str">
            <v>+++</v>
          </cell>
        </row>
        <row r="10181">
          <cell r="A10181" t="str">
            <v>650.40.85.080-6280.38</v>
          </cell>
          <cell r="B10181" t="str">
            <v>650</v>
          </cell>
          <cell r="C10181" t="str">
            <v>40</v>
          </cell>
          <cell r="D10181" t="str">
            <v>85</v>
          </cell>
          <cell r="E10181" t="str">
            <v>080</v>
          </cell>
          <cell r="F10181" t="str">
            <v>6280.38</v>
          </cell>
          <cell r="G10181" t="str">
            <v>Supplies-Public Works Global Supplies</v>
          </cell>
          <cell r="H10181">
            <v>0</v>
          </cell>
          <cell r="I10181">
            <v>0</v>
          </cell>
          <cell r="J10181">
            <v>0</v>
          </cell>
          <cell r="K10181">
            <v>0</v>
          </cell>
          <cell r="L10181">
            <v>0</v>
          </cell>
          <cell r="M10181">
            <v>0</v>
          </cell>
          <cell r="N10181">
            <v>0</v>
          </cell>
          <cell r="O10181" t="str">
            <v>+++</v>
          </cell>
        </row>
        <row r="10182">
          <cell r="A10182" t="str">
            <v>650.40.85.080-6280.39</v>
          </cell>
          <cell r="B10182" t="str">
            <v>650</v>
          </cell>
          <cell r="C10182" t="str">
            <v>40</v>
          </cell>
          <cell r="D10182" t="str">
            <v>85</v>
          </cell>
          <cell r="E10182" t="str">
            <v>080</v>
          </cell>
          <cell r="F10182" t="str">
            <v>6280.39</v>
          </cell>
          <cell r="G10182" t="str">
            <v>Supplies-Public Works Industrial Waste Pretreatment</v>
          </cell>
          <cell r="H10182">
            <v>0</v>
          </cell>
          <cell r="I10182">
            <v>0</v>
          </cell>
          <cell r="J10182">
            <v>0</v>
          </cell>
          <cell r="K10182">
            <v>0</v>
          </cell>
          <cell r="L10182">
            <v>0</v>
          </cell>
          <cell r="M10182">
            <v>0</v>
          </cell>
          <cell r="N10182">
            <v>0</v>
          </cell>
          <cell r="O10182" t="str">
            <v>+++</v>
          </cell>
        </row>
        <row r="10183">
          <cell r="A10183" t="str">
            <v>650.40.85.080-6280.41</v>
          </cell>
          <cell r="B10183" t="str">
            <v>650</v>
          </cell>
          <cell r="C10183" t="str">
            <v>40</v>
          </cell>
          <cell r="D10183" t="str">
            <v>85</v>
          </cell>
          <cell r="E10183" t="str">
            <v>080</v>
          </cell>
          <cell r="F10183" t="str">
            <v>6280.41</v>
          </cell>
          <cell r="G10183" t="str">
            <v>Supplies-Public Works Bevarage Container Grant</v>
          </cell>
          <cell r="H10183">
            <v>0</v>
          </cell>
          <cell r="I10183">
            <v>0</v>
          </cell>
          <cell r="J10183">
            <v>0</v>
          </cell>
          <cell r="K10183">
            <v>0</v>
          </cell>
          <cell r="L10183">
            <v>0</v>
          </cell>
          <cell r="M10183">
            <v>0</v>
          </cell>
          <cell r="N10183">
            <v>0</v>
          </cell>
          <cell r="O10183" t="str">
            <v>+++</v>
          </cell>
        </row>
        <row r="10184">
          <cell r="A10184" t="str">
            <v>650.40.85.080-6280.42</v>
          </cell>
          <cell r="B10184" t="str">
            <v>650</v>
          </cell>
          <cell r="C10184" t="str">
            <v>40</v>
          </cell>
          <cell r="D10184" t="str">
            <v>85</v>
          </cell>
          <cell r="E10184" t="str">
            <v>080</v>
          </cell>
          <cell r="F10184" t="str">
            <v>6280.42</v>
          </cell>
          <cell r="G10184" t="str">
            <v>Supplies-Public Works Industrial Wastewater</v>
          </cell>
          <cell r="H10184">
            <v>0</v>
          </cell>
          <cell r="I10184">
            <v>0</v>
          </cell>
          <cell r="J10184">
            <v>0</v>
          </cell>
          <cell r="K10184">
            <v>0</v>
          </cell>
          <cell r="L10184">
            <v>0</v>
          </cell>
          <cell r="M10184">
            <v>0</v>
          </cell>
          <cell r="N10184">
            <v>0</v>
          </cell>
          <cell r="O10184" t="str">
            <v>+++</v>
          </cell>
        </row>
        <row r="10185">
          <cell r="A10185" t="str">
            <v>650.40.85.080-6300.01</v>
          </cell>
          <cell r="B10185" t="str">
            <v>650</v>
          </cell>
          <cell r="C10185" t="str">
            <v>40</v>
          </cell>
          <cell r="D10185" t="str">
            <v>85</v>
          </cell>
          <cell r="E10185" t="str">
            <v>080</v>
          </cell>
          <cell r="F10185" t="str">
            <v>6300.01</v>
          </cell>
          <cell r="G10185" t="str">
            <v>Dues &amp; Subscriptions Memberships</v>
          </cell>
          <cell r="H10185">
            <v>0</v>
          </cell>
          <cell r="I10185">
            <v>0</v>
          </cell>
          <cell r="J10185">
            <v>0</v>
          </cell>
          <cell r="K10185">
            <v>0</v>
          </cell>
          <cell r="L10185">
            <v>0</v>
          </cell>
          <cell r="M10185">
            <v>0</v>
          </cell>
          <cell r="N10185">
            <v>0</v>
          </cell>
          <cell r="O10185" t="str">
            <v>+++</v>
          </cell>
        </row>
        <row r="10186">
          <cell r="A10186" t="str">
            <v>650.40.85.080-6300.02</v>
          </cell>
          <cell r="B10186" t="str">
            <v>650</v>
          </cell>
          <cell r="C10186" t="str">
            <v>40</v>
          </cell>
          <cell r="D10186" t="str">
            <v>85</v>
          </cell>
          <cell r="E10186" t="str">
            <v>080</v>
          </cell>
          <cell r="F10186" t="str">
            <v>6300.02</v>
          </cell>
          <cell r="G10186" t="str">
            <v>Dues &amp; Subscriptions Publications</v>
          </cell>
          <cell r="H10186">
            <v>0</v>
          </cell>
          <cell r="I10186">
            <v>0</v>
          </cell>
          <cell r="J10186">
            <v>0</v>
          </cell>
          <cell r="K10186">
            <v>0</v>
          </cell>
          <cell r="L10186">
            <v>0</v>
          </cell>
          <cell r="M10186">
            <v>0</v>
          </cell>
          <cell r="N10186">
            <v>0</v>
          </cell>
          <cell r="O10186" t="str">
            <v>+++</v>
          </cell>
        </row>
        <row r="10187">
          <cell r="A10187" t="str">
            <v>650.40.85.080-6300.03</v>
          </cell>
          <cell r="B10187" t="str">
            <v>650</v>
          </cell>
          <cell r="C10187" t="str">
            <v>40</v>
          </cell>
          <cell r="D10187" t="str">
            <v>85</v>
          </cell>
          <cell r="E10187" t="str">
            <v>080</v>
          </cell>
          <cell r="F10187" t="str">
            <v>6300.03</v>
          </cell>
          <cell r="G10187" t="str">
            <v>Dues &amp; Subscriptions Certifications</v>
          </cell>
          <cell r="H10187">
            <v>0</v>
          </cell>
          <cell r="I10187">
            <v>0</v>
          </cell>
          <cell r="J10187">
            <v>0</v>
          </cell>
          <cell r="K10187">
            <v>0</v>
          </cell>
          <cell r="L10187">
            <v>0</v>
          </cell>
          <cell r="M10187">
            <v>0</v>
          </cell>
          <cell r="N10187">
            <v>0</v>
          </cell>
          <cell r="O10187" t="str">
            <v>+++</v>
          </cell>
        </row>
        <row r="10188">
          <cell r="A10188" t="str">
            <v>650.40.85.080-6350.01</v>
          </cell>
          <cell r="B10188" t="str">
            <v>650</v>
          </cell>
          <cell r="C10188" t="str">
            <v>40</v>
          </cell>
          <cell r="D10188" t="str">
            <v>85</v>
          </cell>
          <cell r="E10188" t="str">
            <v>080</v>
          </cell>
          <cell r="F10188" t="str">
            <v>6350.01</v>
          </cell>
          <cell r="G10188" t="str">
            <v>Maintenance Agreements &amp; Licenses License/Software Maintenance</v>
          </cell>
          <cell r="H10188">
            <v>0</v>
          </cell>
          <cell r="I10188">
            <v>0</v>
          </cell>
          <cell r="J10188">
            <v>0</v>
          </cell>
          <cell r="K10188">
            <v>0</v>
          </cell>
          <cell r="L10188">
            <v>0</v>
          </cell>
          <cell r="M10188">
            <v>0</v>
          </cell>
          <cell r="N10188">
            <v>0</v>
          </cell>
          <cell r="O10188" t="str">
            <v>+++</v>
          </cell>
        </row>
        <row r="10189">
          <cell r="A10189" t="str">
            <v>650.40.85.080-6350.02</v>
          </cell>
          <cell r="B10189" t="str">
            <v>650</v>
          </cell>
          <cell r="C10189" t="str">
            <v>40</v>
          </cell>
          <cell r="D10189" t="str">
            <v>85</v>
          </cell>
          <cell r="E10189" t="str">
            <v>080</v>
          </cell>
          <cell r="F10189" t="str">
            <v>6350.02</v>
          </cell>
          <cell r="G10189" t="str">
            <v>Maintenance Agreements &amp; Licenses Hardware Maintenance</v>
          </cell>
          <cell r="H10189">
            <v>0</v>
          </cell>
          <cell r="I10189">
            <v>0</v>
          </cell>
          <cell r="J10189">
            <v>0</v>
          </cell>
          <cell r="K10189">
            <v>0</v>
          </cell>
          <cell r="L10189">
            <v>0</v>
          </cell>
          <cell r="M10189">
            <v>0</v>
          </cell>
          <cell r="N10189">
            <v>0</v>
          </cell>
          <cell r="O10189" t="str">
            <v>+++</v>
          </cell>
        </row>
        <row r="10190">
          <cell r="A10190" t="str">
            <v>650.40.85.080-6350.03</v>
          </cell>
          <cell r="B10190" t="str">
            <v>650</v>
          </cell>
          <cell r="C10190" t="str">
            <v>40</v>
          </cell>
          <cell r="D10190" t="str">
            <v>85</v>
          </cell>
          <cell r="E10190" t="str">
            <v>080</v>
          </cell>
          <cell r="F10190" t="str">
            <v>6350.03</v>
          </cell>
          <cell r="G10190" t="str">
            <v>Maintenance Agreements &amp; Licenses Maintenance Agreements</v>
          </cell>
          <cell r="H10190">
            <v>0</v>
          </cell>
          <cell r="I10190">
            <v>0</v>
          </cell>
          <cell r="J10190">
            <v>0</v>
          </cell>
          <cell r="K10190">
            <v>0</v>
          </cell>
          <cell r="L10190">
            <v>0</v>
          </cell>
          <cell r="M10190">
            <v>0</v>
          </cell>
          <cell r="N10190">
            <v>0</v>
          </cell>
          <cell r="O10190" t="str">
            <v>+++</v>
          </cell>
        </row>
        <row r="10191">
          <cell r="A10191" t="str">
            <v>650.40.85.080-6350.04</v>
          </cell>
          <cell r="B10191" t="str">
            <v>650</v>
          </cell>
          <cell r="C10191" t="str">
            <v>40</v>
          </cell>
          <cell r="D10191" t="str">
            <v>85</v>
          </cell>
          <cell r="E10191" t="str">
            <v>080</v>
          </cell>
          <cell r="F10191" t="str">
            <v>6350.04</v>
          </cell>
          <cell r="G10191" t="str">
            <v>Maintenance Agreements &amp; Licenses SCADA</v>
          </cell>
          <cell r="H10191">
            <v>0</v>
          </cell>
          <cell r="I10191">
            <v>0</v>
          </cell>
          <cell r="J10191">
            <v>0</v>
          </cell>
          <cell r="K10191">
            <v>0</v>
          </cell>
          <cell r="L10191">
            <v>0</v>
          </cell>
          <cell r="M10191">
            <v>0</v>
          </cell>
          <cell r="N10191">
            <v>0</v>
          </cell>
          <cell r="O10191" t="str">
            <v>+++</v>
          </cell>
        </row>
        <row r="10192">
          <cell r="A10192" t="str">
            <v>650.40.85.080-6350.05</v>
          </cell>
          <cell r="B10192" t="str">
            <v>650</v>
          </cell>
          <cell r="C10192" t="str">
            <v>40</v>
          </cell>
          <cell r="D10192" t="str">
            <v>85</v>
          </cell>
          <cell r="E10192" t="str">
            <v>080</v>
          </cell>
          <cell r="F10192" t="str">
            <v>6350.05</v>
          </cell>
          <cell r="G10192" t="str">
            <v>Maintenance Agreements &amp; Licenses Traffic Control</v>
          </cell>
          <cell r="H10192">
            <v>0</v>
          </cell>
          <cell r="I10192">
            <v>0</v>
          </cell>
          <cell r="J10192">
            <v>0</v>
          </cell>
          <cell r="K10192">
            <v>0</v>
          </cell>
          <cell r="L10192">
            <v>0</v>
          </cell>
          <cell r="M10192">
            <v>0</v>
          </cell>
          <cell r="N10192">
            <v>0</v>
          </cell>
          <cell r="O10192" t="str">
            <v>+++</v>
          </cell>
        </row>
        <row r="10193">
          <cell r="A10193" t="str">
            <v>650.40.85.080-6350.06</v>
          </cell>
          <cell r="B10193" t="str">
            <v>650</v>
          </cell>
          <cell r="C10193" t="str">
            <v>40</v>
          </cell>
          <cell r="D10193" t="str">
            <v>85</v>
          </cell>
          <cell r="E10193" t="str">
            <v>080</v>
          </cell>
          <cell r="F10193" t="str">
            <v>6350.06</v>
          </cell>
          <cell r="G10193" t="str">
            <v>Maintenance Agreements &amp; Licenses Streetlights</v>
          </cell>
          <cell r="H10193">
            <v>0</v>
          </cell>
          <cell r="I10193">
            <v>0</v>
          </cell>
          <cell r="J10193">
            <v>0</v>
          </cell>
          <cell r="K10193">
            <v>0</v>
          </cell>
          <cell r="L10193">
            <v>0</v>
          </cell>
          <cell r="M10193">
            <v>0</v>
          </cell>
          <cell r="N10193">
            <v>0</v>
          </cell>
          <cell r="O10193" t="str">
            <v>+++</v>
          </cell>
        </row>
        <row r="10194">
          <cell r="A10194" t="str">
            <v>650.40.85.080-6375.01</v>
          </cell>
          <cell r="B10194" t="str">
            <v>650</v>
          </cell>
          <cell r="C10194" t="str">
            <v>40</v>
          </cell>
          <cell r="D10194" t="str">
            <v>85</v>
          </cell>
          <cell r="E10194" t="str">
            <v>080</v>
          </cell>
          <cell r="F10194" t="str">
            <v>6375.01</v>
          </cell>
          <cell r="G10194" t="str">
            <v>Operating Fees NPDES Permit Renewal</v>
          </cell>
          <cell r="H10194">
            <v>0</v>
          </cell>
          <cell r="I10194">
            <v>0</v>
          </cell>
          <cell r="J10194">
            <v>0</v>
          </cell>
          <cell r="K10194">
            <v>0</v>
          </cell>
          <cell r="L10194">
            <v>0</v>
          </cell>
          <cell r="M10194">
            <v>0</v>
          </cell>
          <cell r="N10194">
            <v>0</v>
          </cell>
          <cell r="O10194" t="str">
            <v>+++</v>
          </cell>
        </row>
        <row r="10195">
          <cell r="A10195" t="str">
            <v>650.40.85.080-6375.02</v>
          </cell>
          <cell r="B10195" t="str">
            <v>650</v>
          </cell>
          <cell r="C10195" t="str">
            <v>40</v>
          </cell>
          <cell r="D10195" t="str">
            <v>85</v>
          </cell>
          <cell r="E10195" t="str">
            <v>080</v>
          </cell>
          <cell r="F10195" t="str">
            <v>6375.02</v>
          </cell>
          <cell r="G10195" t="str">
            <v>Operating Fees NPDES Permit Compliance</v>
          </cell>
          <cell r="H10195">
            <v>0</v>
          </cell>
          <cell r="I10195">
            <v>0</v>
          </cell>
          <cell r="J10195">
            <v>0</v>
          </cell>
          <cell r="K10195">
            <v>0</v>
          </cell>
          <cell r="L10195">
            <v>0</v>
          </cell>
          <cell r="M10195">
            <v>0</v>
          </cell>
          <cell r="N10195">
            <v>0</v>
          </cell>
          <cell r="O10195" t="str">
            <v>+++</v>
          </cell>
        </row>
        <row r="10196">
          <cell r="A10196" t="str">
            <v>650.40.85.080-6375.03</v>
          </cell>
          <cell r="B10196" t="str">
            <v>650</v>
          </cell>
          <cell r="C10196" t="str">
            <v>40</v>
          </cell>
          <cell r="D10196" t="str">
            <v>85</v>
          </cell>
          <cell r="E10196" t="str">
            <v>080</v>
          </cell>
          <cell r="F10196" t="str">
            <v>6375.03</v>
          </cell>
          <cell r="G10196" t="str">
            <v>Operating Fees SSJID Drainage</v>
          </cell>
          <cell r="H10196">
            <v>0</v>
          </cell>
          <cell r="I10196">
            <v>0</v>
          </cell>
          <cell r="J10196">
            <v>0</v>
          </cell>
          <cell r="K10196">
            <v>0</v>
          </cell>
          <cell r="L10196">
            <v>0</v>
          </cell>
          <cell r="M10196">
            <v>0</v>
          </cell>
          <cell r="N10196">
            <v>0</v>
          </cell>
          <cell r="O10196" t="str">
            <v>+++</v>
          </cell>
        </row>
        <row r="10197">
          <cell r="A10197" t="str">
            <v>650.40.85.080-6375.04</v>
          </cell>
          <cell r="B10197" t="str">
            <v>650</v>
          </cell>
          <cell r="C10197" t="str">
            <v>40</v>
          </cell>
          <cell r="D10197" t="str">
            <v>85</v>
          </cell>
          <cell r="E10197" t="str">
            <v>080</v>
          </cell>
          <cell r="F10197" t="str">
            <v>6375.04</v>
          </cell>
          <cell r="G10197" t="str">
            <v>Operating Fees Operating Permits</v>
          </cell>
          <cell r="H10197">
            <v>0</v>
          </cell>
          <cell r="I10197">
            <v>0</v>
          </cell>
          <cell r="J10197">
            <v>0</v>
          </cell>
          <cell r="K10197">
            <v>0</v>
          </cell>
          <cell r="L10197">
            <v>0</v>
          </cell>
          <cell r="M10197">
            <v>0</v>
          </cell>
          <cell r="N10197">
            <v>0</v>
          </cell>
          <cell r="O10197" t="str">
            <v>+++</v>
          </cell>
        </row>
        <row r="10198">
          <cell r="A10198" t="str">
            <v>650.40.85.080-6375.05</v>
          </cell>
          <cell r="B10198" t="str">
            <v>650</v>
          </cell>
          <cell r="C10198" t="str">
            <v>40</v>
          </cell>
          <cell r="D10198" t="str">
            <v>85</v>
          </cell>
          <cell r="E10198" t="str">
            <v>080</v>
          </cell>
          <cell r="F10198" t="str">
            <v>6375.05</v>
          </cell>
          <cell r="G10198" t="str">
            <v>Operating Fees Annual Waste Discharger</v>
          </cell>
          <cell r="H10198">
            <v>0</v>
          </cell>
          <cell r="I10198">
            <v>0</v>
          </cell>
          <cell r="J10198">
            <v>0</v>
          </cell>
          <cell r="K10198">
            <v>0</v>
          </cell>
          <cell r="L10198">
            <v>0</v>
          </cell>
          <cell r="M10198">
            <v>0</v>
          </cell>
          <cell r="N10198">
            <v>0</v>
          </cell>
          <cell r="O10198" t="str">
            <v>+++</v>
          </cell>
        </row>
        <row r="10199">
          <cell r="A10199" t="str">
            <v>650.40.85.080-6375.07</v>
          </cell>
          <cell r="B10199" t="str">
            <v>650</v>
          </cell>
          <cell r="C10199" t="str">
            <v>40</v>
          </cell>
          <cell r="D10199" t="str">
            <v>85</v>
          </cell>
          <cell r="E10199" t="str">
            <v>080</v>
          </cell>
          <cell r="F10199" t="str">
            <v>6375.07</v>
          </cell>
          <cell r="G10199" t="str">
            <v>Operating Fees Permit</v>
          </cell>
          <cell r="H10199">
            <v>0</v>
          </cell>
          <cell r="I10199">
            <v>0</v>
          </cell>
          <cell r="J10199">
            <v>0</v>
          </cell>
          <cell r="K10199">
            <v>0</v>
          </cell>
          <cell r="L10199">
            <v>0</v>
          </cell>
          <cell r="M10199">
            <v>0</v>
          </cell>
          <cell r="N10199">
            <v>0</v>
          </cell>
          <cell r="O10199" t="str">
            <v>+++</v>
          </cell>
        </row>
        <row r="10200">
          <cell r="A10200" t="str">
            <v>650.40.85.080-6375.08</v>
          </cell>
          <cell r="B10200" t="str">
            <v>650</v>
          </cell>
          <cell r="C10200" t="str">
            <v>40</v>
          </cell>
          <cell r="D10200" t="str">
            <v>85</v>
          </cell>
          <cell r="E10200" t="str">
            <v>080</v>
          </cell>
          <cell r="F10200" t="str">
            <v>6375.08</v>
          </cell>
          <cell r="G10200" t="str">
            <v>Operating Fees Operating Permits Reg</v>
          </cell>
          <cell r="H10200">
            <v>0</v>
          </cell>
          <cell r="I10200">
            <v>0</v>
          </cell>
          <cell r="J10200">
            <v>0</v>
          </cell>
          <cell r="K10200">
            <v>0</v>
          </cell>
          <cell r="L10200">
            <v>0</v>
          </cell>
          <cell r="M10200">
            <v>0</v>
          </cell>
          <cell r="N10200">
            <v>0</v>
          </cell>
          <cell r="O10200" t="str">
            <v>+++</v>
          </cell>
        </row>
        <row r="10201">
          <cell r="A10201" t="str">
            <v>650.40.85.080-6375.09</v>
          </cell>
          <cell r="B10201" t="str">
            <v>650</v>
          </cell>
          <cell r="C10201" t="str">
            <v>40</v>
          </cell>
          <cell r="D10201" t="str">
            <v>85</v>
          </cell>
          <cell r="E10201" t="str">
            <v>080</v>
          </cell>
          <cell r="F10201" t="str">
            <v>6375.09</v>
          </cell>
          <cell r="G10201" t="str">
            <v>Operating Fees Dumping</v>
          </cell>
          <cell r="H10201">
            <v>0</v>
          </cell>
          <cell r="I10201">
            <v>0</v>
          </cell>
          <cell r="J10201">
            <v>0</v>
          </cell>
          <cell r="K10201">
            <v>0</v>
          </cell>
          <cell r="L10201">
            <v>0</v>
          </cell>
          <cell r="M10201">
            <v>0</v>
          </cell>
          <cell r="N10201">
            <v>0</v>
          </cell>
          <cell r="O10201" t="str">
            <v>+++</v>
          </cell>
        </row>
        <row r="10202">
          <cell r="A10202" t="str">
            <v>650.40.85.080-6375.10</v>
          </cell>
          <cell r="B10202" t="str">
            <v>650</v>
          </cell>
          <cell r="C10202" t="str">
            <v>40</v>
          </cell>
          <cell r="D10202" t="str">
            <v>85</v>
          </cell>
          <cell r="E10202" t="str">
            <v>080</v>
          </cell>
          <cell r="F10202" t="str">
            <v>6375.10</v>
          </cell>
          <cell r="G10202" t="str">
            <v>Operating Fees Sludge Disposal</v>
          </cell>
          <cell r="H10202">
            <v>0</v>
          </cell>
          <cell r="I10202">
            <v>0</v>
          </cell>
          <cell r="J10202">
            <v>0</v>
          </cell>
          <cell r="K10202">
            <v>0</v>
          </cell>
          <cell r="L10202">
            <v>0</v>
          </cell>
          <cell r="M10202">
            <v>0</v>
          </cell>
          <cell r="N10202">
            <v>0</v>
          </cell>
          <cell r="O10202" t="str">
            <v>+++</v>
          </cell>
        </row>
        <row r="10203">
          <cell r="A10203" t="str">
            <v>650.40.85.080-6375.11</v>
          </cell>
          <cell r="B10203" t="str">
            <v>650</v>
          </cell>
          <cell r="C10203" t="str">
            <v>40</v>
          </cell>
          <cell r="D10203" t="str">
            <v>85</v>
          </cell>
          <cell r="E10203" t="str">
            <v>080</v>
          </cell>
          <cell r="F10203" t="str">
            <v>6375.11</v>
          </cell>
          <cell r="G10203" t="str">
            <v>Operating Fees Compost Tipping</v>
          </cell>
          <cell r="H10203">
            <v>0</v>
          </cell>
          <cell r="I10203">
            <v>0</v>
          </cell>
          <cell r="J10203">
            <v>0</v>
          </cell>
          <cell r="K10203">
            <v>0</v>
          </cell>
          <cell r="L10203">
            <v>0</v>
          </cell>
          <cell r="M10203">
            <v>0</v>
          </cell>
          <cell r="N10203">
            <v>0</v>
          </cell>
          <cell r="O10203" t="str">
            <v>+++</v>
          </cell>
        </row>
        <row r="10204">
          <cell r="A10204" t="str">
            <v>650.40.85.080-6375.12</v>
          </cell>
          <cell r="B10204" t="str">
            <v>650</v>
          </cell>
          <cell r="C10204" t="str">
            <v>40</v>
          </cell>
          <cell r="D10204" t="str">
            <v>85</v>
          </cell>
          <cell r="E10204" t="str">
            <v>080</v>
          </cell>
          <cell r="F10204" t="str">
            <v>6375.12</v>
          </cell>
          <cell r="G10204" t="str">
            <v>Operating Fees Curbside Recycling</v>
          </cell>
          <cell r="H10204">
            <v>0</v>
          </cell>
          <cell r="I10204">
            <v>0</v>
          </cell>
          <cell r="J10204">
            <v>0</v>
          </cell>
          <cell r="K10204">
            <v>0</v>
          </cell>
          <cell r="L10204">
            <v>0</v>
          </cell>
          <cell r="M10204">
            <v>0</v>
          </cell>
          <cell r="N10204">
            <v>0</v>
          </cell>
          <cell r="O10204" t="str">
            <v>+++</v>
          </cell>
        </row>
        <row r="10205">
          <cell r="A10205" t="str">
            <v>650.40.85.080-6375.15</v>
          </cell>
          <cell r="B10205" t="str">
            <v>650</v>
          </cell>
          <cell r="C10205" t="str">
            <v>40</v>
          </cell>
          <cell r="D10205" t="str">
            <v>85</v>
          </cell>
          <cell r="E10205" t="str">
            <v>080</v>
          </cell>
          <cell r="F10205" t="str">
            <v>6375.15</v>
          </cell>
          <cell r="G10205" t="str">
            <v>Operating Fees Concrete/Asphalt Tipping</v>
          </cell>
          <cell r="H10205">
            <v>0</v>
          </cell>
          <cell r="I10205">
            <v>0</v>
          </cell>
          <cell r="J10205">
            <v>0</v>
          </cell>
          <cell r="K10205">
            <v>0</v>
          </cell>
          <cell r="L10205">
            <v>0</v>
          </cell>
          <cell r="M10205">
            <v>0</v>
          </cell>
          <cell r="N10205">
            <v>0</v>
          </cell>
          <cell r="O10205" t="str">
            <v>+++</v>
          </cell>
        </row>
        <row r="10206">
          <cell r="A10206" t="str">
            <v>650.40.85.080-6375.16</v>
          </cell>
          <cell r="B10206" t="str">
            <v>650</v>
          </cell>
          <cell r="C10206" t="str">
            <v>40</v>
          </cell>
          <cell r="D10206" t="str">
            <v>85</v>
          </cell>
          <cell r="E10206" t="str">
            <v>080</v>
          </cell>
          <cell r="F10206" t="str">
            <v>6375.16</v>
          </cell>
          <cell r="G10206" t="str">
            <v>Operating Fees Universal Waste Recycling</v>
          </cell>
          <cell r="H10206">
            <v>0</v>
          </cell>
          <cell r="I10206">
            <v>0</v>
          </cell>
          <cell r="J10206">
            <v>0</v>
          </cell>
          <cell r="K10206">
            <v>0</v>
          </cell>
          <cell r="L10206">
            <v>0</v>
          </cell>
          <cell r="M10206">
            <v>0</v>
          </cell>
          <cell r="N10206">
            <v>0</v>
          </cell>
          <cell r="O10206" t="str">
            <v>+++</v>
          </cell>
        </row>
        <row r="10207">
          <cell r="A10207" t="str">
            <v>650.40.85.080-6375.18</v>
          </cell>
          <cell r="B10207" t="str">
            <v>650</v>
          </cell>
          <cell r="C10207" t="str">
            <v>40</v>
          </cell>
          <cell r="D10207" t="str">
            <v>85</v>
          </cell>
          <cell r="E10207" t="str">
            <v>080</v>
          </cell>
          <cell r="F10207" t="str">
            <v>6375.18</v>
          </cell>
          <cell r="G10207" t="str">
            <v>Operating Fees Used Oil Recycling</v>
          </cell>
          <cell r="H10207">
            <v>0</v>
          </cell>
          <cell r="I10207">
            <v>0</v>
          </cell>
          <cell r="J10207">
            <v>0</v>
          </cell>
          <cell r="K10207">
            <v>0</v>
          </cell>
          <cell r="L10207">
            <v>0</v>
          </cell>
          <cell r="M10207">
            <v>0</v>
          </cell>
          <cell r="N10207">
            <v>0</v>
          </cell>
          <cell r="O10207" t="str">
            <v>+++</v>
          </cell>
        </row>
        <row r="10208">
          <cell r="A10208" t="str">
            <v>650.40.85.080-6375.19</v>
          </cell>
          <cell r="B10208" t="str">
            <v>650</v>
          </cell>
          <cell r="C10208" t="str">
            <v>40</v>
          </cell>
          <cell r="D10208" t="str">
            <v>85</v>
          </cell>
          <cell r="E10208" t="str">
            <v>080</v>
          </cell>
          <cell r="F10208" t="str">
            <v>6375.19</v>
          </cell>
          <cell r="G10208" t="str">
            <v>Operating Fees Highway Signal</v>
          </cell>
          <cell r="H10208">
            <v>0</v>
          </cell>
          <cell r="I10208">
            <v>0</v>
          </cell>
          <cell r="J10208">
            <v>0</v>
          </cell>
          <cell r="K10208">
            <v>0</v>
          </cell>
          <cell r="L10208">
            <v>0</v>
          </cell>
          <cell r="M10208">
            <v>0</v>
          </cell>
          <cell r="N10208">
            <v>0</v>
          </cell>
          <cell r="O10208" t="str">
            <v>+++</v>
          </cell>
        </row>
        <row r="10209">
          <cell r="A10209" t="str">
            <v>650.40.85.080-6375.20</v>
          </cell>
          <cell r="B10209" t="str">
            <v>650</v>
          </cell>
          <cell r="C10209" t="str">
            <v>40</v>
          </cell>
          <cell r="D10209" t="str">
            <v>85</v>
          </cell>
          <cell r="E10209" t="str">
            <v>080</v>
          </cell>
          <cell r="F10209" t="str">
            <v>6375.20</v>
          </cell>
          <cell r="G10209" t="str">
            <v>Operating Fees Fines and Penalties</v>
          </cell>
          <cell r="H10209">
            <v>0</v>
          </cell>
          <cell r="I10209">
            <v>0</v>
          </cell>
          <cell r="J10209">
            <v>0</v>
          </cell>
          <cell r="K10209">
            <v>0</v>
          </cell>
          <cell r="L10209">
            <v>0</v>
          </cell>
          <cell r="M10209">
            <v>0</v>
          </cell>
          <cell r="N10209">
            <v>0</v>
          </cell>
          <cell r="O10209" t="str">
            <v>+++</v>
          </cell>
        </row>
        <row r="10210">
          <cell r="A10210" t="str">
            <v>650.40.85.080-6400.01</v>
          </cell>
          <cell r="B10210" t="str">
            <v>650</v>
          </cell>
          <cell r="C10210" t="str">
            <v>40</v>
          </cell>
          <cell r="D10210" t="str">
            <v>85</v>
          </cell>
          <cell r="E10210" t="str">
            <v>080</v>
          </cell>
          <cell r="F10210" t="str">
            <v>6400.01</v>
          </cell>
          <cell r="G10210" t="str">
            <v>Repairs &amp; Maintenance Building</v>
          </cell>
          <cell r="H10210">
            <v>0</v>
          </cell>
          <cell r="I10210">
            <v>0</v>
          </cell>
          <cell r="J10210">
            <v>0</v>
          </cell>
          <cell r="K10210">
            <v>0</v>
          </cell>
          <cell r="L10210">
            <v>0</v>
          </cell>
          <cell r="M10210">
            <v>0</v>
          </cell>
          <cell r="N10210">
            <v>0</v>
          </cell>
          <cell r="O10210" t="str">
            <v>+++</v>
          </cell>
        </row>
        <row r="10211">
          <cell r="A10211" t="str">
            <v>650.40.85.080-6400.02</v>
          </cell>
          <cell r="B10211" t="str">
            <v>650</v>
          </cell>
          <cell r="C10211" t="str">
            <v>40</v>
          </cell>
          <cell r="D10211" t="str">
            <v>85</v>
          </cell>
          <cell r="E10211" t="str">
            <v>080</v>
          </cell>
          <cell r="F10211" t="str">
            <v>6400.02</v>
          </cell>
          <cell r="G10211" t="str">
            <v>Repairs &amp; Maintenance Minor Equipment/Other</v>
          </cell>
          <cell r="H10211">
            <v>0</v>
          </cell>
          <cell r="I10211">
            <v>0</v>
          </cell>
          <cell r="J10211">
            <v>0</v>
          </cell>
          <cell r="K10211">
            <v>0</v>
          </cell>
          <cell r="L10211">
            <v>0</v>
          </cell>
          <cell r="M10211">
            <v>0</v>
          </cell>
          <cell r="N10211">
            <v>0</v>
          </cell>
          <cell r="O10211" t="str">
            <v>+++</v>
          </cell>
        </row>
        <row r="10212">
          <cell r="A10212" t="str">
            <v>650.40.85.080-6400.03</v>
          </cell>
          <cell r="B10212" t="str">
            <v>650</v>
          </cell>
          <cell r="C10212" t="str">
            <v>40</v>
          </cell>
          <cell r="D10212" t="str">
            <v>85</v>
          </cell>
          <cell r="E10212" t="str">
            <v>080</v>
          </cell>
          <cell r="F10212" t="str">
            <v>6400.03</v>
          </cell>
          <cell r="G10212" t="str">
            <v>Repairs &amp; Maintenance Major Repair &amp; Contingency</v>
          </cell>
          <cell r="H10212">
            <v>0</v>
          </cell>
          <cell r="I10212">
            <v>0</v>
          </cell>
          <cell r="J10212">
            <v>0</v>
          </cell>
          <cell r="K10212">
            <v>0</v>
          </cell>
          <cell r="L10212">
            <v>0</v>
          </cell>
          <cell r="M10212">
            <v>0</v>
          </cell>
          <cell r="N10212">
            <v>0</v>
          </cell>
          <cell r="O10212" t="str">
            <v>+++</v>
          </cell>
        </row>
        <row r="10213">
          <cell r="A10213" t="str">
            <v>650.40.85.080-6400.04</v>
          </cell>
          <cell r="B10213" t="str">
            <v>650</v>
          </cell>
          <cell r="C10213" t="str">
            <v>40</v>
          </cell>
          <cell r="D10213" t="str">
            <v>85</v>
          </cell>
          <cell r="E10213" t="str">
            <v>080</v>
          </cell>
          <cell r="F10213" t="str">
            <v>6400.04</v>
          </cell>
          <cell r="G10213" t="str">
            <v>Repairs &amp; Maintenance Equipment Rental</v>
          </cell>
          <cell r="H10213">
            <v>0</v>
          </cell>
          <cell r="I10213">
            <v>0</v>
          </cell>
          <cell r="J10213">
            <v>0</v>
          </cell>
          <cell r="K10213">
            <v>0</v>
          </cell>
          <cell r="L10213">
            <v>0</v>
          </cell>
          <cell r="M10213">
            <v>0</v>
          </cell>
          <cell r="N10213">
            <v>0</v>
          </cell>
          <cell r="O10213" t="str">
            <v>+++</v>
          </cell>
        </row>
        <row r="10214">
          <cell r="A10214" t="str">
            <v>650.40.85.080-6400.05</v>
          </cell>
          <cell r="B10214" t="str">
            <v>650</v>
          </cell>
          <cell r="C10214" t="str">
            <v>40</v>
          </cell>
          <cell r="D10214" t="str">
            <v>85</v>
          </cell>
          <cell r="E10214" t="str">
            <v>080</v>
          </cell>
          <cell r="F10214" t="str">
            <v>6400.05</v>
          </cell>
          <cell r="G10214" t="str">
            <v>Repairs &amp; Maintenance Vehicle</v>
          </cell>
          <cell r="H10214">
            <v>0</v>
          </cell>
          <cell r="I10214">
            <v>0</v>
          </cell>
          <cell r="J10214">
            <v>0</v>
          </cell>
          <cell r="K10214">
            <v>0</v>
          </cell>
          <cell r="L10214">
            <v>0</v>
          </cell>
          <cell r="M10214">
            <v>0</v>
          </cell>
          <cell r="N10214">
            <v>0</v>
          </cell>
          <cell r="O10214" t="str">
            <v>+++</v>
          </cell>
        </row>
        <row r="10215">
          <cell r="A10215" t="str">
            <v>650.40.85.080-6400.07</v>
          </cell>
          <cell r="B10215" t="str">
            <v>650</v>
          </cell>
          <cell r="C10215" t="str">
            <v>40</v>
          </cell>
          <cell r="D10215" t="str">
            <v>85</v>
          </cell>
          <cell r="E10215" t="str">
            <v>080</v>
          </cell>
          <cell r="F10215" t="str">
            <v>6400.07</v>
          </cell>
          <cell r="G10215" t="str">
            <v>Repairs &amp; Maintenance Radio Communication</v>
          </cell>
          <cell r="H10215">
            <v>0</v>
          </cell>
          <cell r="I10215">
            <v>0</v>
          </cell>
          <cell r="J10215">
            <v>0</v>
          </cell>
          <cell r="K10215">
            <v>0</v>
          </cell>
          <cell r="L10215">
            <v>0</v>
          </cell>
          <cell r="M10215">
            <v>0</v>
          </cell>
          <cell r="N10215">
            <v>0</v>
          </cell>
          <cell r="O10215" t="str">
            <v>+++</v>
          </cell>
        </row>
        <row r="10216">
          <cell r="A10216" t="str">
            <v>650.40.85.080-6400.09</v>
          </cell>
          <cell r="B10216" t="str">
            <v>650</v>
          </cell>
          <cell r="C10216" t="str">
            <v>40</v>
          </cell>
          <cell r="D10216" t="str">
            <v>85</v>
          </cell>
          <cell r="E10216" t="str">
            <v>080</v>
          </cell>
          <cell r="F10216" t="str">
            <v>6400.09</v>
          </cell>
          <cell r="G10216" t="str">
            <v>Repairs &amp; Maintenance Well</v>
          </cell>
          <cell r="H10216">
            <v>0</v>
          </cell>
          <cell r="I10216">
            <v>0</v>
          </cell>
          <cell r="J10216">
            <v>0</v>
          </cell>
          <cell r="K10216">
            <v>0</v>
          </cell>
          <cell r="L10216">
            <v>0</v>
          </cell>
          <cell r="M10216">
            <v>0</v>
          </cell>
          <cell r="N10216">
            <v>0</v>
          </cell>
          <cell r="O10216" t="str">
            <v>+++</v>
          </cell>
        </row>
        <row r="10217">
          <cell r="A10217" t="str">
            <v>650.40.85.080-6400.10</v>
          </cell>
          <cell r="B10217" t="str">
            <v>650</v>
          </cell>
          <cell r="C10217" t="str">
            <v>40</v>
          </cell>
          <cell r="D10217" t="str">
            <v>85</v>
          </cell>
          <cell r="E10217" t="str">
            <v>080</v>
          </cell>
          <cell r="F10217" t="str">
            <v>6400.10</v>
          </cell>
          <cell r="G10217" t="str">
            <v>Repairs &amp; Maintenance Pavement</v>
          </cell>
          <cell r="H10217">
            <v>0</v>
          </cell>
          <cell r="I10217">
            <v>0</v>
          </cell>
          <cell r="J10217">
            <v>0</v>
          </cell>
          <cell r="K10217">
            <v>0</v>
          </cell>
          <cell r="L10217">
            <v>0</v>
          </cell>
          <cell r="M10217">
            <v>0</v>
          </cell>
          <cell r="N10217">
            <v>0</v>
          </cell>
          <cell r="O10217" t="str">
            <v>+++</v>
          </cell>
        </row>
        <row r="10218">
          <cell r="A10218" t="str">
            <v>650.40.85.080-6400.12</v>
          </cell>
          <cell r="B10218" t="str">
            <v>650</v>
          </cell>
          <cell r="C10218" t="str">
            <v>40</v>
          </cell>
          <cell r="D10218" t="str">
            <v>85</v>
          </cell>
          <cell r="E10218" t="str">
            <v>080</v>
          </cell>
          <cell r="F10218" t="str">
            <v>6400.12</v>
          </cell>
          <cell r="G10218" t="str">
            <v>Repairs &amp; Maintenance Pump</v>
          </cell>
          <cell r="H10218">
            <v>0</v>
          </cell>
          <cell r="I10218">
            <v>0</v>
          </cell>
          <cell r="J10218">
            <v>0</v>
          </cell>
          <cell r="K10218">
            <v>0</v>
          </cell>
          <cell r="L10218">
            <v>0</v>
          </cell>
          <cell r="M10218">
            <v>0</v>
          </cell>
          <cell r="N10218">
            <v>0</v>
          </cell>
          <cell r="O10218" t="str">
            <v>+++</v>
          </cell>
        </row>
        <row r="10219">
          <cell r="A10219" t="str">
            <v>650.40.85.080-6400.13</v>
          </cell>
          <cell r="B10219" t="str">
            <v>650</v>
          </cell>
          <cell r="C10219" t="str">
            <v>40</v>
          </cell>
          <cell r="D10219" t="str">
            <v>85</v>
          </cell>
          <cell r="E10219" t="str">
            <v>080</v>
          </cell>
          <cell r="F10219" t="str">
            <v>6400.13</v>
          </cell>
          <cell r="G10219" t="str">
            <v>Repairs &amp; Maintenance Storm Drain</v>
          </cell>
          <cell r="H10219">
            <v>0</v>
          </cell>
          <cell r="I10219">
            <v>0</v>
          </cell>
          <cell r="J10219">
            <v>0</v>
          </cell>
          <cell r="K10219">
            <v>0</v>
          </cell>
          <cell r="L10219">
            <v>0</v>
          </cell>
          <cell r="M10219">
            <v>0</v>
          </cell>
          <cell r="N10219">
            <v>0</v>
          </cell>
          <cell r="O10219" t="str">
            <v>+++</v>
          </cell>
        </row>
        <row r="10220">
          <cell r="A10220" t="str">
            <v>650.40.85.080-6400.19</v>
          </cell>
          <cell r="B10220" t="str">
            <v>650</v>
          </cell>
          <cell r="C10220" t="str">
            <v>40</v>
          </cell>
          <cell r="D10220" t="str">
            <v>85</v>
          </cell>
          <cell r="E10220" t="str">
            <v>080</v>
          </cell>
          <cell r="F10220" t="str">
            <v>6400.19</v>
          </cell>
          <cell r="G10220" t="str">
            <v>Repairs &amp; Maintenance Testing/Certifications</v>
          </cell>
          <cell r="H10220">
            <v>0</v>
          </cell>
          <cell r="I10220">
            <v>0</v>
          </cell>
          <cell r="J10220">
            <v>0</v>
          </cell>
          <cell r="K10220">
            <v>0</v>
          </cell>
          <cell r="L10220">
            <v>0</v>
          </cell>
          <cell r="M10220">
            <v>0</v>
          </cell>
          <cell r="N10220">
            <v>0</v>
          </cell>
          <cell r="O10220" t="str">
            <v>+++</v>
          </cell>
        </row>
        <row r="10221">
          <cell r="A10221" t="str">
            <v>650.40.85.080-6400.20</v>
          </cell>
          <cell r="B10221" t="str">
            <v>650</v>
          </cell>
          <cell r="C10221" t="str">
            <v>40</v>
          </cell>
          <cell r="D10221" t="str">
            <v>85</v>
          </cell>
          <cell r="E10221" t="str">
            <v>080</v>
          </cell>
          <cell r="F10221" t="str">
            <v>6400.20</v>
          </cell>
          <cell r="G10221" t="str">
            <v>Repairs &amp; Maintenance Property Maintenance</v>
          </cell>
          <cell r="H10221">
            <v>0</v>
          </cell>
          <cell r="I10221">
            <v>0</v>
          </cell>
          <cell r="J10221">
            <v>0</v>
          </cell>
          <cell r="K10221">
            <v>0</v>
          </cell>
          <cell r="L10221">
            <v>0</v>
          </cell>
          <cell r="M10221">
            <v>0</v>
          </cell>
          <cell r="N10221">
            <v>0</v>
          </cell>
          <cell r="O10221" t="str">
            <v>+++</v>
          </cell>
        </row>
        <row r="10222">
          <cell r="A10222" t="str">
            <v>650.40.85.080-6400.21</v>
          </cell>
          <cell r="B10222" t="str">
            <v>650</v>
          </cell>
          <cell r="C10222" t="str">
            <v>40</v>
          </cell>
          <cell r="D10222" t="str">
            <v>85</v>
          </cell>
          <cell r="E10222" t="str">
            <v>080</v>
          </cell>
          <cell r="F10222" t="str">
            <v>6400.21</v>
          </cell>
          <cell r="G10222" t="str">
            <v>Repairs &amp; Maintenance Soundwall/Barriers</v>
          </cell>
          <cell r="H10222">
            <v>0</v>
          </cell>
          <cell r="I10222">
            <v>0</v>
          </cell>
          <cell r="J10222">
            <v>0</v>
          </cell>
          <cell r="K10222">
            <v>0</v>
          </cell>
          <cell r="L10222">
            <v>0</v>
          </cell>
          <cell r="M10222">
            <v>0</v>
          </cell>
          <cell r="N10222">
            <v>0</v>
          </cell>
          <cell r="O10222" t="str">
            <v>+++</v>
          </cell>
        </row>
        <row r="10223">
          <cell r="A10223" t="str">
            <v>650.40.85.080-6400.22</v>
          </cell>
          <cell r="B10223" t="str">
            <v>650</v>
          </cell>
          <cell r="C10223" t="str">
            <v>40</v>
          </cell>
          <cell r="D10223" t="str">
            <v>85</v>
          </cell>
          <cell r="E10223" t="str">
            <v>080</v>
          </cell>
          <cell r="F10223" t="str">
            <v>6400.22</v>
          </cell>
          <cell r="G10223" t="str">
            <v>Repairs &amp; Maintenance Curb Gutter Sidewalk</v>
          </cell>
          <cell r="H10223">
            <v>0</v>
          </cell>
          <cell r="I10223">
            <v>0</v>
          </cell>
          <cell r="J10223">
            <v>0</v>
          </cell>
          <cell r="K10223">
            <v>0</v>
          </cell>
          <cell r="L10223">
            <v>0</v>
          </cell>
          <cell r="M10223">
            <v>0</v>
          </cell>
          <cell r="N10223">
            <v>0</v>
          </cell>
          <cell r="O10223" t="str">
            <v>+++</v>
          </cell>
        </row>
        <row r="10224">
          <cell r="A10224" t="str">
            <v>650.40.85.080-6400.23</v>
          </cell>
          <cell r="B10224" t="str">
            <v>650</v>
          </cell>
          <cell r="C10224" t="str">
            <v>40</v>
          </cell>
          <cell r="D10224" t="str">
            <v>85</v>
          </cell>
          <cell r="E10224" t="str">
            <v>080</v>
          </cell>
          <cell r="F10224" t="str">
            <v>6400.23</v>
          </cell>
          <cell r="G10224" t="str">
            <v>Repairs &amp; Maintenance Bin Repair</v>
          </cell>
          <cell r="H10224">
            <v>0</v>
          </cell>
          <cell r="I10224">
            <v>0</v>
          </cell>
          <cell r="J10224">
            <v>0</v>
          </cell>
          <cell r="K10224">
            <v>0</v>
          </cell>
          <cell r="L10224">
            <v>0</v>
          </cell>
          <cell r="M10224">
            <v>0</v>
          </cell>
          <cell r="N10224">
            <v>0</v>
          </cell>
          <cell r="O10224" t="str">
            <v>+++</v>
          </cell>
        </row>
        <row r="10225">
          <cell r="A10225" t="str">
            <v>650.40.85.080-6410.02</v>
          </cell>
          <cell r="B10225" t="str">
            <v>650</v>
          </cell>
          <cell r="C10225" t="str">
            <v>40</v>
          </cell>
          <cell r="D10225" t="str">
            <v>85</v>
          </cell>
          <cell r="E10225" t="str">
            <v>080</v>
          </cell>
          <cell r="F10225" t="str">
            <v>6410.02</v>
          </cell>
          <cell r="G10225" t="str">
            <v>Repairs &amp; Maintenance-Transportation Slurry/Overlay</v>
          </cell>
          <cell r="H10225">
            <v>0</v>
          </cell>
          <cell r="I10225">
            <v>0</v>
          </cell>
          <cell r="J10225">
            <v>0</v>
          </cell>
          <cell r="K10225">
            <v>0</v>
          </cell>
          <cell r="L10225">
            <v>0</v>
          </cell>
          <cell r="M10225">
            <v>0</v>
          </cell>
          <cell r="N10225">
            <v>0</v>
          </cell>
          <cell r="O10225" t="str">
            <v>+++</v>
          </cell>
        </row>
        <row r="10226">
          <cell r="A10226" t="str">
            <v>650.40.85.080-6500.04</v>
          </cell>
          <cell r="B10226" t="str">
            <v>650</v>
          </cell>
          <cell r="C10226" t="str">
            <v>40</v>
          </cell>
          <cell r="D10226" t="str">
            <v>85</v>
          </cell>
          <cell r="E10226" t="str">
            <v>080</v>
          </cell>
          <cell r="F10226" t="str">
            <v>6500.04</v>
          </cell>
          <cell r="G10226" t="str">
            <v>Claims &amp; Insurance Insurance Premiums</v>
          </cell>
          <cell r="H10226">
            <v>0</v>
          </cell>
          <cell r="I10226">
            <v>0</v>
          </cell>
          <cell r="J10226">
            <v>0</v>
          </cell>
          <cell r="K10226">
            <v>0</v>
          </cell>
          <cell r="L10226">
            <v>0</v>
          </cell>
          <cell r="M10226">
            <v>0</v>
          </cell>
          <cell r="N10226">
            <v>0</v>
          </cell>
          <cell r="O10226" t="str">
            <v>+++</v>
          </cell>
        </row>
        <row r="10227">
          <cell r="A10227" t="str">
            <v>650.40.85.080-6600.01</v>
          </cell>
          <cell r="B10227" t="str">
            <v>650</v>
          </cell>
          <cell r="C10227" t="str">
            <v>40</v>
          </cell>
          <cell r="D10227" t="str">
            <v>85</v>
          </cell>
          <cell r="E10227" t="str">
            <v>080</v>
          </cell>
          <cell r="F10227" t="str">
            <v>6600.01</v>
          </cell>
          <cell r="G10227" t="str">
            <v>Administrative Expenses Meetings</v>
          </cell>
          <cell r="H10227">
            <v>0</v>
          </cell>
          <cell r="I10227">
            <v>0</v>
          </cell>
          <cell r="J10227">
            <v>0</v>
          </cell>
          <cell r="K10227">
            <v>0</v>
          </cell>
          <cell r="L10227">
            <v>0</v>
          </cell>
          <cell r="M10227">
            <v>0</v>
          </cell>
          <cell r="N10227">
            <v>0</v>
          </cell>
          <cell r="O10227" t="str">
            <v>+++</v>
          </cell>
        </row>
        <row r="10228">
          <cell r="A10228" t="str">
            <v>650.40.85.080-6600.03</v>
          </cell>
          <cell r="B10228" t="str">
            <v>650</v>
          </cell>
          <cell r="C10228" t="str">
            <v>40</v>
          </cell>
          <cell r="D10228" t="str">
            <v>85</v>
          </cell>
          <cell r="E10228" t="str">
            <v>080</v>
          </cell>
          <cell r="F10228" t="str">
            <v>6600.03</v>
          </cell>
          <cell r="G10228" t="str">
            <v>Administrative Expenses Mileage Reimbursement</v>
          </cell>
          <cell r="H10228">
            <v>0</v>
          </cell>
          <cell r="I10228">
            <v>0</v>
          </cell>
          <cell r="J10228">
            <v>0</v>
          </cell>
          <cell r="K10228">
            <v>0</v>
          </cell>
          <cell r="L10228">
            <v>0</v>
          </cell>
          <cell r="M10228">
            <v>0</v>
          </cell>
          <cell r="N10228">
            <v>0</v>
          </cell>
          <cell r="O10228" t="str">
            <v>+++</v>
          </cell>
        </row>
        <row r="10229">
          <cell r="A10229" t="str">
            <v>650.40.85.080-6600.04</v>
          </cell>
          <cell r="B10229" t="str">
            <v>650</v>
          </cell>
          <cell r="C10229" t="str">
            <v>40</v>
          </cell>
          <cell r="D10229" t="str">
            <v>85</v>
          </cell>
          <cell r="E10229" t="str">
            <v>080</v>
          </cell>
          <cell r="F10229" t="str">
            <v>6600.04</v>
          </cell>
          <cell r="G10229" t="str">
            <v>Administrative Expenses Training/Conferences</v>
          </cell>
          <cell r="H10229">
            <v>0</v>
          </cell>
          <cell r="I10229">
            <v>0</v>
          </cell>
          <cell r="J10229">
            <v>0</v>
          </cell>
          <cell r="K10229">
            <v>0</v>
          </cell>
          <cell r="L10229">
            <v>0</v>
          </cell>
          <cell r="M10229">
            <v>0</v>
          </cell>
          <cell r="N10229">
            <v>0</v>
          </cell>
          <cell r="O10229" t="str">
            <v>+++</v>
          </cell>
        </row>
        <row r="10230">
          <cell r="A10230" t="str">
            <v>650.40.85.080-6600.05</v>
          </cell>
          <cell r="B10230" t="str">
            <v>650</v>
          </cell>
          <cell r="C10230" t="str">
            <v>40</v>
          </cell>
          <cell r="D10230" t="str">
            <v>85</v>
          </cell>
          <cell r="E10230" t="str">
            <v>080</v>
          </cell>
          <cell r="F10230" t="str">
            <v>6600.05</v>
          </cell>
          <cell r="G10230" t="str">
            <v>Administrative Expenses Public/Legal Advertisement</v>
          </cell>
          <cell r="H10230">
            <v>0</v>
          </cell>
          <cell r="I10230">
            <v>0</v>
          </cell>
          <cell r="J10230">
            <v>0</v>
          </cell>
          <cell r="K10230">
            <v>0</v>
          </cell>
          <cell r="L10230">
            <v>0</v>
          </cell>
          <cell r="M10230">
            <v>0</v>
          </cell>
          <cell r="N10230">
            <v>0</v>
          </cell>
          <cell r="O10230" t="str">
            <v>+++</v>
          </cell>
        </row>
        <row r="10231">
          <cell r="A10231" t="str">
            <v>650.40.85.080-6600.06</v>
          </cell>
          <cell r="B10231" t="str">
            <v>650</v>
          </cell>
          <cell r="C10231" t="str">
            <v>40</v>
          </cell>
          <cell r="D10231" t="str">
            <v>85</v>
          </cell>
          <cell r="E10231" t="str">
            <v>080</v>
          </cell>
          <cell r="F10231" t="str">
            <v>6600.06</v>
          </cell>
          <cell r="G10231" t="str">
            <v>Administrative Expenses Property/Building Rental</v>
          </cell>
          <cell r="H10231">
            <v>0</v>
          </cell>
          <cell r="I10231">
            <v>0</v>
          </cell>
          <cell r="J10231">
            <v>0</v>
          </cell>
          <cell r="K10231">
            <v>0</v>
          </cell>
          <cell r="L10231">
            <v>0</v>
          </cell>
          <cell r="M10231">
            <v>0</v>
          </cell>
          <cell r="N10231">
            <v>0</v>
          </cell>
          <cell r="O10231" t="str">
            <v>+++</v>
          </cell>
        </row>
        <row r="10232">
          <cell r="A10232" t="str">
            <v>650.40.85.080-6600.07</v>
          </cell>
          <cell r="B10232" t="str">
            <v>650</v>
          </cell>
          <cell r="C10232" t="str">
            <v>40</v>
          </cell>
          <cell r="D10232" t="str">
            <v>85</v>
          </cell>
          <cell r="E10232" t="str">
            <v>080</v>
          </cell>
          <cell r="F10232" t="str">
            <v>6600.07</v>
          </cell>
          <cell r="G10232" t="str">
            <v>Administrative Expenses Employee Recruitment</v>
          </cell>
          <cell r="H10232">
            <v>0</v>
          </cell>
          <cell r="I10232">
            <v>0</v>
          </cell>
          <cell r="J10232">
            <v>0</v>
          </cell>
          <cell r="K10232">
            <v>0</v>
          </cell>
          <cell r="L10232">
            <v>0</v>
          </cell>
          <cell r="M10232">
            <v>0</v>
          </cell>
          <cell r="N10232">
            <v>0</v>
          </cell>
          <cell r="O10232" t="str">
            <v>+++</v>
          </cell>
        </row>
        <row r="10233">
          <cell r="A10233" t="str">
            <v>650.40.85.080-6600.16</v>
          </cell>
          <cell r="B10233" t="str">
            <v>650</v>
          </cell>
          <cell r="C10233" t="str">
            <v>40</v>
          </cell>
          <cell r="D10233" t="str">
            <v>85</v>
          </cell>
          <cell r="E10233" t="str">
            <v>080</v>
          </cell>
          <cell r="F10233" t="str">
            <v>6600.16</v>
          </cell>
          <cell r="G10233" t="str">
            <v>Administrative Expenses Property Tax Assessments</v>
          </cell>
          <cell r="H10233">
            <v>0</v>
          </cell>
          <cell r="I10233">
            <v>0</v>
          </cell>
          <cell r="J10233">
            <v>0</v>
          </cell>
          <cell r="K10233">
            <v>0</v>
          </cell>
          <cell r="L10233">
            <v>0</v>
          </cell>
          <cell r="M10233">
            <v>0</v>
          </cell>
          <cell r="N10233">
            <v>0</v>
          </cell>
          <cell r="O10233" t="str">
            <v>+++</v>
          </cell>
        </row>
        <row r="10234">
          <cell r="A10234" t="str">
            <v>650.40.85.080-6600.23</v>
          </cell>
          <cell r="B10234" t="str">
            <v>650</v>
          </cell>
          <cell r="C10234" t="str">
            <v>40</v>
          </cell>
          <cell r="D10234" t="str">
            <v>85</v>
          </cell>
          <cell r="E10234" t="str">
            <v>080</v>
          </cell>
          <cell r="F10234" t="str">
            <v>6600.23</v>
          </cell>
          <cell r="G10234" t="str">
            <v>Administrative Expenses Public Education</v>
          </cell>
          <cell r="H10234">
            <v>0</v>
          </cell>
          <cell r="I10234">
            <v>0</v>
          </cell>
          <cell r="J10234">
            <v>0</v>
          </cell>
          <cell r="K10234">
            <v>0</v>
          </cell>
          <cell r="L10234">
            <v>0</v>
          </cell>
          <cell r="M10234">
            <v>0</v>
          </cell>
          <cell r="N10234">
            <v>0</v>
          </cell>
          <cell r="O10234" t="str">
            <v>+++</v>
          </cell>
        </row>
        <row r="10235">
          <cell r="A10235" t="str">
            <v>650.40.85.080-6600.25</v>
          </cell>
          <cell r="B10235" t="str">
            <v>650</v>
          </cell>
          <cell r="C10235" t="str">
            <v>40</v>
          </cell>
          <cell r="D10235" t="str">
            <v>85</v>
          </cell>
          <cell r="E10235" t="str">
            <v>080</v>
          </cell>
          <cell r="F10235" t="str">
            <v>6600.25</v>
          </cell>
          <cell r="G10235" t="str">
            <v>Administrative Expenses Support Services-Indirect Labor</v>
          </cell>
          <cell r="H10235">
            <v>0</v>
          </cell>
          <cell r="I10235">
            <v>0</v>
          </cell>
          <cell r="J10235">
            <v>0</v>
          </cell>
          <cell r="K10235">
            <v>0</v>
          </cell>
          <cell r="L10235">
            <v>0</v>
          </cell>
          <cell r="M10235">
            <v>0</v>
          </cell>
          <cell r="N10235">
            <v>0</v>
          </cell>
          <cell r="O10235" t="str">
            <v>+++</v>
          </cell>
        </row>
        <row r="10236">
          <cell r="A10236" t="str">
            <v>650.40.85.080-6600.26</v>
          </cell>
          <cell r="B10236" t="str">
            <v>650</v>
          </cell>
          <cell r="C10236" t="str">
            <v>40</v>
          </cell>
          <cell r="D10236" t="str">
            <v>85</v>
          </cell>
          <cell r="E10236" t="str">
            <v>080</v>
          </cell>
          <cell r="F10236" t="str">
            <v>6600.26</v>
          </cell>
          <cell r="G10236" t="str">
            <v>Administrative Expenses Support Services-IT</v>
          </cell>
          <cell r="H10236">
            <v>0</v>
          </cell>
          <cell r="I10236">
            <v>0</v>
          </cell>
          <cell r="J10236">
            <v>0</v>
          </cell>
          <cell r="K10236">
            <v>0</v>
          </cell>
          <cell r="L10236">
            <v>0</v>
          </cell>
          <cell r="M10236">
            <v>0</v>
          </cell>
          <cell r="N10236">
            <v>0</v>
          </cell>
          <cell r="O10236" t="str">
            <v>+++</v>
          </cell>
        </row>
        <row r="10237">
          <cell r="A10237" t="str">
            <v>650.40.85.080-6600.32</v>
          </cell>
          <cell r="B10237" t="str">
            <v>650</v>
          </cell>
          <cell r="C10237" t="str">
            <v>40</v>
          </cell>
          <cell r="D10237" t="str">
            <v>85</v>
          </cell>
          <cell r="E10237" t="str">
            <v>080</v>
          </cell>
          <cell r="F10237" t="str">
            <v>6600.32</v>
          </cell>
          <cell r="G10237" t="str">
            <v>Administrative Expenses Vehicle Fund Contribution</v>
          </cell>
          <cell r="H10237">
            <v>0</v>
          </cell>
          <cell r="I10237">
            <v>0</v>
          </cell>
          <cell r="J10237">
            <v>0</v>
          </cell>
          <cell r="K10237">
            <v>0</v>
          </cell>
          <cell r="L10237">
            <v>0</v>
          </cell>
          <cell r="M10237">
            <v>0</v>
          </cell>
          <cell r="N10237">
            <v>0</v>
          </cell>
          <cell r="O10237" t="str">
            <v>+++</v>
          </cell>
        </row>
        <row r="10238">
          <cell r="A10238" t="str">
            <v>650.40.85.080-6600.36</v>
          </cell>
          <cell r="B10238" t="str">
            <v>650</v>
          </cell>
          <cell r="C10238" t="str">
            <v>40</v>
          </cell>
          <cell r="D10238" t="str">
            <v>85</v>
          </cell>
          <cell r="E10238" t="str">
            <v>080</v>
          </cell>
          <cell r="F10238" t="str">
            <v>6600.36</v>
          </cell>
          <cell r="G10238" t="str">
            <v>Administrative Expenses IT Fund Contribution</v>
          </cell>
          <cell r="H10238">
            <v>0</v>
          </cell>
          <cell r="I10238">
            <v>0</v>
          </cell>
          <cell r="J10238">
            <v>0</v>
          </cell>
          <cell r="K10238">
            <v>0</v>
          </cell>
          <cell r="L10238">
            <v>0</v>
          </cell>
          <cell r="M10238">
            <v>0</v>
          </cell>
          <cell r="N10238">
            <v>0</v>
          </cell>
          <cell r="O10238" t="str">
            <v>+++</v>
          </cell>
        </row>
        <row r="10239">
          <cell r="A10239" t="str">
            <v>650.40.85.080-6600.41</v>
          </cell>
          <cell r="B10239" t="str">
            <v>650</v>
          </cell>
          <cell r="C10239" t="str">
            <v>40</v>
          </cell>
          <cell r="D10239" t="str">
            <v>85</v>
          </cell>
          <cell r="E10239" t="str">
            <v>080</v>
          </cell>
          <cell r="F10239" t="str">
            <v>6600.41</v>
          </cell>
          <cell r="G10239" t="str">
            <v>Administrative Expenses Community Clean-up</v>
          </cell>
          <cell r="H10239">
            <v>0</v>
          </cell>
          <cell r="I10239">
            <v>0</v>
          </cell>
          <cell r="J10239">
            <v>0</v>
          </cell>
          <cell r="K10239">
            <v>0</v>
          </cell>
          <cell r="L10239">
            <v>0</v>
          </cell>
          <cell r="M10239">
            <v>0</v>
          </cell>
          <cell r="N10239">
            <v>0</v>
          </cell>
          <cell r="O10239" t="str">
            <v>+++</v>
          </cell>
        </row>
        <row r="10240">
          <cell r="A10240" t="str">
            <v>650.40.85.080-7000.02</v>
          </cell>
          <cell r="B10240" t="str">
            <v>650</v>
          </cell>
          <cell r="C10240" t="str">
            <v>40</v>
          </cell>
          <cell r="D10240" t="str">
            <v>85</v>
          </cell>
          <cell r="E10240" t="str">
            <v>080</v>
          </cell>
          <cell r="F10240" t="str">
            <v>7000.02</v>
          </cell>
          <cell r="G10240" t="str">
            <v>Capital Outlay Vehicles-Major</v>
          </cell>
          <cell r="H10240">
            <v>0</v>
          </cell>
          <cell r="I10240">
            <v>0</v>
          </cell>
          <cell r="J10240">
            <v>0</v>
          </cell>
          <cell r="K10240">
            <v>0</v>
          </cell>
          <cell r="L10240">
            <v>0</v>
          </cell>
          <cell r="M10240">
            <v>0</v>
          </cell>
          <cell r="N10240">
            <v>0</v>
          </cell>
          <cell r="O10240" t="str">
            <v>+++</v>
          </cell>
        </row>
        <row r="10241">
          <cell r="A10241" t="str">
            <v>650.40.85.080-7000.03</v>
          </cell>
          <cell r="B10241" t="str">
            <v>650</v>
          </cell>
          <cell r="C10241" t="str">
            <v>40</v>
          </cell>
          <cell r="D10241" t="str">
            <v>85</v>
          </cell>
          <cell r="E10241" t="str">
            <v>080</v>
          </cell>
          <cell r="F10241" t="str">
            <v>7000.03</v>
          </cell>
          <cell r="G10241" t="str">
            <v>Capital Outlay Operations Equip-Minor</v>
          </cell>
          <cell r="H10241">
            <v>0</v>
          </cell>
          <cell r="I10241">
            <v>0</v>
          </cell>
          <cell r="J10241">
            <v>0</v>
          </cell>
          <cell r="K10241">
            <v>0</v>
          </cell>
          <cell r="L10241">
            <v>0</v>
          </cell>
          <cell r="M10241">
            <v>0</v>
          </cell>
          <cell r="N10241">
            <v>0</v>
          </cell>
          <cell r="O10241" t="str">
            <v>+++</v>
          </cell>
        </row>
        <row r="10242">
          <cell r="A10242" t="str">
            <v>650.40.85.080-7000.99</v>
          </cell>
          <cell r="B10242" t="str">
            <v>650</v>
          </cell>
          <cell r="C10242" t="str">
            <v>40</v>
          </cell>
          <cell r="D10242" t="str">
            <v>85</v>
          </cell>
          <cell r="E10242" t="str">
            <v>080</v>
          </cell>
          <cell r="F10242" t="str">
            <v>7000.99</v>
          </cell>
          <cell r="G10242" t="str">
            <v>Capital Outlay General</v>
          </cell>
          <cell r="H10242">
            <v>0</v>
          </cell>
          <cell r="I10242">
            <v>0</v>
          </cell>
          <cell r="J10242">
            <v>0</v>
          </cell>
          <cell r="K10242">
            <v>0</v>
          </cell>
          <cell r="L10242">
            <v>0</v>
          </cell>
          <cell r="M10242">
            <v>0</v>
          </cell>
          <cell r="N10242">
            <v>0</v>
          </cell>
          <cell r="O10242" t="str">
            <v>+++</v>
          </cell>
        </row>
        <row r="10243">
          <cell r="A10243" t="str">
            <v>650.45.40.000-5000.01</v>
          </cell>
          <cell r="B10243" t="str">
            <v>650</v>
          </cell>
          <cell r="C10243" t="str">
            <v>45</v>
          </cell>
          <cell r="D10243" t="str">
            <v>40</v>
          </cell>
          <cell r="E10243" t="str">
            <v>000</v>
          </cell>
          <cell r="F10243" t="str">
            <v>5000.01</v>
          </cell>
          <cell r="G10243" t="str">
            <v>Salaries Regular</v>
          </cell>
          <cell r="H10243">
            <v>0</v>
          </cell>
          <cell r="I10243">
            <v>0</v>
          </cell>
          <cell r="J10243">
            <v>0</v>
          </cell>
          <cell r="K10243">
            <v>0</v>
          </cell>
          <cell r="L10243">
            <v>0</v>
          </cell>
          <cell r="M10243">
            <v>0</v>
          </cell>
          <cell r="N10243">
            <v>0</v>
          </cell>
          <cell r="O10243" t="str">
            <v>+++</v>
          </cell>
        </row>
        <row r="10244">
          <cell r="A10244" t="str">
            <v>650.45.40.000-5000.02</v>
          </cell>
          <cell r="B10244" t="str">
            <v>650</v>
          </cell>
          <cell r="C10244" t="str">
            <v>45</v>
          </cell>
          <cell r="D10244" t="str">
            <v>40</v>
          </cell>
          <cell r="E10244" t="str">
            <v>000</v>
          </cell>
          <cell r="F10244" t="str">
            <v>5000.02</v>
          </cell>
          <cell r="G10244" t="str">
            <v>Salaries Part Time</v>
          </cell>
          <cell r="H10244">
            <v>0</v>
          </cell>
          <cell r="I10244">
            <v>0</v>
          </cell>
          <cell r="J10244">
            <v>0</v>
          </cell>
          <cell r="K10244">
            <v>0</v>
          </cell>
          <cell r="L10244">
            <v>0</v>
          </cell>
          <cell r="M10244">
            <v>0</v>
          </cell>
          <cell r="N10244">
            <v>0</v>
          </cell>
          <cell r="O10244" t="str">
            <v>+++</v>
          </cell>
        </row>
        <row r="10245">
          <cell r="A10245" t="str">
            <v>650.45.40.000-5000.03</v>
          </cell>
          <cell r="B10245" t="str">
            <v>650</v>
          </cell>
          <cell r="C10245" t="str">
            <v>45</v>
          </cell>
          <cell r="D10245" t="str">
            <v>40</v>
          </cell>
          <cell r="E10245" t="str">
            <v>000</v>
          </cell>
          <cell r="F10245" t="str">
            <v>5000.03</v>
          </cell>
          <cell r="G10245" t="str">
            <v>Salaries Overtime</v>
          </cell>
          <cell r="H10245">
            <v>0</v>
          </cell>
          <cell r="I10245">
            <v>0</v>
          </cell>
          <cell r="J10245">
            <v>0</v>
          </cell>
          <cell r="K10245">
            <v>0</v>
          </cell>
          <cell r="L10245">
            <v>0</v>
          </cell>
          <cell r="M10245">
            <v>0</v>
          </cell>
          <cell r="N10245">
            <v>0</v>
          </cell>
          <cell r="O10245" t="str">
            <v>+++</v>
          </cell>
        </row>
        <row r="10246">
          <cell r="A10246" t="str">
            <v>650.45.40.000-5000.04</v>
          </cell>
          <cell r="B10246" t="str">
            <v>650</v>
          </cell>
          <cell r="C10246" t="str">
            <v>45</v>
          </cell>
          <cell r="D10246" t="str">
            <v>40</v>
          </cell>
          <cell r="E10246" t="str">
            <v>000</v>
          </cell>
          <cell r="F10246" t="str">
            <v>5000.04</v>
          </cell>
          <cell r="G10246" t="str">
            <v>Salaries Holiday Pay</v>
          </cell>
          <cell r="H10246">
            <v>0</v>
          </cell>
          <cell r="I10246">
            <v>0</v>
          </cell>
          <cell r="J10246">
            <v>0</v>
          </cell>
          <cell r="K10246">
            <v>0</v>
          </cell>
          <cell r="L10246">
            <v>0</v>
          </cell>
          <cell r="M10246">
            <v>0</v>
          </cell>
          <cell r="N10246">
            <v>0</v>
          </cell>
          <cell r="O10246" t="str">
            <v>+++</v>
          </cell>
        </row>
        <row r="10247">
          <cell r="A10247" t="str">
            <v>650.45.40.000-5000.06</v>
          </cell>
          <cell r="B10247" t="str">
            <v>650</v>
          </cell>
          <cell r="C10247" t="str">
            <v>45</v>
          </cell>
          <cell r="D10247" t="str">
            <v>40</v>
          </cell>
          <cell r="E10247" t="str">
            <v>000</v>
          </cell>
          <cell r="F10247" t="str">
            <v>5000.06</v>
          </cell>
          <cell r="G10247" t="str">
            <v>Salaries Out of Class</v>
          </cell>
          <cell r="H10247">
            <v>0</v>
          </cell>
          <cell r="I10247">
            <v>0</v>
          </cell>
          <cell r="J10247">
            <v>0</v>
          </cell>
          <cell r="K10247">
            <v>0</v>
          </cell>
          <cell r="L10247">
            <v>0</v>
          </cell>
          <cell r="M10247">
            <v>0</v>
          </cell>
          <cell r="N10247">
            <v>0</v>
          </cell>
          <cell r="O10247" t="str">
            <v>+++</v>
          </cell>
        </row>
        <row r="10248">
          <cell r="A10248" t="str">
            <v>650.45.40.000-5000.07</v>
          </cell>
          <cell r="B10248" t="str">
            <v>650</v>
          </cell>
          <cell r="C10248" t="str">
            <v>45</v>
          </cell>
          <cell r="D10248" t="str">
            <v>40</v>
          </cell>
          <cell r="E10248" t="str">
            <v>000</v>
          </cell>
          <cell r="F10248" t="str">
            <v>5000.07</v>
          </cell>
          <cell r="G10248" t="str">
            <v>Salaries Admin Leave Pay</v>
          </cell>
          <cell r="H10248">
            <v>0</v>
          </cell>
          <cell r="I10248">
            <v>0</v>
          </cell>
          <cell r="J10248">
            <v>0</v>
          </cell>
          <cell r="K10248">
            <v>0</v>
          </cell>
          <cell r="L10248">
            <v>0</v>
          </cell>
          <cell r="M10248">
            <v>0</v>
          </cell>
          <cell r="N10248">
            <v>0</v>
          </cell>
          <cell r="O10248" t="str">
            <v>+++</v>
          </cell>
        </row>
        <row r="10249">
          <cell r="A10249" t="str">
            <v>650.45.40.000-5000.08</v>
          </cell>
          <cell r="B10249" t="str">
            <v>650</v>
          </cell>
          <cell r="C10249" t="str">
            <v>45</v>
          </cell>
          <cell r="D10249" t="str">
            <v>40</v>
          </cell>
          <cell r="E10249" t="str">
            <v>000</v>
          </cell>
          <cell r="F10249" t="str">
            <v>5000.08</v>
          </cell>
          <cell r="G10249" t="str">
            <v>Salaries Longevity Pay</v>
          </cell>
          <cell r="H10249">
            <v>0</v>
          </cell>
          <cell r="I10249">
            <v>0</v>
          </cell>
          <cell r="J10249">
            <v>0</v>
          </cell>
          <cell r="K10249">
            <v>0</v>
          </cell>
          <cell r="L10249">
            <v>0</v>
          </cell>
          <cell r="M10249">
            <v>0</v>
          </cell>
          <cell r="N10249">
            <v>0</v>
          </cell>
          <cell r="O10249" t="str">
            <v>+++</v>
          </cell>
        </row>
        <row r="10250">
          <cell r="A10250" t="str">
            <v>650.45.40.000-5000.11</v>
          </cell>
          <cell r="B10250" t="str">
            <v>650</v>
          </cell>
          <cell r="C10250" t="str">
            <v>45</v>
          </cell>
          <cell r="D10250" t="str">
            <v>40</v>
          </cell>
          <cell r="E10250" t="str">
            <v>000</v>
          </cell>
          <cell r="F10250" t="str">
            <v>5000.11</v>
          </cell>
          <cell r="G10250" t="str">
            <v>Salaries Worker's Comp</v>
          </cell>
          <cell r="H10250">
            <v>0</v>
          </cell>
          <cell r="I10250">
            <v>0</v>
          </cell>
          <cell r="J10250">
            <v>0</v>
          </cell>
          <cell r="K10250">
            <v>0</v>
          </cell>
          <cell r="L10250">
            <v>0</v>
          </cell>
          <cell r="M10250">
            <v>0</v>
          </cell>
          <cell r="N10250">
            <v>0</v>
          </cell>
          <cell r="O10250" t="str">
            <v>+++</v>
          </cell>
        </row>
        <row r="10251">
          <cell r="A10251" t="str">
            <v>650.45.40.000-5000.99</v>
          </cell>
          <cell r="B10251" t="str">
            <v>650</v>
          </cell>
          <cell r="C10251" t="str">
            <v>45</v>
          </cell>
          <cell r="D10251" t="str">
            <v>40</v>
          </cell>
          <cell r="E10251" t="str">
            <v>000</v>
          </cell>
          <cell r="F10251" t="str">
            <v>5000.99</v>
          </cell>
          <cell r="G10251" t="str">
            <v>Salaries New Personnel Requests</v>
          </cell>
          <cell r="H10251">
            <v>0</v>
          </cell>
          <cell r="I10251">
            <v>0</v>
          </cell>
          <cell r="J10251">
            <v>0</v>
          </cell>
          <cell r="K10251">
            <v>0</v>
          </cell>
          <cell r="L10251">
            <v>0</v>
          </cell>
          <cell r="M10251">
            <v>0</v>
          </cell>
          <cell r="N10251">
            <v>0</v>
          </cell>
          <cell r="O10251" t="str">
            <v>+++</v>
          </cell>
        </row>
        <row r="10252">
          <cell r="A10252" t="str">
            <v>650.45.40.000-5100.00</v>
          </cell>
          <cell r="B10252" t="str">
            <v>650</v>
          </cell>
          <cell r="C10252" t="str">
            <v>45</v>
          </cell>
          <cell r="D10252" t="str">
            <v>40</v>
          </cell>
          <cell r="E10252" t="str">
            <v>000</v>
          </cell>
          <cell r="F10252" t="str">
            <v>5100.00</v>
          </cell>
          <cell r="G10252" t="str">
            <v>Benefits PERS Pool Liability</v>
          </cell>
          <cell r="H10252">
            <v>0</v>
          </cell>
          <cell r="I10252">
            <v>0</v>
          </cell>
          <cell r="J10252">
            <v>0</v>
          </cell>
          <cell r="K10252">
            <v>0</v>
          </cell>
          <cell r="L10252">
            <v>0</v>
          </cell>
          <cell r="M10252">
            <v>0</v>
          </cell>
          <cell r="N10252">
            <v>0</v>
          </cell>
          <cell r="O10252" t="str">
            <v>+++</v>
          </cell>
        </row>
        <row r="10253">
          <cell r="A10253" t="str">
            <v>650.45.40.000-5100.01</v>
          </cell>
          <cell r="B10253" t="str">
            <v>650</v>
          </cell>
          <cell r="C10253" t="str">
            <v>45</v>
          </cell>
          <cell r="D10253" t="str">
            <v>40</v>
          </cell>
          <cell r="E10253" t="str">
            <v>000</v>
          </cell>
          <cell r="F10253" t="str">
            <v>5100.01</v>
          </cell>
          <cell r="G10253" t="str">
            <v>Benefits Retirement</v>
          </cell>
          <cell r="H10253">
            <v>0</v>
          </cell>
          <cell r="I10253">
            <v>0</v>
          </cell>
          <cell r="J10253">
            <v>0</v>
          </cell>
          <cell r="K10253">
            <v>0</v>
          </cell>
          <cell r="L10253">
            <v>0</v>
          </cell>
          <cell r="M10253">
            <v>0</v>
          </cell>
          <cell r="N10253">
            <v>0</v>
          </cell>
          <cell r="O10253" t="str">
            <v>+++</v>
          </cell>
        </row>
        <row r="10254">
          <cell r="A10254" t="str">
            <v>650.45.40.000-5100.02</v>
          </cell>
          <cell r="B10254" t="str">
            <v>650</v>
          </cell>
          <cell r="C10254" t="str">
            <v>45</v>
          </cell>
          <cell r="D10254" t="str">
            <v>40</v>
          </cell>
          <cell r="E10254" t="str">
            <v>000</v>
          </cell>
          <cell r="F10254" t="str">
            <v>5100.02</v>
          </cell>
          <cell r="G10254" t="str">
            <v>Benefits Health Insurance</v>
          </cell>
          <cell r="H10254">
            <v>0</v>
          </cell>
          <cell r="I10254">
            <v>0</v>
          </cell>
          <cell r="J10254">
            <v>0</v>
          </cell>
          <cell r="K10254">
            <v>0</v>
          </cell>
          <cell r="L10254">
            <v>0</v>
          </cell>
          <cell r="M10254">
            <v>0</v>
          </cell>
          <cell r="N10254">
            <v>0</v>
          </cell>
          <cell r="O10254" t="str">
            <v>+++</v>
          </cell>
        </row>
        <row r="10255">
          <cell r="A10255" t="str">
            <v>650.45.40.000-5100.03</v>
          </cell>
          <cell r="B10255" t="str">
            <v>650</v>
          </cell>
          <cell r="C10255" t="str">
            <v>45</v>
          </cell>
          <cell r="D10255" t="str">
            <v>40</v>
          </cell>
          <cell r="E10255" t="str">
            <v>000</v>
          </cell>
          <cell r="F10255" t="str">
            <v>5100.03</v>
          </cell>
          <cell r="G10255" t="str">
            <v>Benefits Dental Insurance</v>
          </cell>
          <cell r="H10255">
            <v>0</v>
          </cell>
          <cell r="I10255">
            <v>0</v>
          </cell>
          <cell r="J10255">
            <v>0</v>
          </cell>
          <cell r="K10255">
            <v>0</v>
          </cell>
          <cell r="L10255">
            <v>0</v>
          </cell>
          <cell r="M10255">
            <v>0</v>
          </cell>
          <cell r="N10255">
            <v>0</v>
          </cell>
          <cell r="O10255" t="str">
            <v>+++</v>
          </cell>
        </row>
        <row r="10256">
          <cell r="A10256" t="str">
            <v>650.45.40.000-5100.04</v>
          </cell>
          <cell r="B10256" t="str">
            <v>650</v>
          </cell>
          <cell r="C10256" t="str">
            <v>45</v>
          </cell>
          <cell r="D10256" t="str">
            <v>40</v>
          </cell>
          <cell r="E10256" t="str">
            <v>000</v>
          </cell>
          <cell r="F10256" t="str">
            <v>5100.04</v>
          </cell>
          <cell r="G10256" t="str">
            <v>Benefits Vision Insurance</v>
          </cell>
          <cell r="H10256">
            <v>0</v>
          </cell>
          <cell r="I10256">
            <v>0</v>
          </cell>
          <cell r="J10256">
            <v>0</v>
          </cell>
          <cell r="K10256">
            <v>0</v>
          </cell>
          <cell r="L10256">
            <v>0</v>
          </cell>
          <cell r="M10256">
            <v>0</v>
          </cell>
          <cell r="N10256">
            <v>0</v>
          </cell>
          <cell r="O10256" t="str">
            <v>+++</v>
          </cell>
        </row>
        <row r="10257">
          <cell r="A10257" t="str">
            <v>650.45.40.000-5100.05</v>
          </cell>
          <cell r="B10257" t="str">
            <v>650</v>
          </cell>
          <cell r="C10257" t="str">
            <v>45</v>
          </cell>
          <cell r="D10257" t="str">
            <v>40</v>
          </cell>
          <cell r="E10257" t="str">
            <v>000</v>
          </cell>
          <cell r="F10257" t="str">
            <v>5100.05</v>
          </cell>
          <cell r="G10257" t="str">
            <v>Benefits Life Insurance</v>
          </cell>
          <cell r="H10257">
            <v>0</v>
          </cell>
          <cell r="I10257">
            <v>0</v>
          </cell>
          <cell r="J10257">
            <v>0</v>
          </cell>
          <cell r="K10257">
            <v>0</v>
          </cell>
          <cell r="L10257">
            <v>0</v>
          </cell>
          <cell r="M10257">
            <v>0</v>
          </cell>
          <cell r="N10257">
            <v>0</v>
          </cell>
          <cell r="O10257" t="str">
            <v>+++</v>
          </cell>
        </row>
        <row r="10258">
          <cell r="A10258" t="str">
            <v>650.45.40.000-5100.06</v>
          </cell>
          <cell r="B10258" t="str">
            <v>650</v>
          </cell>
          <cell r="C10258" t="str">
            <v>45</v>
          </cell>
          <cell r="D10258" t="str">
            <v>40</v>
          </cell>
          <cell r="E10258" t="str">
            <v>000</v>
          </cell>
          <cell r="F10258" t="str">
            <v>5100.06</v>
          </cell>
          <cell r="G10258" t="str">
            <v>Benefits Worker's Comp</v>
          </cell>
          <cell r="H10258">
            <v>0</v>
          </cell>
          <cell r="I10258">
            <v>0</v>
          </cell>
          <cell r="J10258">
            <v>0</v>
          </cell>
          <cell r="K10258">
            <v>0</v>
          </cell>
          <cell r="L10258">
            <v>0</v>
          </cell>
          <cell r="M10258">
            <v>0</v>
          </cell>
          <cell r="N10258">
            <v>0</v>
          </cell>
          <cell r="O10258" t="str">
            <v>+++</v>
          </cell>
        </row>
        <row r="10259">
          <cell r="A10259" t="str">
            <v>650.45.40.000-5100.07</v>
          </cell>
          <cell r="B10259" t="str">
            <v>650</v>
          </cell>
          <cell r="C10259" t="str">
            <v>45</v>
          </cell>
          <cell r="D10259" t="str">
            <v>40</v>
          </cell>
          <cell r="E10259" t="str">
            <v>000</v>
          </cell>
          <cell r="F10259" t="str">
            <v>5100.07</v>
          </cell>
          <cell r="G10259" t="str">
            <v>Benefits Long Term Disability</v>
          </cell>
          <cell r="H10259">
            <v>0</v>
          </cell>
          <cell r="I10259">
            <v>0</v>
          </cell>
          <cell r="J10259">
            <v>0</v>
          </cell>
          <cell r="K10259">
            <v>0</v>
          </cell>
          <cell r="L10259">
            <v>0</v>
          </cell>
          <cell r="M10259">
            <v>0</v>
          </cell>
          <cell r="N10259">
            <v>0</v>
          </cell>
          <cell r="O10259" t="str">
            <v>+++</v>
          </cell>
        </row>
        <row r="10260">
          <cell r="A10260" t="str">
            <v>650.45.40.000-5100.08</v>
          </cell>
          <cell r="B10260" t="str">
            <v>650</v>
          </cell>
          <cell r="C10260" t="str">
            <v>45</v>
          </cell>
          <cell r="D10260" t="str">
            <v>40</v>
          </cell>
          <cell r="E10260" t="str">
            <v>000</v>
          </cell>
          <cell r="F10260" t="str">
            <v>5100.08</v>
          </cell>
          <cell r="G10260" t="str">
            <v>Benefits Deferred Compensation</v>
          </cell>
          <cell r="H10260">
            <v>0</v>
          </cell>
          <cell r="I10260">
            <v>0</v>
          </cell>
          <cell r="J10260">
            <v>0</v>
          </cell>
          <cell r="K10260">
            <v>0</v>
          </cell>
          <cell r="L10260">
            <v>0</v>
          </cell>
          <cell r="M10260">
            <v>0</v>
          </cell>
          <cell r="N10260">
            <v>0</v>
          </cell>
          <cell r="O10260" t="str">
            <v>+++</v>
          </cell>
        </row>
        <row r="10261">
          <cell r="A10261" t="str">
            <v>650.45.40.000-5100.09</v>
          </cell>
          <cell r="B10261" t="str">
            <v>650</v>
          </cell>
          <cell r="C10261" t="str">
            <v>45</v>
          </cell>
          <cell r="D10261" t="str">
            <v>40</v>
          </cell>
          <cell r="E10261" t="str">
            <v>000</v>
          </cell>
          <cell r="F10261" t="str">
            <v>5100.09</v>
          </cell>
          <cell r="G10261" t="str">
            <v>Benefits Unemployment Insurance</v>
          </cell>
          <cell r="H10261">
            <v>0</v>
          </cell>
          <cell r="I10261">
            <v>0</v>
          </cell>
          <cell r="J10261">
            <v>0</v>
          </cell>
          <cell r="K10261">
            <v>0</v>
          </cell>
          <cell r="L10261">
            <v>0</v>
          </cell>
          <cell r="M10261">
            <v>0</v>
          </cell>
          <cell r="N10261">
            <v>0</v>
          </cell>
          <cell r="O10261" t="str">
            <v>+++</v>
          </cell>
        </row>
        <row r="10262">
          <cell r="A10262" t="str">
            <v>650.45.40.000-5100.11</v>
          </cell>
          <cell r="B10262" t="str">
            <v>650</v>
          </cell>
          <cell r="C10262" t="str">
            <v>45</v>
          </cell>
          <cell r="D10262" t="str">
            <v>40</v>
          </cell>
          <cell r="E10262" t="str">
            <v>000</v>
          </cell>
          <cell r="F10262" t="str">
            <v>5100.11</v>
          </cell>
          <cell r="G10262" t="str">
            <v>Benefits Medicare</v>
          </cell>
          <cell r="H10262">
            <v>0</v>
          </cell>
          <cell r="I10262">
            <v>0</v>
          </cell>
          <cell r="J10262">
            <v>0</v>
          </cell>
          <cell r="K10262">
            <v>0</v>
          </cell>
          <cell r="L10262">
            <v>0</v>
          </cell>
          <cell r="M10262">
            <v>0</v>
          </cell>
          <cell r="N10262">
            <v>0</v>
          </cell>
          <cell r="O10262" t="str">
            <v>+++</v>
          </cell>
        </row>
        <row r="10263">
          <cell r="A10263" t="str">
            <v>650.45.40.000-5100.15</v>
          </cell>
          <cell r="B10263" t="str">
            <v>650</v>
          </cell>
          <cell r="C10263" t="str">
            <v>45</v>
          </cell>
          <cell r="D10263" t="str">
            <v>40</v>
          </cell>
          <cell r="E10263" t="str">
            <v>000</v>
          </cell>
          <cell r="F10263" t="str">
            <v>5100.15</v>
          </cell>
          <cell r="G10263" t="str">
            <v>Benefits Cell Phone Allowance</v>
          </cell>
          <cell r="H10263">
            <v>0</v>
          </cell>
          <cell r="I10263">
            <v>0</v>
          </cell>
          <cell r="J10263">
            <v>0</v>
          </cell>
          <cell r="K10263">
            <v>0</v>
          </cell>
          <cell r="L10263">
            <v>0</v>
          </cell>
          <cell r="M10263">
            <v>0</v>
          </cell>
          <cell r="N10263">
            <v>0</v>
          </cell>
          <cell r="O10263" t="str">
            <v>+++</v>
          </cell>
        </row>
        <row r="10264">
          <cell r="A10264" t="str">
            <v>650.45.40.000-5100.17</v>
          </cell>
          <cell r="B10264" t="str">
            <v>650</v>
          </cell>
          <cell r="C10264" t="str">
            <v>45</v>
          </cell>
          <cell r="D10264" t="str">
            <v>40</v>
          </cell>
          <cell r="E10264" t="str">
            <v>000</v>
          </cell>
          <cell r="F10264" t="str">
            <v>5100.17</v>
          </cell>
          <cell r="G10264" t="str">
            <v>Benefits Other Post Employment Benefits</v>
          </cell>
          <cell r="H10264">
            <v>0</v>
          </cell>
          <cell r="I10264">
            <v>0</v>
          </cell>
          <cell r="J10264">
            <v>0</v>
          </cell>
          <cell r="K10264">
            <v>0</v>
          </cell>
          <cell r="L10264">
            <v>0</v>
          </cell>
          <cell r="M10264">
            <v>0</v>
          </cell>
          <cell r="N10264">
            <v>0</v>
          </cell>
          <cell r="O10264" t="str">
            <v>+++</v>
          </cell>
        </row>
        <row r="10265">
          <cell r="A10265" t="str">
            <v>650.45.40.000-6000.01</v>
          </cell>
          <cell r="B10265" t="str">
            <v>650</v>
          </cell>
          <cell r="C10265" t="str">
            <v>45</v>
          </cell>
          <cell r="D10265" t="str">
            <v>40</v>
          </cell>
          <cell r="E10265" t="str">
            <v>000</v>
          </cell>
          <cell r="F10265" t="str">
            <v>6000.01</v>
          </cell>
          <cell r="G10265" t="str">
            <v>Professional Services General</v>
          </cell>
          <cell r="H10265">
            <v>0</v>
          </cell>
          <cell r="I10265">
            <v>0</v>
          </cell>
          <cell r="J10265">
            <v>0</v>
          </cell>
          <cell r="K10265">
            <v>0</v>
          </cell>
          <cell r="L10265">
            <v>0</v>
          </cell>
          <cell r="M10265">
            <v>0</v>
          </cell>
          <cell r="N10265">
            <v>0</v>
          </cell>
          <cell r="O10265" t="str">
            <v>+++</v>
          </cell>
        </row>
        <row r="10266">
          <cell r="A10266" t="str">
            <v>650.45.40.000-6000.10</v>
          </cell>
          <cell r="B10266" t="str">
            <v>650</v>
          </cell>
          <cell r="C10266" t="str">
            <v>45</v>
          </cell>
          <cell r="D10266" t="str">
            <v>40</v>
          </cell>
          <cell r="E10266" t="str">
            <v>000</v>
          </cell>
          <cell r="F10266" t="str">
            <v>6000.10</v>
          </cell>
          <cell r="G10266" t="str">
            <v>Professional Services Consultant</v>
          </cell>
          <cell r="H10266">
            <v>0</v>
          </cell>
          <cell r="I10266">
            <v>0</v>
          </cell>
          <cell r="J10266">
            <v>0</v>
          </cell>
          <cell r="K10266">
            <v>0</v>
          </cell>
          <cell r="L10266">
            <v>0</v>
          </cell>
          <cell r="M10266">
            <v>0</v>
          </cell>
          <cell r="N10266">
            <v>0</v>
          </cell>
          <cell r="O10266" t="str">
            <v>+++</v>
          </cell>
        </row>
        <row r="10267">
          <cell r="A10267" t="str">
            <v>650.45.40.000-6000.12</v>
          </cell>
          <cell r="B10267" t="str">
            <v>650</v>
          </cell>
          <cell r="C10267" t="str">
            <v>45</v>
          </cell>
          <cell r="D10267" t="str">
            <v>40</v>
          </cell>
          <cell r="E10267" t="str">
            <v>000</v>
          </cell>
          <cell r="F10267" t="str">
            <v>6000.12</v>
          </cell>
          <cell r="G10267" t="str">
            <v>Professional Services Contract Services</v>
          </cell>
          <cell r="H10267">
            <v>0</v>
          </cell>
          <cell r="I10267">
            <v>0</v>
          </cell>
          <cell r="J10267">
            <v>0</v>
          </cell>
          <cell r="K10267">
            <v>0</v>
          </cell>
          <cell r="L10267">
            <v>0</v>
          </cell>
          <cell r="M10267">
            <v>0</v>
          </cell>
          <cell r="N10267">
            <v>0</v>
          </cell>
          <cell r="O10267" t="str">
            <v>+++</v>
          </cell>
        </row>
        <row r="10268">
          <cell r="A10268" t="str">
            <v>650.45.40.000-6000.13</v>
          </cell>
          <cell r="B10268" t="str">
            <v>650</v>
          </cell>
          <cell r="C10268" t="str">
            <v>45</v>
          </cell>
          <cell r="D10268" t="str">
            <v>40</v>
          </cell>
          <cell r="E10268" t="str">
            <v>000</v>
          </cell>
          <cell r="F10268" t="str">
            <v>6000.13</v>
          </cell>
          <cell r="G10268" t="str">
            <v>Professional Services Compliance Monitoring</v>
          </cell>
          <cell r="H10268">
            <v>0</v>
          </cell>
          <cell r="I10268">
            <v>0</v>
          </cell>
          <cell r="J10268">
            <v>0</v>
          </cell>
          <cell r="K10268">
            <v>0</v>
          </cell>
          <cell r="L10268">
            <v>0</v>
          </cell>
          <cell r="M10268">
            <v>0</v>
          </cell>
          <cell r="N10268">
            <v>0</v>
          </cell>
          <cell r="O10268" t="str">
            <v>+++</v>
          </cell>
        </row>
        <row r="10269">
          <cell r="A10269" t="str">
            <v>650.45.40.000-6000.14</v>
          </cell>
          <cell r="B10269" t="str">
            <v>650</v>
          </cell>
          <cell r="C10269" t="str">
            <v>45</v>
          </cell>
          <cell r="D10269" t="str">
            <v>40</v>
          </cell>
          <cell r="E10269" t="str">
            <v>000</v>
          </cell>
          <cell r="F10269" t="str">
            <v>6000.14</v>
          </cell>
          <cell r="G10269" t="str">
            <v>Professional Services IW Pre Analysis</v>
          </cell>
          <cell r="H10269">
            <v>0</v>
          </cell>
          <cell r="I10269">
            <v>0</v>
          </cell>
          <cell r="J10269">
            <v>0</v>
          </cell>
          <cell r="K10269">
            <v>0</v>
          </cell>
          <cell r="L10269">
            <v>0</v>
          </cell>
          <cell r="M10269">
            <v>0</v>
          </cell>
          <cell r="N10269">
            <v>0</v>
          </cell>
          <cell r="O10269" t="str">
            <v>+++</v>
          </cell>
        </row>
        <row r="10270">
          <cell r="A10270" t="str">
            <v>650.45.40.000-6000.18</v>
          </cell>
          <cell r="B10270" t="str">
            <v>650</v>
          </cell>
          <cell r="C10270" t="str">
            <v>45</v>
          </cell>
          <cell r="D10270" t="str">
            <v>40</v>
          </cell>
          <cell r="E10270" t="str">
            <v>000</v>
          </cell>
          <cell r="F10270" t="str">
            <v>6000.18</v>
          </cell>
          <cell r="G10270" t="str">
            <v>Professional Services Legal</v>
          </cell>
          <cell r="H10270">
            <v>0</v>
          </cell>
          <cell r="I10270">
            <v>0</v>
          </cell>
          <cell r="J10270">
            <v>0</v>
          </cell>
          <cell r="K10270">
            <v>0</v>
          </cell>
          <cell r="L10270">
            <v>0</v>
          </cell>
          <cell r="M10270">
            <v>0</v>
          </cell>
          <cell r="N10270">
            <v>0</v>
          </cell>
          <cell r="O10270" t="str">
            <v>+++</v>
          </cell>
        </row>
        <row r="10271">
          <cell r="A10271" t="str">
            <v>650.45.40.000-6100.01</v>
          </cell>
          <cell r="B10271" t="str">
            <v>650</v>
          </cell>
          <cell r="C10271" t="str">
            <v>45</v>
          </cell>
          <cell r="D10271" t="str">
            <v>40</v>
          </cell>
          <cell r="E10271" t="str">
            <v>000</v>
          </cell>
          <cell r="F10271" t="str">
            <v>6100.01</v>
          </cell>
          <cell r="G10271" t="str">
            <v>Utilities Electric</v>
          </cell>
          <cell r="H10271">
            <v>0</v>
          </cell>
          <cell r="I10271">
            <v>0</v>
          </cell>
          <cell r="J10271">
            <v>0</v>
          </cell>
          <cell r="K10271">
            <v>0</v>
          </cell>
          <cell r="L10271">
            <v>0</v>
          </cell>
          <cell r="M10271">
            <v>0</v>
          </cell>
          <cell r="N10271">
            <v>0</v>
          </cell>
          <cell r="O10271" t="str">
            <v>+++</v>
          </cell>
        </row>
        <row r="10272">
          <cell r="A10272" t="str">
            <v>650.45.40.000-6100.02</v>
          </cell>
          <cell r="B10272" t="str">
            <v>650</v>
          </cell>
          <cell r="C10272" t="str">
            <v>45</v>
          </cell>
          <cell r="D10272" t="str">
            <v>40</v>
          </cell>
          <cell r="E10272" t="str">
            <v>000</v>
          </cell>
          <cell r="F10272" t="str">
            <v>6100.02</v>
          </cell>
          <cell r="G10272" t="str">
            <v>Utilities Telephone</v>
          </cell>
          <cell r="H10272">
            <v>0</v>
          </cell>
          <cell r="I10272">
            <v>0</v>
          </cell>
          <cell r="J10272">
            <v>0</v>
          </cell>
          <cell r="K10272">
            <v>0</v>
          </cell>
          <cell r="L10272">
            <v>0</v>
          </cell>
          <cell r="M10272">
            <v>0</v>
          </cell>
          <cell r="N10272">
            <v>0</v>
          </cell>
          <cell r="O10272" t="str">
            <v>+++</v>
          </cell>
        </row>
        <row r="10273">
          <cell r="A10273" t="str">
            <v>650.45.40.000-6100.03</v>
          </cell>
          <cell r="B10273" t="str">
            <v>650</v>
          </cell>
          <cell r="C10273" t="str">
            <v>45</v>
          </cell>
          <cell r="D10273" t="str">
            <v>40</v>
          </cell>
          <cell r="E10273" t="str">
            <v>000</v>
          </cell>
          <cell r="F10273" t="str">
            <v>6100.03</v>
          </cell>
          <cell r="G10273" t="str">
            <v>Utilities Data Transmission / ISP</v>
          </cell>
          <cell r="H10273">
            <v>0</v>
          </cell>
          <cell r="I10273">
            <v>0</v>
          </cell>
          <cell r="J10273">
            <v>0</v>
          </cell>
          <cell r="K10273">
            <v>0</v>
          </cell>
          <cell r="L10273">
            <v>0</v>
          </cell>
          <cell r="M10273">
            <v>0</v>
          </cell>
          <cell r="N10273">
            <v>0</v>
          </cell>
          <cell r="O10273" t="str">
            <v>+++</v>
          </cell>
        </row>
        <row r="10274">
          <cell r="A10274" t="str">
            <v>650.45.40.000-6200.01</v>
          </cell>
          <cell r="B10274" t="str">
            <v>650</v>
          </cell>
          <cell r="C10274" t="str">
            <v>45</v>
          </cell>
          <cell r="D10274" t="str">
            <v>40</v>
          </cell>
          <cell r="E10274" t="str">
            <v>000</v>
          </cell>
          <cell r="F10274" t="str">
            <v>6200.01</v>
          </cell>
          <cell r="G10274" t="str">
            <v>Supplies Office</v>
          </cell>
          <cell r="H10274">
            <v>0</v>
          </cell>
          <cell r="I10274">
            <v>0</v>
          </cell>
          <cell r="J10274">
            <v>0</v>
          </cell>
          <cell r="K10274">
            <v>0</v>
          </cell>
          <cell r="L10274">
            <v>0</v>
          </cell>
          <cell r="M10274">
            <v>0</v>
          </cell>
          <cell r="N10274">
            <v>0</v>
          </cell>
          <cell r="O10274" t="str">
            <v>+++</v>
          </cell>
        </row>
        <row r="10275">
          <cell r="A10275" t="str">
            <v>650.45.40.000-6200.02</v>
          </cell>
          <cell r="B10275" t="str">
            <v>650</v>
          </cell>
          <cell r="C10275" t="str">
            <v>45</v>
          </cell>
          <cell r="D10275" t="str">
            <v>40</v>
          </cell>
          <cell r="E10275" t="str">
            <v>000</v>
          </cell>
          <cell r="F10275" t="str">
            <v>6200.02</v>
          </cell>
          <cell r="G10275" t="str">
            <v>Supplies Special Department</v>
          </cell>
          <cell r="H10275">
            <v>0</v>
          </cell>
          <cell r="I10275">
            <v>0</v>
          </cell>
          <cell r="J10275">
            <v>0</v>
          </cell>
          <cell r="K10275">
            <v>0</v>
          </cell>
          <cell r="L10275">
            <v>0</v>
          </cell>
          <cell r="M10275">
            <v>0</v>
          </cell>
          <cell r="N10275">
            <v>0</v>
          </cell>
          <cell r="O10275" t="str">
            <v>+++</v>
          </cell>
        </row>
        <row r="10276">
          <cell r="A10276" t="str">
            <v>650.45.40.000-6200.03</v>
          </cell>
          <cell r="B10276" t="str">
            <v>650</v>
          </cell>
          <cell r="C10276" t="str">
            <v>45</v>
          </cell>
          <cell r="D10276" t="str">
            <v>40</v>
          </cell>
          <cell r="E10276" t="str">
            <v>000</v>
          </cell>
          <cell r="F10276" t="str">
            <v>6200.03</v>
          </cell>
          <cell r="G10276" t="str">
            <v>Supplies Copier Maintenance &amp; Supplies</v>
          </cell>
          <cell r="H10276">
            <v>0</v>
          </cell>
          <cell r="I10276">
            <v>0</v>
          </cell>
          <cell r="J10276">
            <v>0</v>
          </cell>
          <cell r="K10276">
            <v>0</v>
          </cell>
          <cell r="L10276">
            <v>0</v>
          </cell>
          <cell r="M10276">
            <v>0</v>
          </cell>
          <cell r="N10276">
            <v>0</v>
          </cell>
          <cell r="O10276" t="str">
            <v>+++</v>
          </cell>
        </row>
        <row r="10277">
          <cell r="A10277" t="str">
            <v>650.45.40.000-6200.04</v>
          </cell>
          <cell r="B10277" t="str">
            <v>650</v>
          </cell>
          <cell r="C10277" t="str">
            <v>45</v>
          </cell>
          <cell r="D10277" t="str">
            <v>40</v>
          </cell>
          <cell r="E10277" t="str">
            <v>000</v>
          </cell>
          <cell r="F10277" t="str">
            <v>6200.04</v>
          </cell>
          <cell r="G10277" t="str">
            <v>Supplies Postage</v>
          </cell>
          <cell r="H10277">
            <v>0</v>
          </cell>
          <cell r="I10277">
            <v>0</v>
          </cell>
          <cell r="J10277">
            <v>0</v>
          </cell>
          <cell r="K10277">
            <v>0</v>
          </cell>
          <cell r="L10277">
            <v>0</v>
          </cell>
          <cell r="M10277">
            <v>0</v>
          </cell>
          <cell r="N10277">
            <v>0</v>
          </cell>
          <cell r="O10277" t="str">
            <v>+++</v>
          </cell>
        </row>
        <row r="10278">
          <cell r="A10278" t="str">
            <v>650.45.40.000-6200.05</v>
          </cell>
          <cell r="B10278" t="str">
            <v>650</v>
          </cell>
          <cell r="C10278" t="str">
            <v>45</v>
          </cell>
          <cell r="D10278" t="str">
            <v>40</v>
          </cell>
          <cell r="E10278" t="str">
            <v>000</v>
          </cell>
          <cell r="F10278" t="str">
            <v>6200.05</v>
          </cell>
          <cell r="G10278" t="str">
            <v>Supplies Gasoline</v>
          </cell>
          <cell r="H10278">
            <v>0</v>
          </cell>
          <cell r="I10278">
            <v>0</v>
          </cell>
          <cell r="J10278">
            <v>0</v>
          </cell>
          <cell r="K10278">
            <v>0</v>
          </cell>
          <cell r="L10278">
            <v>0</v>
          </cell>
          <cell r="M10278">
            <v>0</v>
          </cell>
          <cell r="N10278">
            <v>0</v>
          </cell>
          <cell r="O10278" t="str">
            <v>+++</v>
          </cell>
        </row>
        <row r="10279">
          <cell r="A10279" t="str">
            <v>650.45.40.000-6200.09</v>
          </cell>
          <cell r="B10279" t="str">
            <v>650</v>
          </cell>
          <cell r="C10279" t="str">
            <v>45</v>
          </cell>
          <cell r="D10279" t="str">
            <v>40</v>
          </cell>
          <cell r="E10279" t="str">
            <v>000</v>
          </cell>
          <cell r="F10279" t="str">
            <v>6200.09</v>
          </cell>
          <cell r="G10279" t="str">
            <v>Supplies Data Processing</v>
          </cell>
          <cell r="H10279">
            <v>0</v>
          </cell>
          <cell r="I10279">
            <v>0</v>
          </cell>
          <cell r="J10279">
            <v>0</v>
          </cell>
          <cell r="K10279">
            <v>0</v>
          </cell>
          <cell r="L10279">
            <v>0</v>
          </cell>
          <cell r="M10279">
            <v>0</v>
          </cell>
          <cell r="N10279">
            <v>0</v>
          </cell>
          <cell r="O10279" t="str">
            <v>+++</v>
          </cell>
        </row>
        <row r="10280">
          <cell r="A10280" t="str">
            <v>650.45.40.000-6300.01</v>
          </cell>
          <cell r="B10280" t="str">
            <v>650</v>
          </cell>
          <cell r="C10280" t="str">
            <v>45</v>
          </cell>
          <cell r="D10280" t="str">
            <v>40</v>
          </cell>
          <cell r="E10280" t="str">
            <v>000</v>
          </cell>
          <cell r="F10280" t="str">
            <v>6300.01</v>
          </cell>
          <cell r="G10280" t="str">
            <v>Dues &amp; Subscriptions Memberships</v>
          </cell>
          <cell r="H10280">
            <v>0</v>
          </cell>
          <cell r="I10280">
            <v>0</v>
          </cell>
          <cell r="J10280">
            <v>0</v>
          </cell>
          <cell r="K10280">
            <v>0</v>
          </cell>
          <cell r="L10280">
            <v>0</v>
          </cell>
          <cell r="M10280">
            <v>0</v>
          </cell>
          <cell r="N10280">
            <v>0</v>
          </cell>
          <cell r="O10280" t="str">
            <v>+++</v>
          </cell>
        </row>
        <row r="10281">
          <cell r="A10281" t="str">
            <v>650.45.40.000-6300.02</v>
          </cell>
          <cell r="B10281" t="str">
            <v>650</v>
          </cell>
          <cell r="C10281" t="str">
            <v>45</v>
          </cell>
          <cell r="D10281" t="str">
            <v>40</v>
          </cell>
          <cell r="E10281" t="str">
            <v>000</v>
          </cell>
          <cell r="F10281" t="str">
            <v>6300.02</v>
          </cell>
          <cell r="G10281" t="str">
            <v>Dues &amp; Subscriptions Publications</v>
          </cell>
          <cell r="H10281">
            <v>0</v>
          </cell>
          <cell r="I10281">
            <v>0</v>
          </cell>
          <cell r="J10281">
            <v>0</v>
          </cell>
          <cell r="K10281">
            <v>0</v>
          </cell>
          <cell r="L10281">
            <v>0</v>
          </cell>
          <cell r="M10281">
            <v>0</v>
          </cell>
          <cell r="N10281">
            <v>0</v>
          </cell>
          <cell r="O10281" t="str">
            <v>+++</v>
          </cell>
        </row>
        <row r="10282">
          <cell r="A10282" t="str">
            <v>650.45.40.000-6300.03</v>
          </cell>
          <cell r="B10282" t="str">
            <v>650</v>
          </cell>
          <cell r="C10282" t="str">
            <v>45</v>
          </cell>
          <cell r="D10282" t="str">
            <v>40</v>
          </cell>
          <cell r="E10282" t="str">
            <v>000</v>
          </cell>
          <cell r="F10282" t="str">
            <v>6300.03</v>
          </cell>
          <cell r="G10282" t="str">
            <v>Dues &amp; Subscriptions Certifications</v>
          </cell>
          <cell r="H10282">
            <v>0</v>
          </cell>
          <cell r="I10282">
            <v>0</v>
          </cell>
          <cell r="J10282">
            <v>0</v>
          </cell>
          <cell r="K10282">
            <v>0</v>
          </cell>
          <cell r="L10282">
            <v>0</v>
          </cell>
          <cell r="M10282">
            <v>0</v>
          </cell>
          <cell r="N10282">
            <v>0</v>
          </cell>
          <cell r="O10282" t="str">
            <v>+++</v>
          </cell>
        </row>
        <row r="10283">
          <cell r="A10283" t="str">
            <v>650.45.40.000-6350.01</v>
          </cell>
          <cell r="B10283" t="str">
            <v>650</v>
          </cell>
          <cell r="C10283" t="str">
            <v>45</v>
          </cell>
          <cell r="D10283" t="str">
            <v>40</v>
          </cell>
          <cell r="E10283" t="str">
            <v>000</v>
          </cell>
          <cell r="F10283" t="str">
            <v>6350.01</v>
          </cell>
          <cell r="G10283" t="str">
            <v>Maintenance Agreements &amp; Licenses License/Software Maintenance</v>
          </cell>
          <cell r="H10283">
            <v>0</v>
          </cell>
          <cell r="I10283">
            <v>0</v>
          </cell>
          <cell r="J10283">
            <v>0</v>
          </cell>
          <cell r="K10283">
            <v>0</v>
          </cell>
          <cell r="L10283">
            <v>0</v>
          </cell>
          <cell r="M10283">
            <v>0</v>
          </cell>
          <cell r="N10283">
            <v>0</v>
          </cell>
          <cell r="O10283" t="str">
            <v>+++</v>
          </cell>
        </row>
        <row r="10284">
          <cell r="A10284" t="str">
            <v>650.45.40.000-6350.02</v>
          </cell>
          <cell r="B10284" t="str">
            <v>650</v>
          </cell>
          <cell r="C10284" t="str">
            <v>45</v>
          </cell>
          <cell r="D10284" t="str">
            <v>40</v>
          </cell>
          <cell r="E10284" t="str">
            <v>000</v>
          </cell>
          <cell r="F10284" t="str">
            <v>6350.02</v>
          </cell>
          <cell r="G10284" t="str">
            <v>Maintenance Agreements &amp; Licenses Hardware Maintenance</v>
          </cell>
          <cell r="H10284">
            <v>0</v>
          </cell>
          <cell r="I10284">
            <v>0</v>
          </cell>
          <cell r="J10284">
            <v>0</v>
          </cell>
          <cell r="K10284">
            <v>0</v>
          </cell>
          <cell r="L10284">
            <v>0</v>
          </cell>
          <cell r="M10284">
            <v>0</v>
          </cell>
          <cell r="N10284">
            <v>0</v>
          </cell>
          <cell r="O10284" t="str">
            <v>+++</v>
          </cell>
        </row>
        <row r="10285">
          <cell r="A10285" t="str">
            <v>650.45.40.000-6350.03</v>
          </cell>
          <cell r="B10285" t="str">
            <v>650</v>
          </cell>
          <cell r="C10285" t="str">
            <v>45</v>
          </cell>
          <cell r="D10285" t="str">
            <v>40</v>
          </cell>
          <cell r="E10285" t="str">
            <v>000</v>
          </cell>
          <cell r="F10285" t="str">
            <v>6350.03</v>
          </cell>
          <cell r="G10285" t="str">
            <v>Maintenance Agreements &amp; Licenses Maintenance Agreements</v>
          </cell>
          <cell r="H10285">
            <v>0</v>
          </cell>
          <cell r="I10285">
            <v>0</v>
          </cell>
          <cell r="J10285">
            <v>0</v>
          </cell>
          <cell r="K10285">
            <v>0</v>
          </cell>
          <cell r="L10285">
            <v>0</v>
          </cell>
          <cell r="M10285">
            <v>0</v>
          </cell>
          <cell r="N10285">
            <v>0</v>
          </cell>
          <cell r="O10285" t="str">
            <v>+++</v>
          </cell>
        </row>
        <row r="10286">
          <cell r="A10286" t="str">
            <v>650.45.40.000-6350.04</v>
          </cell>
          <cell r="B10286" t="str">
            <v>650</v>
          </cell>
          <cell r="C10286" t="str">
            <v>45</v>
          </cell>
          <cell r="D10286" t="str">
            <v>40</v>
          </cell>
          <cell r="E10286" t="str">
            <v>000</v>
          </cell>
          <cell r="F10286" t="str">
            <v>6350.04</v>
          </cell>
          <cell r="G10286" t="str">
            <v>Maintenance Agreements &amp; Licenses SCADA</v>
          </cell>
          <cell r="H10286">
            <v>0</v>
          </cell>
          <cell r="I10286">
            <v>0</v>
          </cell>
          <cell r="J10286">
            <v>0</v>
          </cell>
          <cell r="K10286">
            <v>0</v>
          </cell>
          <cell r="L10286">
            <v>0</v>
          </cell>
          <cell r="M10286">
            <v>0</v>
          </cell>
          <cell r="N10286">
            <v>0</v>
          </cell>
          <cell r="O10286" t="str">
            <v>+++</v>
          </cell>
        </row>
        <row r="10287">
          <cell r="A10287" t="str">
            <v>650.45.40.000-6350.05</v>
          </cell>
          <cell r="B10287" t="str">
            <v>650</v>
          </cell>
          <cell r="C10287" t="str">
            <v>45</v>
          </cell>
          <cell r="D10287" t="str">
            <v>40</v>
          </cell>
          <cell r="E10287" t="str">
            <v>000</v>
          </cell>
          <cell r="F10287" t="str">
            <v>6350.05</v>
          </cell>
          <cell r="G10287" t="str">
            <v>Maintenance Agreements &amp; Licenses Traffic Control</v>
          </cell>
          <cell r="H10287">
            <v>0</v>
          </cell>
          <cell r="I10287">
            <v>0</v>
          </cell>
          <cell r="J10287">
            <v>0</v>
          </cell>
          <cell r="K10287">
            <v>0</v>
          </cell>
          <cell r="L10287">
            <v>0</v>
          </cell>
          <cell r="M10287">
            <v>0</v>
          </cell>
          <cell r="N10287">
            <v>0</v>
          </cell>
          <cell r="O10287" t="str">
            <v>+++</v>
          </cell>
        </row>
        <row r="10288">
          <cell r="A10288" t="str">
            <v>650.45.40.000-6350.06</v>
          </cell>
          <cell r="B10288" t="str">
            <v>650</v>
          </cell>
          <cell r="C10288" t="str">
            <v>45</v>
          </cell>
          <cell r="D10288" t="str">
            <v>40</v>
          </cell>
          <cell r="E10288" t="str">
            <v>000</v>
          </cell>
          <cell r="F10288" t="str">
            <v>6350.06</v>
          </cell>
          <cell r="G10288" t="str">
            <v>Maintenance Agreements &amp; Licenses Streetlights</v>
          </cell>
          <cell r="H10288">
            <v>0</v>
          </cell>
          <cell r="I10288">
            <v>0</v>
          </cell>
          <cell r="J10288">
            <v>0</v>
          </cell>
          <cell r="K10288">
            <v>0</v>
          </cell>
          <cell r="L10288">
            <v>0</v>
          </cell>
          <cell r="M10288">
            <v>0</v>
          </cell>
          <cell r="N10288">
            <v>0</v>
          </cell>
          <cell r="O10288" t="str">
            <v>+++</v>
          </cell>
        </row>
        <row r="10289">
          <cell r="A10289" t="str">
            <v>650.45.40.000-6400.01</v>
          </cell>
          <cell r="B10289" t="str">
            <v>650</v>
          </cell>
          <cell r="C10289" t="str">
            <v>45</v>
          </cell>
          <cell r="D10289" t="str">
            <v>40</v>
          </cell>
          <cell r="E10289" t="str">
            <v>000</v>
          </cell>
          <cell r="F10289" t="str">
            <v>6400.01</v>
          </cell>
          <cell r="G10289" t="str">
            <v>Repairs &amp; Maintenance Building</v>
          </cell>
          <cell r="H10289">
            <v>0</v>
          </cell>
          <cell r="I10289">
            <v>0</v>
          </cell>
          <cell r="J10289">
            <v>0</v>
          </cell>
          <cell r="K10289">
            <v>0</v>
          </cell>
          <cell r="L10289">
            <v>0</v>
          </cell>
          <cell r="M10289">
            <v>0</v>
          </cell>
          <cell r="N10289">
            <v>0</v>
          </cell>
          <cell r="O10289" t="str">
            <v>+++</v>
          </cell>
        </row>
        <row r="10290">
          <cell r="A10290" t="str">
            <v>650.45.40.000-6400.02</v>
          </cell>
          <cell r="B10290" t="str">
            <v>650</v>
          </cell>
          <cell r="C10290" t="str">
            <v>45</v>
          </cell>
          <cell r="D10290" t="str">
            <v>40</v>
          </cell>
          <cell r="E10290" t="str">
            <v>000</v>
          </cell>
          <cell r="F10290" t="str">
            <v>6400.02</v>
          </cell>
          <cell r="G10290" t="str">
            <v>Repairs &amp; Maintenance Minor Equipment/Other</v>
          </cell>
          <cell r="H10290">
            <v>0</v>
          </cell>
          <cell r="I10290">
            <v>0</v>
          </cell>
          <cell r="J10290">
            <v>0</v>
          </cell>
          <cell r="K10290">
            <v>0</v>
          </cell>
          <cell r="L10290">
            <v>0</v>
          </cell>
          <cell r="M10290">
            <v>0</v>
          </cell>
          <cell r="N10290">
            <v>0</v>
          </cell>
          <cell r="O10290" t="str">
            <v>+++</v>
          </cell>
        </row>
        <row r="10291">
          <cell r="A10291" t="str">
            <v>650.45.40.000-6400.03</v>
          </cell>
          <cell r="B10291" t="str">
            <v>650</v>
          </cell>
          <cell r="C10291" t="str">
            <v>45</v>
          </cell>
          <cell r="D10291" t="str">
            <v>40</v>
          </cell>
          <cell r="E10291" t="str">
            <v>000</v>
          </cell>
          <cell r="F10291" t="str">
            <v>6400.03</v>
          </cell>
          <cell r="G10291" t="str">
            <v>Repairs &amp; Maintenance Major Repair &amp; Contingency</v>
          </cell>
          <cell r="H10291">
            <v>0</v>
          </cell>
          <cell r="I10291">
            <v>0</v>
          </cell>
          <cell r="J10291">
            <v>0</v>
          </cell>
          <cell r="K10291">
            <v>0</v>
          </cell>
          <cell r="L10291">
            <v>0</v>
          </cell>
          <cell r="M10291">
            <v>0</v>
          </cell>
          <cell r="N10291">
            <v>0</v>
          </cell>
          <cell r="O10291" t="str">
            <v>+++</v>
          </cell>
        </row>
        <row r="10292">
          <cell r="A10292" t="str">
            <v>650.45.40.000-6400.04</v>
          </cell>
          <cell r="B10292" t="str">
            <v>650</v>
          </cell>
          <cell r="C10292" t="str">
            <v>45</v>
          </cell>
          <cell r="D10292" t="str">
            <v>40</v>
          </cell>
          <cell r="E10292" t="str">
            <v>000</v>
          </cell>
          <cell r="F10292" t="str">
            <v>6400.04</v>
          </cell>
          <cell r="G10292" t="str">
            <v>Repairs &amp; Maintenance Equipment Rental</v>
          </cell>
          <cell r="H10292">
            <v>0</v>
          </cell>
          <cell r="I10292">
            <v>0</v>
          </cell>
          <cell r="J10292">
            <v>0</v>
          </cell>
          <cell r="K10292">
            <v>0</v>
          </cell>
          <cell r="L10292">
            <v>0</v>
          </cell>
          <cell r="M10292">
            <v>0</v>
          </cell>
          <cell r="N10292">
            <v>0</v>
          </cell>
          <cell r="O10292" t="str">
            <v>+++</v>
          </cell>
        </row>
        <row r="10293">
          <cell r="A10293" t="str">
            <v>650.45.40.000-6400.05</v>
          </cell>
          <cell r="B10293" t="str">
            <v>650</v>
          </cell>
          <cell r="C10293" t="str">
            <v>45</v>
          </cell>
          <cell r="D10293" t="str">
            <v>40</v>
          </cell>
          <cell r="E10293" t="str">
            <v>000</v>
          </cell>
          <cell r="F10293" t="str">
            <v>6400.05</v>
          </cell>
          <cell r="G10293" t="str">
            <v>Repairs &amp; Maintenance Vehicle</v>
          </cell>
          <cell r="H10293">
            <v>0</v>
          </cell>
          <cell r="I10293">
            <v>0</v>
          </cell>
          <cell r="J10293">
            <v>0</v>
          </cell>
          <cell r="K10293">
            <v>0</v>
          </cell>
          <cell r="L10293">
            <v>0</v>
          </cell>
          <cell r="M10293">
            <v>0</v>
          </cell>
          <cell r="N10293">
            <v>0</v>
          </cell>
          <cell r="O10293" t="str">
            <v>+++</v>
          </cell>
        </row>
        <row r="10294">
          <cell r="A10294" t="str">
            <v>650.45.40.000-6600.01</v>
          </cell>
          <cell r="B10294" t="str">
            <v>650</v>
          </cell>
          <cell r="C10294" t="str">
            <v>45</v>
          </cell>
          <cell r="D10294" t="str">
            <v>40</v>
          </cell>
          <cell r="E10294" t="str">
            <v>000</v>
          </cell>
          <cell r="F10294" t="str">
            <v>6600.01</v>
          </cell>
          <cell r="G10294" t="str">
            <v>Administrative Expenses Meetings</v>
          </cell>
          <cell r="H10294">
            <v>0</v>
          </cell>
          <cell r="I10294">
            <v>0</v>
          </cell>
          <cell r="J10294">
            <v>0</v>
          </cell>
          <cell r="K10294">
            <v>0</v>
          </cell>
          <cell r="L10294">
            <v>0</v>
          </cell>
          <cell r="M10294">
            <v>0</v>
          </cell>
          <cell r="N10294">
            <v>0</v>
          </cell>
          <cell r="O10294" t="str">
            <v>+++</v>
          </cell>
        </row>
        <row r="10295">
          <cell r="A10295" t="str">
            <v>650.45.40.000-6600.03</v>
          </cell>
          <cell r="B10295" t="str">
            <v>650</v>
          </cell>
          <cell r="C10295" t="str">
            <v>45</v>
          </cell>
          <cell r="D10295" t="str">
            <v>40</v>
          </cell>
          <cell r="E10295" t="str">
            <v>000</v>
          </cell>
          <cell r="F10295" t="str">
            <v>6600.03</v>
          </cell>
          <cell r="G10295" t="str">
            <v>Administrative Expenses Mileage Reimbursement</v>
          </cell>
          <cell r="H10295">
            <v>0</v>
          </cell>
          <cell r="I10295">
            <v>0</v>
          </cell>
          <cell r="J10295">
            <v>0</v>
          </cell>
          <cell r="K10295">
            <v>0</v>
          </cell>
          <cell r="L10295">
            <v>0</v>
          </cell>
          <cell r="M10295">
            <v>0</v>
          </cell>
          <cell r="N10295">
            <v>0</v>
          </cell>
          <cell r="O10295" t="str">
            <v>+++</v>
          </cell>
        </row>
        <row r="10296">
          <cell r="A10296" t="str">
            <v>650.45.40.000-6600.04</v>
          </cell>
          <cell r="B10296" t="str">
            <v>650</v>
          </cell>
          <cell r="C10296" t="str">
            <v>45</v>
          </cell>
          <cell r="D10296" t="str">
            <v>40</v>
          </cell>
          <cell r="E10296" t="str">
            <v>000</v>
          </cell>
          <cell r="F10296" t="str">
            <v>6600.04</v>
          </cell>
          <cell r="G10296" t="str">
            <v>Administrative Expenses Training/Conferences</v>
          </cell>
          <cell r="H10296">
            <v>0</v>
          </cell>
          <cell r="I10296">
            <v>0</v>
          </cell>
          <cell r="J10296">
            <v>0</v>
          </cell>
          <cell r="K10296">
            <v>0</v>
          </cell>
          <cell r="L10296">
            <v>0</v>
          </cell>
          <cell r="M10296">
            <v>0</v>
          </cell>
          <cell r="N10296">
            <v>0</v>
          </cell>
          <cell r="O10296" t="str">
            <v>+++</v>
          </cell>
        </row>
        <row r="10297">
          <cell r="A10297" t="str">
            <v>650.45.40.000-6600.05</v>
          </cell>
          <cell r="B10297" t="str">
            <v>650</v>
          </cell>
          <cell r="C10297" t="str">
            <v>45</v>
          </cell>
          <cell r="D10297" t="str">
            <v>40</v>
          </cell>
          <cell r="E10297" t="str">
            <v>000</v>
          </cell>
          <cell r="F10297" t="str">
            <v>6600.05</v>
          </cell>
          <cell r="G10297" t="str">
            <v>Administrative Expenses Public/Legal Advertisement</v>
          </cell>
          <cell r="H10297">
            <v>0</v>
          </cell>
          <cell r="I10297">
            <v>0</v>
          </cell>
          <cell r="J10297">
            <v>0</v>
          </cell>
          <cell r="K10297">
            <v>0</v>
          </cell>
          <cell r="L10297">
            <v>0</v>
          </cell>
          <cell r="M10297">
            <v>0</v>
          </cell>
          <cell r="N10297">
            <v>0</v>
          </cell>
          <cell r="O10297" t="str">
            <v>+++</v>
          </cell>
        </row>
        <row r="10298">
          <cell r="A10298" t="str">
            <v>650.45.40.000-6600.06</v>
          </cell>
          <cell r="B10298" t="str">
            <v>650</v>
          </cell>
          <cell r="C10298" t="str">
            <v>45</v>
          </cell>
          <cell r="D10298" t="str">
            <v>40</v>
          </cell>
          <cell r="E10298" t="str">
            <v>000</v>
          </cell>
          <cell r="F10298" t="str">
            <v>6600.06</v>
          </cell>
          <cell r="G10298" t="str">
            <v>Administrative Expenses Property/Building Rental</v>
          </cell>
          <cell r="H10298">
            <v>0</v>
          </cell>
          <cell r="I10298">
            <v>0</v>
          </cell>
          <cell r="J10298">
            <v>0</v>
          </cell>
          <cell r="K10298">
            <v>0</v>
          </cell>
          <cell r="L10298">
            <v>0</v>
          </cell>
          <cell r="M10298">
            <v>0</v>
          </cell>
          <cell r="N10298">
            <v>0</v>
          </cell>
          <cell r="O10298" t="str">
            <v>+++</v>
          </cell>
        </row>
        <row r="10299">
          <cell r="A10299" t="str">
            <v>650.45.40.000-6600.07</v>
          </cell>
          <cell r="B10299" t="str">
            <v>650</v>
          </cell>
          <cell r="C10299" t="str">
            <v>45</v>
          </cell>
          <cell r="D10299" t="str">
            <v>40</v>
          </cell>
          <cell r="E10299" t="str">
            <v>000</v>
          </cell>
          <cell r="F10299" t="str">
            <v>6600.07</v>
          </cell>
          <cell r="G10299" t="str">
            <v>Administrative Expenses Employee Recruitment</v>
          </cell>
          <cell r="H10299">
            <v>0</v>
          </cell>
          <cell r="I10299">
            <v>0</v>
          </cell>
          <cell r="J10299">
            <v>0</v>
          </cell>
          <cell r="K10299">
            <v>0</v>
          </cell>
          <cell r="L10299">
            <v>0</v>
          </cell>
          <cell r="M10299">
            <v>0</v>
          </cell>
          <cell r="N10299">
            <v>0</v>
          </cell>
          <cell r="O10299" t="str">
            <v>+++</v>
          </cell>
        </row>
        <row r="10300">
          <cell r="A10300" t="str">
            <v>650.45.40.000-6600.08</v>
          </cell>
          <cell r="B10300" t="str">
            <v>650</v>
          </cell>
          <cell r="C10300" t="str">
            <v>45</v>
          </cell>
          <cell r="D10300" t="str">
            <v>40</v>
          </cell>
          <cell r="E10300" t="str">
            <v>000</v>
          </cell>
          <cell r="F10300" t="str">
            <v>6600.08</v>
          </cell>
          <cell r="G10300" t="str">
            <v>Administrative Expenses Employee Recognition</v>
          </cell>
          <cell r="H10300">
            <v>0</v>
          </cell>
          <cell r="I10300">
            <v>0</v>
          </cell>
          <cell r="J10300">
            <v>0</v>
          </cell>
          <cell r="K10300">
            <v>0</v>
          </cell>
          <cell r="L10300">
            <v>0</v>
          </cell>
          <cell r="M10300">
            <v>0</v>
          </cell>
          <cell r="N10300">
            <v>0</v>
          </cell>
          <cell r="O10300" t="str">
            <v>+++</v>
          </cell>
        </row>
        <row r="10301">
          <cell r="A10301" t="str">
            <v>650.45.40.000-6600.14</v>
          </cell>
          <cell r="B10301" t="str">
            <v>650</v>
          </cell>
          <cell r="C10301" t="str">
            <v>45</v>
          </cell>
          <cell r="D10301" t="str">
            <v>40</v>
          </cell>
          <cell r="E10301" t="str">
            <v>000</v>
          </cell>
          <cell r="F10301" t="str">
            <v>6600.14</v>
          </cell>
          <cell r="G10301" t="str">
            <v>Administrative Expenses Filing/Recording Fee</v>
          </cell>
          <cell r="H10301">
            <v>0</v>
          </cell>
          <cell r="I10301">
            <v>0</v>
          </cell>
          <cell r="J10301">
            <v>0</v>
          </cell>
          <cell r="K10301">
            <v>0</v>
          </cell>
          <cell r="L10301">
            <v>0</v>
          </cell>
          <cell r="M10301">
            <v>0</v>
          </cell>
          <cell r="N10301">
            <v>0</v>
          </cell>
          <cell r="O10301" t="str">
            <v>+++</v>
          </cell>
        </row>
        <row r="10302">
          <cell r="A10302" t="str">
            <v>650.45.40.000-6600.24</v>
          </cell>
          <cell r="B10302" t="str">
            <v>650</v>
          </cell>
          <cell r="C10302" t="str">
            <v>45</v>
          </cell>
          <cell r="D10302" t="str">
            <v>40</v>
          </cell>
          <cell r="E10302" t="str">
            <v>000</v>
          </cell>
          <cell r="F10302" t="str">
            <v>6600.24</v>
          </cell>
          <cell r="G10302" t="str">
            <v>Administrative Expenses Marketing</v>
          </cell>
          <cell r="H10302">
            <v>0</v>
          </cell>
          <cell r="I10302">
            <v>0</v>
          </cell>
          <cell r="J10302">
            <v>0</v>
          </cell>
          <cell r="K10302">
            <v>0</v>
          </cell>
          <cell r="L10302">
            <v>0</v>
          </cell>
          <cell r="M10302">
            <v>0</v>
          </cell>
          <cell r="N10302">
            <v>0</v>
          </cell>
          <cell r="O10302" t="str">
            <v>+++</v>
          </cell>
        </row>
        <row r="10303">
          <cell r="A10303" t="str">
            <v>650.45.40.000-6600.25</v>
          </cell>
          <cell r="B10303" t="str">
            <v>650</v>
          </cell>
          <cell r="C10303" t="str">
            <v>45</v>
          </cell>
          <cell r="D10303" t="str">
            <v>40</v>
          </cell>
          <cell r="E10303" t="str">
            <v>000</v>
          </cell>
          <cell r="F10303" t="str">
            <v>6600.25</v>
          </cell>
          <cell r="G10303" t="str">
            <v>Administrative Expenses Support Services-Indirect Labor</v>
          </cell>
          <cell r="H10303">
            <v>0</v>
          </cell>
          <cell r="I10303">
            <v>0</v>
          </cell>
          <cell r="J10303">
            <v>0</v>
          </cell>
          <cell r="K10303">
            <v>0</v>
          </cell>
          <cell r="L10303">
            <v>0</v>
          </cell>
          <cell r="M10303">
            <v>0</v>
          </cell>
          <cell r="N10303">
            <v>0</v>
          </cell>
          <cell r="O10303" t="str">
            <v>+++</v>
          </cell>
        </row>
        <row r="10304">
          <cell r="A10304" t="str">
            <v>650.45.40.000-6600.26</v>
          </cell>
          <cell r="B10304" t="str">
            <v>650</v>
          </cell>
          <cell r="C10304" t="str">
            <v>45</v>
          </cell>
          <cell r="D10304" t="str">
            <v>40</v>
          </cell>
          <cell r="E10304" t="str">
            <v>000</v>
          </cell>
          <cell r="F10304" t="str">
            <v>6600.26</v>
          </cell>
          <cell r="G10304" t="str">
            <v>Administrative Expenses Support Services-IT</v>
          </cell>
          <cell r="H10304">
            <v>0</v>
          </cell>
          <cell r="I10304">
            <v>0</v>
          </cell>
          <cell r="J10304">
            <v>0</v>
          </cell>
          <cell r="K10304">
            <v>0</v>
          </cell>
          <cell r="L10304">
            <v>0</v>
          </cell>
          <cell r="M10304">
            <v>0</v>
          </cell>
          <cell r="N10304">
            <v>0</v>
          </cell>
          <cell r="O10304" t="str">
            <v>+++</v>
          </cell>
        </row>
        <row r="10305">
          <cell r="A10305" t="str">
            <v>650.45.40.000-6600.27</v>
          </cell>
          <cell r="B10305" t="str">
            <v>650</v>
          </cell>
          <cell r="C10305" t="str">
            <v>45</v>
          </cell>
          <cell r="D10305" t="str">
            <v>40</v>
          </cell>
          <cell r="E10305" t="str">
            <v>000</v>
          </cell>
          <cell r="F10305" t="str">
            <v>6600.27</v>
          </cell>
          <cell r="G10305" t="str">
            <v>Administrative Expenses Support Services-Direct Labor</v>
          </cell>
          <cell r="H10305">
            <v>0</v>
          </cell>
          <cell r="I10305">
            <v>0</v>
          </cell>
          <cell r="J10305">
            <v>0</v>
          </cell>
          <cell r="K10305">
            <v>0</v>
          </cell>
          <cell r="L10305">
            <v>0</v>
          </cell>
          <cell r="M10305">
            <v>0</v>
          </cell>
          <cell r="N10305">
            <v>0</v>
          </cell>
          <cell r="O10305" t="str">
            <v>+++</v>
          </cell>
        </row>
        <row r="10306">
          <cell r="A10306" t="str">
            <v>650.45.40.000-6600.29</v>
          </cell>
          <cell r="B10306" t="str">
            <v>650</v>
          </cell>
          <cell r="C10306" t="str">
            <v>45</v>
          </cell>
          <cell r="D10306" t="str">
            <v>40</v>
          </cell>
          <cell r="E10306" t="str">
            <v>000</v>
          </cell>
          <cell r="F10306" t="str">
            <v>6600.29</v>
          </cell>
          <cell r="G10306" t="str">
            <v>Administrative Expenses Administration &amp; Planning</v>
          </cell>
          <cell r="H10306">
            <v>0</v>
          </cell>
          <cell r="I10306">
            <v>0</v>
          </cell>
          <cell r="J10306">
            <v>0</v>
          </cell>
          <cell r="K10306">
            <v>0</v>
          </cell>
          <cell r="L10306">
            <v>0</v>
          </cell>
          <cell r="M10306">
            <v>0</v>
          </cell>
          <cell r="N10306">
            <v>0</v>
          </cell>
          <cell r="O10306" t="str">
            <v>+++</v>
          </cell>
        </row>
        <row r="10307">
          <cell r="A10307" t="str">
            <v>650.45.40.000-6600.30</v>
          </cell>
          <cell r="B10307" t="str">
            <v>650</v>
          </cell>
          <cell r="C10307" t="str">
            <v>45</v>
          </cell>
          <cell r="D10307" t="str">
            <v>40</v>
          </cell>
          <cell r="E10307" t="str">
            <v>000</v>
          </cell>
          <cell r="F10307" t="str">
            <v>6600.30</v>
          </cell>
          <cell r="G10307" t="str">
            <v>Administrative Expenses Other Expenses</v>
          </cell>
          <cell r="H10307">
            <v>0</v>
          </cell>
          <cell r="I10307">
            <v>0</v>
          </cell>
          <cell r="J10307">
            <v>0</v>
          </cell>
          <cell r="K10307">
            <v>0</v>
          </cell>
          <cell r="L10307">
            <v>0</v>
          </cell>
          <cell r="M10307">
            <v>0</v>
          </cell>
          <cell r="N10307">
            <v>0</v>
          </cell>
          <cell r="O10307" t="str">
            <v>+++</v>
          </cell>
        </row>
        <row r="10308">
          <cell r="A10308" t="str">
            <v>650.45.40.000-7000.03</v>
          </cell>
          <cell r="B10308" t="str">
            <v>650</v>
          </cell>
          <cell r="C10308" t="str">
            <v>45</v>
          </cell>
          <cell r="D10308" t="str">
            <v>40</v>
          </cell>
          <cell r="E10308" t="str">
            <v>000</v>
          </cell>
          <cell r="F10308" t="str">
            <v>7000.03</v>
          </cell>
          <cell r="G10308" t="str">
            <v>Capital Outlay Operations Equip-Minor</v>
          </cell>
          <cell r="H10308">
            <v>0</v>
          </cell>
          <cell r="I10308">
            <v>0</v>
          </cell>
          <cell r="J10308">
            <v>0</v>
          </cell>
          <cell r="K10308">
            <v>0</v>
          </cell>
          <cell r="L10308">
            <v>0</v>
          </cell>
          <cell r="M10308">
            <v>0</v>
          </cell>
          <cell r="N10308">
            <v>0</v>
          </cell>
          <cell r="O10308" t="str">
            <v>+++</v>
          </cell>
        </row>
        <row r="10309">
          <cell r="A10309" t="str">
            <v>650.45.40.000-7000.04</v>
          </cell>
          <cell r="B10309" t="str">
            <v>650</v>
          </cell>
          <cell r="C10309" t="str">
            <v>45</v>
          </cell>
          <cell r="D10309" t="str">
            <v>40</v>
          </cell>
          <cell r="E10309" t="str">
            <v>000</v>
          </cell>
          <cell r="F10309" t="str">
            <v>7000.04</v>
          </cell>
          <cell r="G10309" t="str">
            <v>Capital Outlay Operations Equipment-Major</v>
          </cell>
          <cell r="H10309">
            <v>0</v>
          </cell>
          <cell r="I10309">
            <v>0</v>
          </cell>
          <cell r="J10309">
            <v>0</v>
          </cell>
          <cell r="K10309">
            <v>0</v>
          </cell>
          <cell r="L10309">
            <v>0</v>
          </cell>
          <cell r="M10309">
            <v>0</v>
          </cell>
          <cell r="N10309">
            <v>0</v>
          </cell>
          <cell r="O10309" t="str">
            <v>+++</v>
          </cell>
        </row>
        <row r="10310">
          <cell r="A10310" t="str">
            <v>650.45.40.000-7000.07</v>
          </cell>
          <cell r="B10310" t="str">
            <v>650</v>
          </cell>
          <cell r="C10310" t="str">
            <v>45</v>
          </cell>
          <cell r="D10310" t="str">
            <v>40</v>
          </cell>
          <cell r="E10310" t="str">
            <v>000</v>
          </cell>
          <cell r="F10310" t="str">
            <v>7000.07</v>
          </cell>
          <cell r="G10310" t="str">
            <v>Capital Outlay Computer Hardware</v>
          </cell>
          <cell r="H10310">
            <v>0</v>
          </cell>
          <cell r="I10310">
            <v>0</v>
          </cell>
          <cell r="J10310">
            <v>0</v>
          </cell>
          <cell r="K10310">
            <v>0</v>
          </cell>
          <cell r="L10310">
            <v>0</v>
          </cell>
          <cell r="M10310">
            <v>0</v>
          </cell>
          <cell r="N10310">
            <v>0</v>
          </cell>
          <cell r="O10310" t="str">
            <v>+++</v>
          </cell>
        </row>
        <row r="10311">
          <cell r="A10311" t="str">
            <v>650.45.40.000-7000.08</v>
          </cell>
          <cell r="B10311" t="str">
            <v>650</v>
          </cell>
          <cell r="C10311" t="str">
            <v>45</v>
          </cell>
          <cell r="D10311" t="str">
            <v>40</v>
          </cell>
          <cell r="E10311" t="str">
            <v>000</v>
          </cell>
          <cell r="F10311" t="str">
            <v>7000.08</v>
          </cell>
          <cell r="G10311" t="str">
            <v>Capital Outlay Computer Software</v>
          </cell>
          <cell r="H10311">
            <v>0</v>
          </cell>
          <cell r="I10311">
            <v>0</v>
          </cell>
          <cell r="J10311">
            <v>0</v>
          </cell>
          <cell r="K10311">
            <v>0</v>
          </cell>
          <cell r="L10311">
            <v>0</v>
          </cell>
          <cell r="M10311">
            <v>0</v>
          </cell>
          <cell r="N10311">
            <v>0</v>
          </cell>
          <cell r="O10311" t="str">
            <v>+++</v>
          </cell>
        </row>
        <row r="10312">
          <cell r="A10312" t="str">
            <v>650.45.40.000-7000.12</v>
          </cell>
          <cell r="B10312" t="str">
            <v>650</v>
          </cell>
          <cell r="C10312" t="str">
            <v>45</v>
          </cell>
          <cell r="D10312" t="str">
            <v>40</v>
          </cell>
          <cell r="E10312" t="str">
            <v>000</v>
          </cell>
          <cell r="F10312" t="str">
            <v>7000.12</v>
          </cell>
          <cell r="G10312" t="str">
            <v>Capital Outlay Furniture</v>
          </cell>
          <cell r="H10312">
            <v>0</v>
          </cell>
          <cell r="I10312">
            <v>0</v>
          </cell>
          <cell r="J10312">
            <v>0</v>
          </cell>
          <cell r="K10312">
            <v>0</v>
          </cell>
          <cell r="L10312">
            <v>0</v>
          </cell>
          <cell r="M10312">
            <v>0</v>
          </cell>
          <cell r="N10312">
            <v>0</v>
          </cell>
          <cell r="O10312" t="str">
            <v>+++</v>
          </cell>
        </row>
        <row r="10313">
          <cell r="A10313" t="str">
            <v>650.45.40.000-7000.99</v>
          </cell>
          <cell r="B10313" t="str">
            <v>650</v>
          </cell>
          <cell r="C10313" t="str">
            <v>45</v>
          </cell>
          <cell r="D10313" t="str">
            <v>40</v>
          </cell>
          <cell r="E10313" t="str">
            <v>000</v>
          </cell>
          <cell r="F10313" t="str">
            <v>7000.99</v>
          </cell>
          <cell r="G10313" t="str">
            <v>Capital Outlay General</v>
          </cell>
          <cell r="H10313">
            <v>0</v>
          </cell>
          <cell r="I10313">
            <v>0</v>
          </cell>
          <cell r="J10313">
            <v>0</v>
          </cell>
          <cell r="K10313">
            <v>0</v>
          </cell>
          <cell r="L10313">
            <v>0</v>
          </cell>
          <cell r="M10313">
            <v>0</v>
          </cell>
          <cell r="N10313">
            <v>0</v>
          </cell>
          <cell r="O10313" t="str">
            <v>+++</v>
          </cell>
        </row>
        <row r="10314">
          <cell r="A10314" t="str">
            <v>650.45.41.000-5000.01</v>
          </cell>
          <cell r="B10314" t="str">
            <v>650</v>
          </cell>
          <cell r="C10314" t="str">
            <v>45</v>
          </cell>
          <cell r="D10314" t="str">
            <v>41</v>
          </cell>
          <cell r="E10314" t="str">
            <v>000</v>
          </cell>
          <cell r="F10314" t="str">
            <v>5000.01</v>
          </cell>
          <cell r="G10314" t="str">
            <v>Salaries Regular</v>
          </cell>
          <cell r="H10314">
            <v>0</v>
          </cell>
          <cell r="I10314">
            <v>0</v>
          </cell>
          <cell r="J10314">
            <v>0</v>
          </cell>
          <cell r="K10314">
            <v>0</v>
          </cell>
          <cell r="L10314">
            <v>0</v>
          </cell>
          <cell r="M10314">
            <v>0</v>
          </cell>
          <cell r="N10314">
            <v>0</v>
          </cell>
          <cell r="O10314" t="str">
            <v>+++</v>
          </cell>
        </row>
        <row r="10315">
          <cell r="A10315" t="str">
            <v>650.45.41.000-5000.02</v>
          </cell>
          <cell r="B10315" t="str">
            <v>650</v>
          </cell>
          <cell r="C10315" t="str">
            <v>45</v>
          </cell>
          <cell r="D10315" t="str">
            <v>41</v>
          </cell>
          <cell r="E10315" t="str">
            <v>000</v>
          </cell>
          <cell r="F10315" t="str">
            <v>5000.02</v>
          </cell>
          <cell r="G10315" t="str">
            <v>Salaries Part Time</v>
          </cell>
          <cell r="H10315">
            <v>0</v>
          </cell>
          <cell r="I10315">
            <v>0</v>
          </cell>
          <cell r="J10315">
            <v>0</v>
          </cell>
          <cell r="K10315">
            <v>0</v>
          </cell>
          <cell r="L10315">
            <v>0</v>
          </cell>
          <cell r="M10315">
            <v>0</v>
          </cell>
          <cell r="N10315">
            <v>0</v>
          </cell>
          <cell r="O10315" t="str">
            <v>+++</v>
          </cell>
        </row>
        <row r="10316">
          <cell r="A10316" t="str">
            <v>650.45.41.000-5000.03</v>
          </cell>
          <cell r="B10316" t="str">
            <v>650</v>
          </cell>
          <cell r="C10316" t="str">
            <v>45</v>
          </cell>
          <cell r="D10316" t="str">
            <v>41</v>
          </cell>
          <cell r="E10316" t="str">
            <v>000</v>
          </cell>
          <cell r="F10316" t="str">
            <v>5000.03</v>
          </cell>
          <cell r="G10316" t="str">
            <v>Salaries Overtime</v>
          </cell>
          <cell r="H10316">
            <v>0</v>
          </cell>
          <cell r="I10316">
            <v>0</v>
          </cell>
          <cell r="J10316">
            <v>0</v>
          </cell>
          <cell r="K10316">
            <v>0</v>
          </cell>
          <cell r="L10316">
            <v>0</v>
          </cell>
          <cell r="M10316">
            <v>0</v>
          </cell>
          <cell r="N10316">
            <v>0</v>
          </cell>
          <cell r="O10316" t="str">
            <v>+++</v>
          </cell>
        </row>
        <row r="10317">
          <cell r="A10317" t="str">
            <v>650.45.41.000-5000.04</v>
          </cell>
          <cell r="B10317" t="str">
            <v>650</v>
          </cell>
          <cell r="C10317" t="str">
            <v>45</v>
          </cell>
          <cell r="D10317" t="str">
            <v>41</v>
          </cell>
          <cell r="E10317" t="str">
            <v>000</v>
          </cell>
          <cell r="F10317" t="str">
            <v>5000.04</v>
          </cell>
          <cell r="G10317" t="str">
            <v>Salaries Holiday Pay</v>
          </cell>
          <cell r="H10317">
            <v>0</v>
          </cell>
          <cell r="I10317">
            <v>0</v>
          </cell>
          <cell r="J10317">
            <v>0</v>
          </cell>
          <cell r="K10317">
            <v>0</v>
          </cell>
          <cell r="L10317">
            <v>0</v>
          </cell>
          <cell r="M10317">
            <v>0</v>
          </cell>
          <cell r="N10317">
            <v>0</v>
          </cell>
          <cell r="O10317" t="str">
            <v>+++</v>
          </cell>
        </row>
        <row r="10318">
          <cell r="A10318" t="str">
            <v>650.45.41.000-5000.06</v>
          </cell>
          <cell r="B10318" t="str">
            <v>650</v>
          </cell>
          <cell r="C10318" t="str">
            <v>45</v>
          </cell>
          <cell r="D10318" t="str">
            <v>41</v>
          </cell>
          <cell r="E10318" t="str">
            <v>000</v>
          </cell>
          <cell r="F10318" t="str">
            <v>5000.06</v>
          </cell>
          <cell r="G10318" t="str">
            <v>Salaries Out of Class</v>
          </cell>
          <cell r="H10318">
            <v>0</v>
          </cell>
          <cell r="I10318">
            <v>0</v>
          </cell>
          <cell r="J10318">
            <v>0</v>
          </cell>
          <cell r="K10318">
            <v>0</v>
          </cell>
          <cell r="L10318">
            <v>0</v>
          </cell>
          <cell r="M10318">
            <v>0</v>
          </cell>
          <cell r="N10318">
            <v>0</v>
          </cell>
          <cell r="O10318" t="str">
            <v>+++</v>
          </cell>
        </row>
        <row r="10319">
          <cell r="A10319" t="str">
            <v>650.45.41.000-5000.07</v>
          </cell>
          <cell r="B10319" t="str">
            <v>650</v>
          </cell>
          <cell r="C10319" t="str">
            <v>45</v>
          </cell>
          <cell r="D10319" t="str">
            <v>41</v>
          </cell>
          <cell r="E10319" t="str">
            <v>000</v>
          </cell>
          <cell r="F10319" t="str">
            <v>5000.07</v>
          </cell>
          <cell r="G10319" t="str">
            <v>Salaries Admin Leave Pay</v>
          </cell>
          <cell r="H10319">
            <v>0</v>
          </cell>
          <cell r="I10319">
            <v>0</v>
          </cell>
          <cell r="J10319">
            <v>0</v>
          </cell>
          <cell r="K10319">
            <v>0</v>
          </cell>
          <cell r="L10319">
            <v>0</v>
          </cell>
          <cell r="M10319">
            <v>0</v>
          </cell>
          <cell r="N10319">
            <v>0</v>
          </cell>
          <cell r="O10319" t="str">
            <v>+++</v>
          </cell>
        </row>
        <row r="10320">
          <cell r="A10320" t="str">
            <v>650.45.41.000-5000.08</v>
          </cell>
          <cell r="B10320" t="str">
            <v>650</v>
          </cell>
          <cell r="C10320" t="str">
            <v>45</v>
          </cell>
          <cell r="D10320" t="str">
            <v>41</v>
          </cell>
          <cell r="E10320" t="str">
            <v>000</v>
          </cell>
          <cell r="F10320" t="str">
            <v>5000.08</v>
          </cell>
          <cell r="G10320" t="str">
            <v>Salaries Longevity Pay</v>
          </cell>
          <cell r="H10320">
            <v>0</v>
          </cell>
          <cell r="I10320">
            <v>0</v>
          </cell>
          <cell r="J10320">
            <v>0</v>
          </cell>
          <cell r="K10320">
            <v>0</v>
          </cell>
          <cell r="L10320">
            <v>0</v>
          </cell>
          <cell r="M10320">
            <v>0</v>
          </cell>
          <cell r="N10320">
            <v>0</v>
          </cell>
          <cell r="O10320" t="str">
            <v>+++</v>
          </cell>
        </row>
        <row r="10321">
          <cell r="A10321" t="str">
            <v>650.45.41.000-5000.11</v>
          </cell>
          <cell r="B10321" t="str">
            <v>650</v>
          </cell>
          <cell r="C10321" t="str">
            <v>45</v>
          </cell>
          <cell r="D10321" t="str">
            <v>41</v>
          </cell>
          <cell r="E10321" t="str">
            <v>000</v>
          </cell>
          <cell r="F10321" t="str">
            <v>5000.11</v>
          </cell>
          <cell r="G10321" t="str">
            <v>Salaries Worker's Comp</v>
          </cell>
          <cell r="H10321">
            <v>0</v>
          </cell>
          <cell r="I10321">
            <v>0</v>
          </cell>
          <cell r="J10321">
            <v>0</v>
          </cell>
          <cell r="K10321">
            <v>0</v>
          </cell>
          <cell r="L10321">
            <v>0</v>
          </cell>
          <cell r="M10321">
            <v>0</v>
          </cell>
          <cell r="N10321">
            <v>0</v>
          </cell>
          <cell r="O10321" t="str">
            <v>+++</v>
          </cell>
        </row>
        <row r="10322">
          <cell r="A10322" t="str">
            <v>650.45.41.000-5000.99</v>
          </cell>
          <cell r="B10322" t="str">
            <v>650</v>
          </cell>
          <cell r="C10322" t="str">
            <v>45</v>
          </cell>
          <cell r="D10322" t="str">
            <v>41</v>
          </cell>
          <cell r="E10322" t="str">
            <v>000</v>
          </cell>
          <cell r="F10322" t="str">
            <v>5000.99</v>
          </cell>
          <cell r="G10322" t="str">
            <v>Salaries New Personnel Requests</v>
          </cell>
          <cell r="H10322">
            <v>0</v>
          </cell>
          <cell r="I10322">
            <v>0</v>
          </cell>
          <cell r="J10322">
            <v>0</v>
          </cell>
          <cell r="K10322">
            <v>0</v>
          </cell>
          <cell r="L10322">
            <v>0</v>
          </cell>
          <cell r="M10322">
            <v>0</v>
          </cell>
          <cell r="N10322">
            <v>0</v>
          </cell>
          <cell r="O10322" t="str">
            <v>+++</v>
          </cell>
        </row>
        <row r="10323">
          <cell r="A10323" t="str">
            <v>650.45.41.000-5100.00</v>
          </cell>
          <cell r="B10323" t="str">
            <v>650</v>
          </cell>
          <cell r="C10323" t="str">
            <v>45</v>
          </cell>
          <cell r="D10323" t="str">
            <v>41</v>
          </cell>
          <cell r="E10323" t="str">
            <v>000</v>
          </cell>
          <cell r="F10323" t="str">
            <v>5100.00</v>
          </cell>
          <cell r="G10323" t="str">
            <v>Benefits PERS Pool Liability</v>
          </cell>
          <cell r="H10323">
            <v>0</v>
          </cell>
          <cell r="I10323">
            <v>0</v>
          </cell>
          <cell r="J10323">
            <v>0</v>
          </cell>
          <cell r="K10323">
            <v>0</v>
          </cell>
          <cell r="L10323">
            <v>0</v>
          </cell>
          <cell r="M10323">
            <v>0</v>
          </cell>
          <cell r="N10323">
            <v>0</v>
          </cell>
          <cell r="O10323" t="str">
            <v>+++</v>
          </cell>
        </row>
        <row r="10324">
          <cell r="A10324" t="str">
            <v>650.45.41.000-5100.01</v>
          </cell>
          <cell r="B10324" t="str">
            <v>650</v>
          </cell>
          <cell r="C10324" t="str">
            <v>45</v>
          </cell>
          <cell r="D10324" t="str">
            <v>41</v>
          </cell>
          <cell r="E10324" t="str">
            <v>000</v>
          </cell>
          <cell r="F10324" t="str">
            <v>5100.01</v>
          </cell>
          <cell r="G10324" t="str">
            <v>Benefits Retirement</v>
          </cell>
          <cell r="H10324">
            <v>0</v>
          </cell>
          <cell r="I10324">
            <v>0</v>
          </cell>
          <cell r="J10324">
            <v>0</v>
          </cell>
          <cell r="K10324">
            <v>0</v>
          </cell>
          <cell r="L10324">
            <v>0</v>
          </cell>
          <cell r="M10324">
            <v>0</v>
          </cell>
          <cell r="N10324">
            <v>0</v>
          </cell>
          <cell r="O10324" t="str">
            <v>+++</v>
          </cell>
        </row>
        <row r="10325">
          <cell r="A10325" t="str">
            <v>650.45.41.000-5100.02</v>
          </cell>
          <cell r="B10325" t="str">
            <v>650</v>
          </cell>
          <cell r="C10325" t="str">
            <v>45</v>
          </cell>
          <cell r="D10325" t="str">
            <v>41</v>
          </cell>
          <cell r="E10325" t="str">
            <v>000</v>
          </cell>
          <cell r="F10325" t="str">
            <v>5100.02</v>
          </cell>
          <cell r="G10325" t="str">
            <v>Benefits Health Insurance</v>
          </cell>
          <cell r="H10325">
            <v>0</v>
          </cell>
          <cell r="I10325">
            <v>0</v>
          </cell>
          <cell r="J10325">
            <v>0</v>
          </cell>
          <cell r="K10325">
            <v>0</v>
          </cell>
          <cell r="L10325">
            <v>0</v>
          </cell>
          <cell r="M10325">
            <v>0</v>
          </cell>
          <cell r="N10325">
            <v>0</v>
          </cell>
          <cell r="O10325" t="str">
            <v>+++</v>
          </cell>
        </row>
        <row r="10326">
          <cell r="A10326" t="str">
            <v>650.45.41.000-5100.03</v>
          </cell>
          <cell r="B10326" t="str">
            <v>650</v>
          </cell>
          <cell r="C10326" t="str">
            <v>45</v>
          </cell>
          <cell r="D10326" t="str">
            <v>41</v>
          </cell>
          <cell r="E10326" t="str">
            <v>000</v>
          </cell>
          <cell r="F10326" t="str">
            <v>5100.03</v>
          </cell>
          <cell r="G10326" t="str">
            <v>Benefits Dental Insurance</v>
          </cell>
          <cell r="H10326">
            <v>0</v>
          </cell>
          <cell r="I10326">
            <v>0</v>
          </cell>
          <cell r="J10326">
            <v>0</v>
          </cell>
          <cell r="K10326">
            <v>0</v>
          </cell>
          <cell r="L10326">
            <v>0</v>
          </cell>
          <cell r="M10326">
            <v>0</v>
          </cell>
          <cell r="N10326">
            <v>0</v>
          </cell>
          <cell r="O10326" t="str">
            <v>+++</v>
          </cell>
        </row>
        <row r="10327">
          <cell r="A10327" t="str">
            <v>650.45.41.000-5100.04</v>
          </cell>
          <cell r="B10327" t="str">
            <v>650</v>
          </cell>
          <cell r="C10327" t="str">
            <v>45</v>
          </cell>
          <cell r="D10327" t="str">
            <v>41</v>
          </cell>
          <cell r="E10327" t="str">
            <v>000</v>
          </cell>
          <cell r="F10327" t="str">
            <v>5100.04</v>
          </cell>
          <cell r="G10327" t="str">
            <v>Benefits Vision Insurance</v>
          </cell>
          <cell r="H10327">
            <v>0</v>
          </cell>
          <cell r="I10327">
            <v>0</v>
          </cell>
          <cell r="J10327">
            <v>0</v>
          </cell>
          <cell r="K10327">
            <v>0</v>
          </cell>
          <cell r="L10327">
            <v>0</v>
          </cell>
          <cell r="M10327">
            <v>0</v>
          </cell>
          <cell r="N10327">
            <v>0</v>
          </cell>
          <cell r="O10327" t="str">
            <v>+++</v>
          </cell>
        </row>
        <row r="10328">
          <cell r="A10328" t="str">
            <v>650.45.41.000-5100.05</v>
          </cell>
          <cell r="B10328" t="str">
            <v>650</v>
          </cell>
          <cell r="C10328" t="str">
            <v>45</v>
          </cell>
          <cell r="D10328" t="str">
            <v>41</v>
          </cell>
          <cell r="E10328" t="str">
            <v>000</v>
          </cell>
          <cell r="F10328" t="str">
            <v>5100.05</v>
          </cell>
          <cell r="G10328" t="str">
            <v>Benefits Life Insurance</v>
          </cell>
          <cell r="H10328">
            <v>0</v>
          </cell>
          <cell r="I10328">
            <v>0</v>
          </cell>
          <cell r="J10328">
            <v>0</v>
          </cell>
          <cell r="K10328">
            <v>0</v>
          </cell>
          <cell r="L10328">
            <v>0</v>
          </cell>
          <cell r="M10328">
            <v>0</v>
          </cell>
          <cell r="N10328">
            <v>0</v>
          </cell>
          <cell r="O10328" t="str">
            <v>+++</v>
          </cell>
        </row>
        <row r="10329">
          <cell r="A10329" t="str">
            <v>650.45.41.000-5100.06</v>
          </cell>
          <cell r="B10329" t="str">
            <v>650</v>
          </cell>
          <cell r="C10329" t="str">
            <v>45</v>
          </cell>
          <cell r="D10329" t="str">
            <v>41</v>
          </cell>
          <cell r="E10329" t="str">
            <v>000</v>
          </cell>
          <cell r="F10329" t="str">
            <v>5100.06</v>
          </cell>
          <cell r="G10329" t="str">
            <v>Benefits Worker's Comp</v>
          </cell>
          <cell r="H10329">
            <v>0</v>
          </cell>
          <cell r="I10329">
            <v>0</v>
          </cell>
          <cell r="J10329">
            <v>0</v>
          </cell>
          <cell r="K10329">
            <v>0</v>
          </cell>
          <cell r="L10329">
            <v>0</v>
          </cell>
          <cell r="M10329">
            <v>0</v>
          </cell>
          <cell r="N10329">
            <v>0</v>
          </cell>
          <cell r="O10329" t="str">
            <v>+++</v>
          </cell>
        </row>
        <row r="10330">
          <cell r="A10330" t="str">
            <v>650.45.41.000-5100.07</v>
          </cell>
          <cell r="B10330" t="str">
            <v>650</v>
          </cell>
          <cell r="C10330" t="str">
            <v>45</v>
          </cell>
          <cell r="D10330" t="str">
            <v>41</v>
          </cell>
          <cell r="E10330" t="str">
            <v>000</v>
          </cell>
          <cell r="F10330" t="str">
            <v>5100.07</v>
          </cell>
          <cell r="G10330" t="str">
            <v>Benefits Long Term Disability</v>
          </cell>
          <cell r="H10330">
            <v>0</v>
          </cell>
          <cell r="I10330">
            <v>0</v>
          </cell>
          <cell r="J10330">
            <v>0</v>
          </cell>
          <cell r="K10330">
            <v>0</v>
          </cell>
          <cell r="L10330">
            <v>0</v>
          </cell>
          <cell r="M10330">
            <v>0</v>
          </cell>
          <cell r="N10330">
            <v>0</v>
          </cell>
          <cell r="O10330" t="str">
            <v>+++</v>
          </cell>
        </row>
        <row r="10331">
          <cell r="A10331" t="str">
            <v>650.45.41.000-5100.08</v>
          </cell>
          <cell r="B10331" t="str">
            <v>650</v>
          </cell>
          <cell r="C10331" t="str">
            <v>45</v>
          </cell>
          <cell r="D10331" t="str">
            <v>41</v>
          </cell>
          <cell r="E10331" t="str">
            <v>000</v>
          </cell>
          <cell r="F10331" t="str">
            <v>5100.08</v>
          </cell>
          <cell r="G10331" t="str">
            <v>Benefits Deferred Compensation</v>
          </cell>
          <cell r="H10331">
            <v>0</v>
          </cell>
          <cell r="I10331">
            <v>0</v>
          </cell>
          <cell r="J10331">
            <v>0</v>
          </cell>
          <cell r="K10331">
            <v>0</v>
          </cell>
          <cell r="L10331">
            <v>0</v>
          </cell>
          <cell r="M10331">
            <v>0</v>
          </cell>
          <cell r="N10331">
            <v>0</v>
          </cell>
          <cell r="O10331" t="str">
            <v>+++</v>
          </cell>
        </row>
        <row r="10332">
          <cell r="A10332" t="str">
            <v>650.45.41.000-5100.09</v>
          </cell>
          <cell r="B10332" t="str">
            <v>650</v>
          </cell>
          <cell r="C10332" t="str">
            <v>45</v>
          </cell>
          <cell r="D10332" t="str">
            <v>41</v>
          </cell>
          <cell r="E10332" t="str">
            <v>000</v>
          </cell>
          <cell r="F10332" t="str">
            <v>5100.09</v>
          </cell>
          <cell r="G10332" t="str">
            <v>Benefits Unemployment Insurance</v>
          </cell>
          <cell r="H10332">
            <v>0</v>
          </cell>
          <cell r="I10332">
            <v>0</v>
          </cell>
          <cell r="J10332">
            <v>0</v>
          </cell>
          <cell r="K10332">
            <v>0</v>
          </cell>
          <cell r="L10332">
            <v>0</v>
          </cell>
          <cell r="M10332">
            <v>0</v>
          </cell>
          <cell r="N10332">
            <v>0</v>
          </cell>
          <cell r="O10332" t="str">
            <v>+++</v>
          </cell>
        </row>
        <row r="10333">
          <cell r="A10333" t="str">
            <v>650.45.41.000-5100.11</v>
          </cell>
          <cell r="B10333" t="str">
            <v>650</v>
          </cell>
          <cell r="C10333" t="str">
            <v>45</v>
          </cell>
          <cell r="D10333" t="str">
            <v>41</v>
          </cell>
          <cell r="E10333" t="str">
            <v>000</v>
          </cell>
          <cell r="F10333" t="str">
            <v>5100.11</v>
          </cell>
          <cell r="G10333" t="str">
            <v>Benefits Medicare</v>
          </cell>
          <cell r="H10333">
            <v>0</v>
          </cell>
          <cell r="I10333">
            <v>0</v>
          </cell>
          <cell r="J10333">
            <v>0</v>
          </cell>
          <cell r="K10333">
            <v>0</v>
          </cell>
          <cell r="L10333">
            <v>0</v>
          </cell>
          <cell r="M10333">
            <v>0</v>
          </cell>
          <cell r="N10333">
            <v>0</v>
          </cell>
          <cell r="O10333" t="str">
            <v>+++</v>
          </cell>
        </row>
        <row r="10334">
          <cell r="A10334" t="str">
            <v>650.45.41.000-5100.15</v>
          </cell>
          <cell r="B10334" t="str">
            <v>650</v>
          </cell>
          <cell r="C10334" t="str">
            <v>45</v>
          </cell>
          <cell r="D10334" t="str">
            <v>41</v>
          </cell>
          <cell r="E10334" t="str">
            <v>000</v>
          </cell>
          <cell r="F10334" t="str">
            <v>5100.15</v>
          </cell>
          <cell r="G10334" t="str">
            <v>Benefits Cell Phone Allowance</v>
          </cell>
          <cell r="H10334">
            <v>0</v>
          </cell>
          <cell r="I10334">
            <v>0</v>
          </cell>
          <cell r="J10334">
            <v>0</v>
          </cell>
          <cell r="K10334">
            <v>0</v>
          </cell>
          <cell r="L10334">
            <v>0</v>
          </cell>
          <cell r="M10334">
            <v>0</v>
          </cell>
          <cell r="N10334">
            <v>0</v>
          </cell>
          <cell r="O10334" t="str">
            <v>+++</v>
          </cell>
        </row>
        <row r="10335">
          <cell r="A10335" t="str">
            <v>650.45.41.000-5100.17</v>
          </cell>
          <cell r="B10335" t="str">
            <v>650</v>
          </cell>
          <cell r="C10335" t="str">
            <v>45</v>
          </cell>
          <cell r="D10335" t="str">
            <v>41</v>
          </cell>
          <cell r="E10335" t="str">
            <v>000</v>
          </cell>
          <cell r="F10335" t="str">
            <v>5100.17</v>
          </cell>
          <cell r="G10335" t="str">
            <v>Benefits Other Post Employment Benefits</v>
          </cell>
          <cell r="H10335">
            <v>0</v>
          </cell>
          <cell r="I10335">
            <v>0</v>
          </cell>
          <cell r="J10335">
            <v>0</v>
          </cell>
          <cell r="K10335">
            <v>0</v>
          </cell>
          <cell r="L10335">
            <v>0</v>
          </cell>
          <cell r="M10335">
            <v>0</v>
          </cell>
          <cell r="N10335">
            <v>0</v>
          </cell>
          <cell r="O10335" t="str">
            <v>+++</v>
          </cell>
        </row>
        <row r="10336">
          <cell r="A10336" t="str">
            <v>650.45.41.000-6000.01</v>
          </cell>
          <cell r="B10336" t="str">
            <v>650</v>
          </cell>
          <cell r="C10336" t="str">
            <v>45</v>
          </cell>
          <cell r="D10336" t="str">
            <v>41</v>
          </cell>
          <cell r="E10336" t="str">
            <v>000</v>
          </cell>
          <cell r="F10336" t="str">
            <v>6000.01</v>
          </cell>
          <cell r="G10336" t="str">
            <v>Professional Services General</v>
          </cell>
          <cell r="H10336">
            <v>0</v>
          </cell>
          <cell r="I10336">
            <v>0</v>
          </cell>
          <cell r="J10336">
            <v>0</v>
          </cell>
          <cell r="K10336">
            <v>0</v>
          </cell>
          <cell r="L10336">
            <v>0</v>
          </cell>
          <cell r="M10336">
            <v>0</v>
          </cell>
          <cell r="N10336">
            <v>0</v>
          </cell>
          <cell r="O10336" t="str">
            <v>+++</v>
          </cell>
        </row>
        <row r="10337">
          <cell r="A10337" t="str">
            <v>650.45.41.000-6000.10</v>
          </cell>
          <cell r="B10337" t="str">
            <v>650</v>
          </cell>
          <cell r="C10337" t="str">
            <v>45</v>
          </cell>
          <cell r="D10337" t="str">
            <v>41</v>
          </cell>
          <cell r="E10337" t="str">
            <v>000</v>
          </cell>
          <cell r="F10337" t="str">
            <v>6000.10</v>
          </cell>
          <cell r="G10337" t="str">
            <v>Professional Services Consultant</v>
          </cell>
          <cell r="H10337">
            <v>0</v>
          </cell>
          <cell r="I10337">
            <v>0</v>
          </cell>
          <cell r="J10337">
            <v>0</v>
          </cell>
          <cell r="K10337">
            <v>0</v>
          </cell>
          <cell r="L10337">
            <v>0</v>
          </cell>
          <cell r="M10337">
            <v>0</v>
          </cell>
          <cell r="N10337">
            <v>0</v>
          </cell>
          <cell r="O10337" t="str">
            <v>+++</v>
          </cell>
        </row>
        <row r="10338">
          <cell r="A10338" t="str">
            <v>650.45.41.000-6000.12</v>
          </cell>
          <cell r="B10338" t="str">
            <v>650</v>
          </cell>
          <cell r="C10338" t="str">
            <v>45</v>
          </cell>
          <cell r="D10338" t="str">
            <v>41</v>
          </cell>
          <cell r="E10338" t="str">
            <v>000</v>
          </cell>
          <cell r="F10338" t="str">
            <v>6000.12</v>
          </cell>
          <cell r="G10338" t="str">
            <v>Professional Services Contract Services</v>
          </cell>
          <cell r="H10338">
            <v>0</v>
          </cell>
          <cell r="I10338">
            <v>0</v>
          </cell>
          <cell r="J10338">
            <v>0</v>
          </cell>
          <cell r="K10338">
            <v>0</v>
          </cell>
          <cell r="L10338">
            <v>0</v>
          </cell>
          <cell r="M10338">
            <v>0</v>
          </cell>
          <cell r="N10338">
            <v>0</v>
          </cell>
          <cell r="O10338" t="str">
            <v>+++</v>
          </cell>
        </row>
        <row r="10339">
          <cell r="A10339" t="str">
            <v>650.45.41.000-6000.13</v>
          </cell>
          <cell r="B10339" t="str">
            <v>650</v>
          </cell>
          <cell r="C10339" t="str">
            <v>45</v>
          </cell>
          <cell r="D10339" t="str">
            <v>41</v>
          </cell>
          <cell r="E10339" t="str">
            <v>000</v>
          </cell>
          <cell r="F10339" t="str">
            <v>6000.13</v>
          </cell>
          <cell r="G10339" t="str">
            <v>Professional Services Compliance Monitoring</v>
          </cell>
          <cell r="H10339">
            <v>0</v>
          </cell>
          <cell r="I10339">
            <v>0</v>
          </cell>
          <cell r="J10339">
            <v>0</v>
          </cell>
          <cell r="K10339">
            <v>0</v>
          </cell>
          <cell r="L10339">
            <v>0</v>
          </cell>
          <cell r="M10339">
            <v>0</v>
          </cell>
          <cell r="N10339">
            <v>0</v>
          </cell>
          <cell r="O10339" t="str">
            <v>+++</v>
          </cell>
        </row>
        <row r="10340">
          <cell r="A10340" t="str">
            <v>650.45.41.000-6000.14</v>
          </cell>
          <cell r="B10340" t="str">
            <v>650</v>
          </cell>
          <cell r="C10340" t="str">
            <v>45</v>
          </cell>
          <cell r="D10340" t="str">
            <v>41</v>
          </cell>
          <cell r="E10340" t="str">
            <v>000</v>
          </cell>
          <cell r="F10340" t="str">
            <v>6000.14</v>
          </cell>
          <cell r="G10340" t="str">
            <v>Professional Services IW Pre Analysis</v>
          </cell>
          <cell r="H10340">
            <v>0</v>
          </cell>
          <cell r="I10340">
            <v>0</v>
          </cell>
          <cell r="J10340">
            <v>0</v>
          </cell>
          <cell r="K10340">
            <v>0</v>
          </cell>
          <cell r="L10340">
            <v>0</v>
          </cell>
          <cell r="M10340">
            <v>0</v>
          </cell>
          <cell r="N10340">
            <v>0</v>
          </cell>
          <cell r="O10340" t="str">
            <v>+++</v>
          </cell>
        </row>
        <row r="10341">
          <cell r="A10341" t="str">
            <v>650.45.41.000-6000.18</v>
          </cell>
          <cell r="B10341" t="str">
            <v>650</v>
          </cell>
          <cell r="C10341" t="str">
            <v>45</v>
          </cell>
          <cell r="D10341" t="str">
            <v>41</v>
          </cell>
          <cell r="E10341" t="str">
            <v>000</v>
          </cell>
          <cell r="F10341" t="str">
            <v>6000.18</v>
          </cell>
          <cell r="G10341" t="str">
            <v>Professional Services Legal</v>
          </cell>
          <cell r="H10341">
            <v>0</v>
          </cell>
          <cell r="I10341">
            <v>0</v>
          </cell>
          <cell r="J10341">
            <v>0</v>
          </cell>
          <cell r="K10341">
            <v>0</v>
          </cell>
          <cell r="L10341">
            <v>0</v>
          </cell>
          <cell r="M10341">
            <v>0</v>
          </cell>
          <cell r="N10341">
            <v>0</v>
          </cell>
          <cell r="O10341" t="str">
            <v>+++</v>
          </cell>
        </row>
        <row r="10342">
          <cell r="A10342" t="str">
            <v>650.45.41.000-6100.01</v>
          </cell>
          <cell r="B10342" t="str">
            <v>650</v>
          </cell>
          <cell r="C10342" t="str">
            <v>45</v>
          </cell>
          <cell r="D10342" t="str">
            <v>41</v>
          </cell>
          <cell r="E10342" t="str">
            <v>000</v>
          </cell>
          <cell r="F10342" t="str">
            <v>6100.01</v>
          </cell>
          <cell r="G10342" t="str">
            <v>Utilities Electric</v>
          </cell>
          <cell r="H10342">
            <v>0</v>
          </cell>
          <cell r="I10342">
            <v>0</v>
          </cell>
          <cell r="J10342">
            <v>0</v>
          </cell>
          <cell r="K10342">
            <v>0</v>
          </cell>
          <cell r="L10342">
            <v>0</v>
          </cell>
          <cell r="M10342">
            <v>0</v>
          </cell>
          <cell r="N10342">
            <v>0</v>
          </cell>
          <cell r="O10342" t="str">
            <v>+++</v>
          </cell>
        </row>
        <row r="10343">
          <cell r="A10343" t="str">
            <v>650.45.41.000-6100.02</v>
          </cell>
          <cell r="B10343" t="str">
            <v>650</v>
          </cell>
          <cell r="C10343" t="str">
            <v>45</v>
          </cell>
          <cell r="D10343" t="str">
            <v>41</v>
          </cell>
          <cell r="E10343" t="str">
            <v>000</v>
          </cell>
          <cell r="F10343" t="str">
            <v>6100.02</v>
          </cell>
          <cell r="G10343" t="str">
            <v>Utilities Telephone</v>
          </cell>
          <cell r="H10343">
            <v>0</v>
          </cell>
          <cell r="I10343">
            <v>0</v>
          </cell>
          <cell r="J10343">
            <v>0</v>
          </cell>
          <cell r="K10343">
            <v>0</v>
          </cell>
          <cell r="L10343">
            <v>0</v>
          </cell>
          <cell r="M10343">
            <v>0</v>
          </cell>
          <cell r="N10343">
            <v>0</v>
          </cell>
          <cell r="O10343" t="str">
            <v>+++</v>
          </cell>
        </row>
        <row r="10344">
          <cell r="A10344" t="str">
            <v>650.45.41.000-6100.03</v>
          </cell>
          <cell r="B10344" t="str">
            <v>650</v>
          </cell>
          <cell r="C10344" t="str">
            <v>45</v>
          </cell>
          <cell r="D10344" t="str">
            <v>41</v>
          </cell>
          <cell r="E10344" t="str">
            <v>000</v>
          </cell>
          <cell r="F10344" t="str">
            <v>6100.03</v>
          </cell>
          <cell r="G10344" t="str">
            <v>Utilities Data Transmission / ISP</v>
          </cell>
          <cell r="H10344">
            <v>0</v>
          </cell>
          <cell r="I10344">
            <v>0</v>
          </cell>
          <cell r="J10344">
            <v>0</v>
          </cell>
          <cell r="K10344">
            <v>0</v>
          </cell>
          <cell r="L10344">
            <v>0</v>
          </cell>
          <cell r="M10344">
            <v>0</v>
          </cell>
          <cell r="N10344">
            <v>0</v>
          </cell>
          <cell r="O10344" t="str">
            <v>+++</v>
          </cell>
        </row>
        <row r="10345">
          <cell r="A10345" t="str">
            <v>650.45.41.000-6200.01</v>
          </cell>
          <cell r="B10345" t="str">
            <v>650</v>
          </cell>
          <cell r="C10345" t="str">
            <v>45</v>
          </cell>
          <cell r="D10345" t="str">
            <v>41</v>
          </cell>
          <cell r="E10345" t="str">
            <v>000</v>
          </cell>
          <cell r="F10345" t="str">
            <v>6200.01</v>
          </cell>
          <cell r="G10345" t="str">
            <v>Supplies Office</v>
          </cell>
          <cell r="H10345">
            <v>0</v>
          </cell>
          <cell r="I10345">
            <v>0</v>
          </cell>
          <cell r="J10345">
            <v>0</v>
          </cell>
          <cell r="K10345">
            <v>0</v>
          </cell>
          <cell r="L10345">
            <v>0</v>
          </cell>
          <cell r="M10345">
            <v>0</v>
          </cell>
          <cell r="N10345">
            <v>0</v>
          </cell>
          <cell r="O10345" t="str">
            <v>+++</v>
          </cell>
        </row>
        <row r="10346">
          <cell r="A10346" t="str">
            <v>650.45.41.000-6200.02</v>
          </cell>
          <cell r="B10346" t="str">
            <v>650</v>
          </cell>
          <cell r="C10346" t="str">
            <v>45</v>
          </cell>
          <cell r="D10346" t="str">
            <v>41</v>
          </cell>
          <cell r="E10346" t="str">
            <v>000</v>
          </cell>
          <cell r="F10346" t="str">
            <v>6200.02</v>
          </cell>
          <cell r="G10346" t="str">
            <v>Supplies Special Department</v>
          </cell>
          <cell r="H10346">
            <v>0</v>
          </cell>
          <cell r="I10346">
            <v>0</v>
          </cell>
          <cell r="J10346">
            <v>0</v>
          </cell>
          <cell r="K10346">
            <v>0</v>
          </cell>
          <cell r="L10346">
            <v>0</v>
          </cell>
          <cell r="M10346">
            <v>0</v>
          </cell>
          <cell r="N10346">
            <v>0</v>
          </cell>
          <cell r="O10346" t="str">
            <v>+++</v>
          </cell>
        </row>
        <row r="10347">
          <cell r="A10347" t="str">
            <v>650.45.41.000-6200.03</v>
          </cell>
          <cell r="B10347" t="str">
            <v>650</v>
          </cell>
          <cell r="C10347" t="str">
            <v>45</v>
          </cell>
          <cell r="D10347" t="str">
            <v>41</v>
          </cell>
          <cell r="E10347" t="str">
            <v>000</v>
          </cell>
          <cell r="F10347" t="str">
            <v>6200.03</v>
          </cell>
          <cell r="G10347" t="str">
            <v>Supplies Copier Maintenance &amp; Supplies</v>
          </cell>
          <cell r="H10347">
            <v>0</v>
          </cell>
          <cell r="I10347">
            <v>0</v>
          </cell>
          <cell r="J10347">
            <v>0</v>
          </cell>
          <cell r="K10347">
            <v>0</v>
          </cell>
          <cell r="L10347">
            <v>0</v>
          </cell>
          <cell r="M10347">
            <v>0</v>
          </cell>
          <cell r="N10347">
            <v>0</v>
          </cell>
          <cell r="O10347" t="str">
            <v>+++</v>
          </cell>
        </row>
        <row r="10348">
          <cell r="A10348" t="str">
            <v>650.45.41.000-6200.04</v>
          </cell>
          <cell r="B10348" t="str">
            <v>650</v>
          </cell>
          <cell r="C10348" t="str">
            <v>45</v>
          </cell>
          <cell r="D10348" t="str">
            <v>41</v>
          </cell>
          <cell r="E10348" t="str">
            <v>000</v>
          </cell>
          <cell r="F10348" t="str">
            <v>6200.04</v>
          </cell>
          <cell r="G10348" t="str">
            <v>Supplies Postage</v>
          </cell>
          <cell r="H10348">
            <v>0</v>
          </cell>
          <cell r="I10348">
            <v>0</v>
          </cell>
          <cell r="J10348">
            <v>0</v>
          </cell>
          <cell r="K10348">
            <v>0</v>
          </cell>
          <cell r="L10348">
            <v>0</v>
          </cell>
          <cell r="M10348">
            <v>0</v>
          </cell>
          <cell r="N10348">
            <v>0</v>
          </cell>
          <cell r="O10348" t="str">
            <v>+++</v>
          </cell>
        </row>
        <row r="10349">
          <cell r="A10349" t="str">
            <v>650.45.41.000-6200.05</v>
          </cell>
          <cell r="B10349" t="str">
            <v>650</v>
          </cell>
          <cell r="C10349" t="str">
            <v>45</v>
          </cell>
          <cell r="D10349" t="str">
            <v>41</v>
          </cell>
          <cell r="E10349" t="str">
            <v>000</v>
          </cell>
          <cell r="F10349" t="str">
            <v>6200.05</v>
          </cell>
          <cell r="G10349" t="str">
            <v>Supplies Gasoline</v>
          </cell>
          <cell r="H10349">
            <v>0</v>
          </cell>
          <cell r="I10349">
            <v>0</v>
          </cell>
          <cell r="J10349">
            <v>0</v>
          </cell>
          <cell r="K10349">
            <v>0</v>
          </cell>
          <cell r="L10349">
            <v>0</v>
          </cell>
          <cell r="M10349">
            <v>0</v>
          </cell>
          <cell r="N10349">
            <v>0</v>
          </cell>
          <cell r="O10349" t="str">
            <v>+++</v>
          </cell>
        </row>
        <row r="10350">
          <cell r="A10350" t="str">
            <v>650.45.41.000-6200.09</v>
          </cell>
          <cell r="B10350" t="str">
            <v>650</v>
          </cell>
          <cell r="C10350" t="str">
            <v>45</v>
          </cell>
          <cell r="D10350" t="str">
            <v>41</v>
          </cell>
          <cell r="E10350" t="str">
            <v>000</v>
          </cell>
          <cell r="F10350" t="str">
            <v>6200.09</v>
          </cell>
          <cell r="G10350" t="str">
            <v>Supplies Data Processing</v>
          </cell>
          <cell r="H10350">
            <v>0</v>
          </cell>
          <cell r="I10350">
            <v>0</v>
          </cell>
          <cell r="J10350">
            <v>0</v>
          </cell>
          <cell r="K10350">
            <v>0</v>
          </cell>
          <cell r="L10350">
            <v>0</v>
          </cell>
          <cell r="M10350">
            <v>0</v>
          </cell>
          <cell r="N10350">
            <v>0</v>
          </cell>
          <cell r="O10350" t="str">
            <v>+++</v>
          </cell>
        </row>
        <row r="10351">
          <cell r="A10351" t="str">
            <v>650.45.41.000-6300.01</v>
          </cell>
          <cell r="B10351" t="str">
            <v>650</v>
          </cell>
          <cell r="C10351" t="str">
            <v>45</v>
          </cell>
          <cell r="D10351" t="str">
            <v>41</v>
          </cell>
          <cell r="E10351" t="str">
            <v>000</v>
          </cell>
          <cell r="F10351" t="str">
            <v>6300.01</v>
          </cell>
          <cell r="G10351" t="str">
            <v>Dues &amp; Subscriptions Memberships</v>
          </cell>
          <cell r="H10351">
            <v>0</v>
          </cell>
          <cell r="I10351">
            <v>0</v>
          </cell>
          <cell r="J10351">
            <v>0</v>
          </cell>
          <cell r="K10351">
            <v>0</v>
          </cell>
          <cell r="L10351">
            <v>0</v>
          </cell>
          <cell r="M10351">
            <v>0</v>
          </cell>
          <cell r="N10351">
            <v>0</v>
          </cell>
          <cell r="O10351" t="str">
            <v>+++</v>
          </cell>
        </row>
        <row r="10352">
          <cell r="A10352" t="str">
            <v>650.45.41.000-6300.02</v>
          </cell>
          <cell r="B10352" t="str">
            <v>650</v>
          </cell>
          <cell r="C10352" t="str">
            <v>45</v>
          </cell>
          <cell r="D10352" t="str">
            <v>41</v>
          </cell>
          <cell r="E10352" t="str">
            <v>000</v>
          </cell>
          <cell r="F10352" t="str">
            <v>6300.02</v>
          </cell>
          <cell r="G10352" t="str">
            <v>Dues &amp; Subscriptions Publications</v>
          </cell>
          <cell r="H10352">
            <v>0</v>
          </cell>
          <cell r="I10352">
            <v>0</v>
          </cell>
          <cell r="J10352">
            <v>0</v>
          </cell>
          <cell r="K10352">
            <v>0</v>
          </cell>
          <cell r="L10352">
            <v>0</v>
          </cell>
          <cell r="M10352">
            <v>0</v>
          </cell>
          <cell r="N10352">
            <v>0</v>
          </cell>
          <cell r="O10352" t="str">
            <v>+++</v>
          </cell>
        </row>
        <row r="10353">
          <cell r="A10353" t="str">
            <v>650.45.41.000-6300.03</v>
          </cell>
          <cell r="B10353" t="str">
            <v>650</v>
          </cell>
          <cell r="C10353" t="str">
            <v>45</v>
          </cell>
          <cell r="D10353" t="str">
            <v>41</v>
          </cell>
          <cell r="E10353" t="str">
            <v>000</v>
          </cell>
          <cell r="F10353" t="str">
            <v>6300.03</v>
          </cell>
          <cell r="G10353" t="str">
            <v>Dues &amp; Subscriptions Certifications</v>
          </cell>
          <cell r="H10353">
            <v>0</v>
          </cell>
          <cell r="I10353">
            <v>0</v>
          </cell>
          <cell r="J10353">
            <v>0</v>
          </cell>
          <cell r="K10353">
            <v>0</v>
          </cell>
          <cell r="L10353">
            <v>0</v>
          </cell>
          <cell r="M10353">
            <v>0</v>
          </cell>
          <cell r="N10353">
            <v>0</v>
          </cell>
          <cell r="O10353" t="str">
            <v>+++</v>
          </cell>
        </row>
        <row r="10354">
          <cell r="A10354" t="str">
            <v>650.45.41.000-6350.01</v>
          </cell>
          <cell r="B10354" t="str">
            <v>650</v>
          </cell>
          <cell r="C10354" t="str">
            <v>45</v>
          </cell>
          <cell r="D10354" t="str">
            <v>41</v>
          </cell>
          <cell r="E10354" t="str">
            <v>000</v>
          </cell>
          <cell r="F10354" t="str">
            <v>6350.01</v>
          </cell>
          <cell r="G10354" t="str">
            <v>Maintenance Agreements &amp; Licenses License/Software Maintenance</v>
          </cell>
          <cell r="H10354">
            <v>0</v>
          </cell>
          <cell r="I10354">
            <v>0</v>
          </cell>
          <cell r="J10354">
            <v>0</v>
          </cell>
          <cell r="K10354">
            <v>0</v>
          </cell>
          <cell r="L10354">
            <v>0</v>
          </cell>
          <cell r="M10354">
            <v>0</v>
          </cell>
          <cell r="N10354">
            <v>0</v>
          </cell>
          <cell r="O10354" t="str">
            <v>+++</v>
          </cell>
        </row>
        <row r="10355">
          <cell r="A10355" t="str">
            <v>650.45.41.000-6350.02</v>
          </cell>
          <cell r="B10355" t="str">
            <v>650</v>
          </cell>
          <cell r="C10355" t="str">
            <v>45</v>
          </cell>
          <cell r="D10355" t="str">
            <v>41</v>
          </cell>
          <cell r="E10355" t="str">
            <v>000</v>
          </cell>
          <cell r="F10355" t="str">
            <v>6350.02</v>
          </cell>
          <cell r="G10355" t="str">
            <v>Maintenance Agreements &amp; Licenses Hardware Maintenance</v>
          </cell>
          <cell r="H10355">
            <v>0</v>
          </cell>
          <cell r="I10355">
            <v>0</v>
          </cell>
          <cell r="J10355">
            <v>0</v>
          </cell>
          <cell r="K10355">
            <v>0</v>
          </cell>
          <cell r="L10355">
            <v>0</v>
          </cell>
          <cell r="M10355">
            <v>0</v>
          </cell>
          <cell r="N10355">
            <v>0</v>
          </cell>
          <cell r="O10355" t="str">
            <v>+++</v>
          </cell>
        </row>
        <row r="10356">
          <cell r="A10356" t="str">
            <v>650.45.41.000-6350.03</v>
          </cell>
          <cell r="B10356" t="str">
            <v>650</v>
          </cell>
          <cell r="C10356" t="str">
            <v>45</v>
          </cell>
          <cell r="D10356" t="str">
            <v>41</v>
          </cell>
          <cell r="E10356" t="str">
            <v>000</v>
          </cell>
          <cell r="F10356" t="str">
            <v>6350.03</v>
          </cell>
          <cell r="G10356" t="str">
            <v>Maintenance Agreements &amp; Licenses Maintenance Agreements</v>
          </cell>
          <cell r="H10356">
            <v>0</v>
          </cell>
          <cell r="I10356">
            <v>0</v>
          </cell>
          <cell r="J10356">
            <v>0</v>
          </cell>
          <cell r="K10356">
            <v>0</v>
          </cell>
          <cell r="L10356">
            <v>0</v>
          </cell>
          <cell r="M10356">
            <v>0</v>
          </cell>
          <cell r="N10356">
            <v>0</v>
          </cell>
          <cell r="O10356" t="str">
            <v>+++</v>
          </cell>
        </row>
        <row r="10357">
          <cell r="A10357" t="str">
            <v>650.45.41.000-6350.04</v>
          </cell>
          <cell r="B10357" t="str">
            <v>650</v>
          </cell>
          <cell r="C10357" t="str">
            <v>45</v>
          </cell>
          <cell r="D10357" t="str">
            <v>41</v>
          </cell>
          <cell r="E10357" t="str">
            <v>000</v>
          </cell>
          <cell r="F10357" t="str">
            <v>6350.04</v>
          </cell>
          <cell r="G10357" t="str">
            <v>Maintenance Agreements &amp; Licenses SCADA</v>
          </cell>
          <cell r="H10357">
            <v>0</v>
          </cell>
          <cell r="I10357">
            <v>0</v>
          </cell>
          <cell r="J10357">
            <v>0</v>
          </cell>
          <cell r="K10357">
            <v>0</v>
          </cell>
          <cell r="L10357">
            <v>0</v>
          </cell>
          <cell r="M10357">
            <v>0</v>
          </cell>
          <cell r="N10357">
            <v>0</v>
          </cell>
          <cell r="O10357" t="str">
            <v>+++</v>
          </cell>
        </row>
        <row r="10358">
          <cell r="A10358" t="str">
            <v>650.45.41.000-6350.05</v>
          </cell>
          <cell r="B10358" t="str">
            <v>650</v>
          </cell>
          <cell r="C10358" t="str">
            <v>45</v>
          </cell>
          <cell r="D10358" t="str">
            <v>41</v>
          </cell>
          <cell r="E10358" t="str">
            <v>000</v>
          </cell>
          <cell r="F10358" t="str">
            <v>6350.05</v>
          </cell>
          <cell r="G10358" t="str">
            <v>Maintenance Agreements &amp; Licenses Traffic Control</v>
          </cell>
          <cell r="H10358">
            <v>0</v>
          </cell>
          <cell r="I10358">
            <v>0</v>
          </cell>
          <cell r="J10358">
            <v>0</v>
          </cell>
          <cell r="K10358">
            <v>0</v>
          </cell>
          <cell r="L10358">
            <v>0</v>
          </cell>
          <cell r="M10358">
            <v>0</v>
          </cell>
          <cell r="N10358">
            <v>0</v>
          </cell>
          <cell r="O10358" t="str">
            <v>+++</v>
          </cell>
        </row>
        <row r="10359">
          <cell r="A10359" t="str">
            <v>650.45.41.000-6350.06</v>
          </cell>
          <cell r="B10359" t="str">
            <v>650</v>
          </cell>
          <cell r="C10359" t="str">
            <v>45</v>
          </cell>
          <cell r="D10359" t="str">
            <v>41</v>
          </cell>
          <cell r="E10359" t="str">
            <v>000</v>
          </cell>
          <cell r="F10359" t="str">
            <v>6350.06</v>
          </cell>
          <cell r="G10359" t="str">
            <v>Maintenance Agreements &amp; Licenses Streetlights</v>
          </cell>
          <cell r="H10359">
            <v>0</v>
          </cell>
          <cell r="I10359">
            <v>0</v>
          </cell>
          <cell r="J10359">
            <v>0</v>
          </cell>
          <cell r="K10359">
            <v>0</v>
          </cell>
          <cell r="L10359">
            <v>0</v>
          </cell>
          <cell r="M10359">
            <v>0</v>
          </cell>
          <cell r="N10359">
            <v>0</v>
          </cell>
          <cell r="O10359" t="str">
            <v>+++</v>
          </cell>
        </row>
        <row r="10360">
          <cell r="A10360" t="str">
            <v>650.45.41.000-6400.01</v>
          </cell>
          <cell r="B10360" t="str">
            <v>650</v>
          </cell>
          <cell r="C10360" t="str">
            <v>45</v>
          </cell>
          <cell r="D10360" t="str">
            <v>41</v>
          </cell>
          <cell r="E10360" t="str">
            <v>000</v>
          </cell>
          <cell r="F10360" t="str">
            <v>6400.01</v>
          </cell>
          <cell r="G10360" t="str">
            <v>Repairs &amp; Maintenance Building</v>
          </cell>
          <cell r="H10360">
            <v>0</v>
          </cell>
          <cell r="I10360">
            <v>0</v>
          </cell>
          <cell r="J10360">
            <v>0</v>
          </cell>
          <cell r="K10360">
            <v>0</v>
          </cell>
          <cell r="L10360">
            <v>0</v>
          </cell>
          <cell r="M10360">
            <v>0</v>
          </cell>
          <cell r="N10360">
            <v>0</v>
          </cell>
          <cell r="O10360" t="str">
            <v>+++</v>
          </cell>
        </row>
        <row r="10361">
          <cell r="A10361" t="str">
            <v>650.45.41.000-6400.02</v>
          </cell>
          <cell r="B10361" t="str">
            <v>650</v>
          </cell>
          <cell r="C10361" t="str">
            <v>45</v>
          </cell>
          <cell r="D10361" t="str">
            <v>41</v>
          </cell>
          <cell r="E10361" t="str">
            <v>000</v>
          </cell>
          <cell r="F10361" t="str">
            <v>6400.02</v>
          </cell>
          <cell r="G10361" t="str">
            <v>Repairs &amp; Maintenance Minor Equipment/Other</v>
          </cell>
          <cell r="H10361">
            <v>0</v>
          </cell>
          <cell r="I10361">
            <v>0</v>
          </cell>
          <cell r="J10361">
            <v>0</v>
          </cell>
          <cell r="K10361">
            <v>0</v>
          </cell>
          <cell r="L10361">
            <v>0</v>
          </cell>
          <cell r="M10361">
            <v>0</v>
          </cell>
          <cell r="N10361">
            <v>0</v>
          </cell>
          <cell r="O10361" t="str">
            <v>+++</v>
          </cell>
        </row>
        <row r="10362">
          <cell r="A10362" t="str">
            <v>650.45.41.000-6400.03</v>
          </cell>
          <cell r="B10362" t="str">
            <v>650</v>
          </cell>
          <cell r="C10362" t="str">
            <v>45</v>
          </cell>
          <cell r="D10362" t="str">
            <v>41</v>
          </cell>
          <cell r="E10362" t="str">
            <v>000</v>
          </cell>
          <cell r="F10362" t="str">
            <v>6400.03</v>
          </cell>
          <cell r="G10362" t="str">
            <v>Repairs &amp; Maintenance Major Repair &amp; Contingency</v>
          </cell>
          <cell r="H10362">
            <v>0</v>
          </cell>
          <cell r="I10362">
            <v>0</v>
          </cell>
          <cell r="J10362">
            <v>0</v>
          </cell>
          <cell r="K10362">
            <v>0</v>
          </cell>
          <cell r="L10362">
            <v>0</v>
          </cell>
          <cell r="M10362">
            <v>0</v>
          </cell>
          <cell r="N10362">
            <v>0</v>
          </cell>
          <cell r="O10362" t="str">
            <v>+++</v>
          </cell>
        </row>
        <row r="10363">
          <cell r="A10363" t="str">
            <v>650.45.41.000-6400.04</v>
          </cell>
          <cell r="B10363" t="str">
            <v>650</v>
          </cell>
          <cell r="C10363" t="str">
            <v>45</v>
          </cell>
          <cell r="D10363" t="str">
            <v>41</v>
          </cell>
          <cell r="E10363" t="str">
            <v>000</v>
          </cell>
          <cell r="F10363" t="str">
            <v>6400.04</v>
          </cell>
          <cell r="G10363" t="str">
            <v>Repairs &amp; Maintenance Equipment Rental</v>
          </cell>
          <cell r="H10363">
            <v>0</v>
          </cell>
          <cell r="I10363">
            <v>0</v>
          </cell>
          <cell r="J10363">
            <v>0</v>
          </cell>
          <cell r="K10363">
            <v>0</v>
          </cell>
          <cell r="L10363">
            <v>0</v>
          </cell>
          <cell r="M10363">
            <v>0</v>
          </cell>
          <cell r="N10363">
            <v>0</v>
          </cell>
          <cell r="O10363" t="str">
            <v>+++</v>
          </cell>
        </row>
        <row r="10364">
          <cell r="A10364" t="str">
            <v>650.45.41.000-6400.05</v>
          </cell>
          <cell r="B10364" t="str">
            <v>650</v>
          </cell>
          <cell r="C10364" t="str">
            <v>45</v>
          </cell>
          <cell r="D10364" t="str">
            <v>41</v>
          </cell>
          <cell r="E10364" t="str">
            <v>000</v>
          </cell>
          <cell r="F10364" t="str">
            <v>6400.05</v>
          </cell>
          <cell r="G10364" t="str">
            <v>Repairs &amp; Maintenance Vehicle</v>
          </cell>
          <cell r="H10364">
            <v>0</v>
          </cell>
          <cell r="I10364">
            <v>0</v>
          </cell>
          <cell r="J10364">
            <v>0</v>
          </cell>
          <cell r="K10364">
            <v>0</v>
          </cell>
          <cell r="L10364">
            <v>0</v>
          </cell>
          <cell r="M10364">
            <v>0</v>
          </cell>
          <cell r="N10364">
            <v>0</v>
          </cell>
          <cell r="O10364" t="str">
            <v>+++</v>
          </cell>
        </row>
        <row r="10365">
          <cell r="A10365" t="str">
            <v>650.45.41.000-6600.01</v>
          </cell>
          <cell r="B10365" t="str">
            <v>650</v>
          </cell>
          <cell r="C10365" t="str">
            <v>45</v>
          </cell>
          <cell r="D10365" t="str">
            <v>41</v>
          </cell>
          <cell r="E10365" t="str">
            <v>000</v>
          </cell>
          <cell r="F10365" t="str">
            <v>6600.01</v>
          </cell>
          <cell r="G10365" t="str">
            <v>Administrative Expenses Meetings</v>
          </cell>
          <cell r="H10365">
            <v>0</v>
          </cell>
          <cell r="I10365">
            <v>0</v>
          </cell>
          <cell r="J10365">
            <v>0</v>
          </cell>
          <cell r="K10365">
            <v>0</v>
          </cell>
          <cell r="L10365">
            <v>0</v>
          </cell>
          <cell r="M10365">
            <v>0</v>
          </cell>
          <cell r="N10365">
            <v>0</v>
          </cell>
          <cell r="O10365" t="str">
            <v>+++</v>
          </cell>
        </row>
        <row r="10366">
          <cell r="A10366" t="str">
            <v>650.45.41.000-6600.03</v>
          </cell>
          <cell r="B10366" t="str">
            <v>650</v>
          </cell>
          <cell r="C10366" t="str">
            <v>45</v>
          </cell>
          <cell r="D10366" t="str">
            <v>41</v>
          </cell>
          <cell r="E10366" t="str">
            <v>000</v>
          </cell>
          <cell r="F10366" t="str">
            <v>6600.03</v>
          </cell>
          <cell r="G10366" t="str">
            <v>Administrative Expenses Mileage Reimbursement</v>
          </cell>
          <cell r="H10366">
            <v>0</v>
          </cell>
          <cell r="I10366">
            <v>0</v>
          </cell>
          <cell r="J10366">
            <v>0</v>
          </cell>
          <cell r="K10366">
            <v>0</v>
          </cell>
          <cell r="L10366">
            <v>0</v>
          </cell>
          <cell r="M10366">
            <v>0</v>
          </cell>
          <cell r="N10366">
            <v>0</v>
          </cell>
          <cell r="O10366" t="str">
            <v>+++</v>
          </cell>
        </row>
        <row r="10367">
          <cell r="A10367" t="str">
            <v>650.45.41.000-6600.04</v>
          </cell>
          <cell r="B10367" t="str">
            <v>650</v>
          </cell>
          <cell r="C10367" t="str">
            <v>45</v>
          </cell>
          <cell r="D10367" t="str">
            <v>41</v>
          </cell>
          <cell r="E10367" t="str">
            <v>000</v>
          </cell>
          <cell r="F10367" t="str">
            <v>6600.04</v>
          </cell>
          <cell r="G10367" t="str">
            <v>Administrative Expenses Training/Conferences</v>
          </cell>
          <cell r="H10367">
            <v>0</v>
          </cell>
          <cell r="I10367">
            <v>0</v>
          </cell>
          <cell r="J10367">
            <v>0</v>
          </cell>
          <cell r="K10367">
            <v>0</v>
          </cell>
          <cell r="L10367">
            <v>0</v>
          </cell>
          <cell r="M10367">
            <v>0</v>
          </cell>
          <cell r="N10367">
            <v>0</v>
          </cell>
          <cell r="O10367" t="str">
            <v>+++</v>
          </cell>
        </row>
        <row r="10368">
          <cell r="A10368" t="str">
            <v>650.45.41.000-6600.05</v>
          </cell>
          <cell r="B10368" t="str">
            <v>650</v>
          </cell>
          <cell r="C10368" t="str">
            <v>45</v>
          </cell>
          <cell r="D10368" t="str">
            <v>41</v>
          </cell>
          <cell r="E10368" t="str">
            <v>000</v>
          </cell>
          <cell r="F10368" t="str">
            <v>6600.05</v>
          </cell>
          <cell r="G10368" t="str">
            <v>Administrative Expenses Public/Legal Advertisement</v>
          </cell>
          <cell r="H10368">
            <v>0</v>
          </cell>
          <cell r="I10368">
            <v>0</v>
          </cell>
          <cell r="J10368">
            <v>0</v>
          </cell>
          <cell r="K10368">
            <v>0</v>
          </cell>
          <cell r="L10368">
            <v>0</v>
          </cell>
          <cell r="M10368">
            <v>0</v>
          </cell>
          <cell r="N10368">
            <v>0</v>
          </cell>
          <cell r="O10368" t="str">
            <v>+++</v>
          </cell>
        </row>
        <row r="10369">
          <cell r="A10369" t="str">
            <v>650.45.41.000-6600.06</v>
          </cell>
          <cell r="B10369" t="str">
            <v>650</v>
          </cell>
          <cell r="C10369" t="str">
            <v>45</v>
          </cell>
          <cell r="D10369" t="str">
            <v>41</v>
          </cell>
          <cell r="E10369" t="str">
            <v>000</v>
          </cell>
          <cell r="F10369" t="str">
            <v>6600.06</v>
          </cell>
          <cell r="G10369" t="str">
            <v>Administrative Expenses Property/Building Rental</v>
          </cell>
          <cell r="H10369">
            <v>0</v>
          </cell>
          <cell r="I10369">
            <v>0</v>
          </cell>
          <cell r="J10369">
            <v>0</v>
          </cell>
          <cell r="K10369">
            <v>0</v>
          </cell>
          <cell r="L10369">
            <v>0</v>
          </cell>
          <cell r="M10369">
            <v>0</v>
          </cell>
          <cell r="N10369">
            <v>0</v>
          </cell>
          <cell r="O10369" t="str">
            <v>+++</v>
          </cell>
        </row>
        <row r="10370">
          <cell r="A10370" t="str">
            <v>650.45.41.000-6600.07</v>
          </cell>
          <cell r="B10370" t="str">
            <v>650</v>
          </cell>
          <cell r="C10370" t="str">
            <v>45</v>
          </cell>
          <cell r="D10370" t="str">
            <v>41</v>
          </cell>
          <cell r="E10370" t="str">
            <v>000</v>
          </cell>
          <cell r="F10370" t="str">
            <v>6600.07</v>
          </cell>
          <cell r="G10370" t="str">
            <v>Administrative Expenses Employee Recruitment</v>
          </cell>
          <cell r="H10370">
            <v>0</v>
          </cell>
          <cell r="I10370">
            <v>0</v>
          </cell>
          <cell r="J10370">
            <v>0</v>
          </cell>
          <cell r="K10370">
            <v>0</v>
          </cell>
          <cell r="L10370">
            <v>0</v>
          </cell>
          <cell r="M10370">
            <v>0</v>
          </cell>
          <cell r="N10370">
            <v>0</v>
          </cell>
          <cell r="O10370" t="str">
            <v>+++</v>
          </cell>
        </row>
        <row r="10371">
          <cell r="A10371" t="str">
            <v>650.45.41.000-6600.08</v>
          </cell>
          <cell r="B10371" t="str">
            <v>650</v>
          </cell>
          <cell r="C10371" t="str">
            <v>45</v>
          </cell>
          <cell r="D10371" t="str">
            <v>41</v>
          </cell>
          <cell r="E10371" t="str">
            <v>000</v>
          </cell>
          <cell r="F10371" t="str">
            <v>6600.08</v>
          </cell>
          <cell r="G10371" t="str">
            <v>Administrative Expenses Employee Recognition</v>
          </cell>
          <cell r="H10371">
            <v>0</v>
          </cell>
          <cell r="I10371">
            <v>0</v>
          </cell>
          <cell r="J10371">
            <v>0</v>
          </cell>
          <cell r="K10371">
            <v>0</v>
          </cell>
          <cell r="L10371">
            <v>0</v>
          </cell>
          <cell r="M10371">
            <v>0</v>
          </cell>
          <cell r="N10371">
            <v>0</v>
          </cell>
          <cell r="O10371" t="str">
            <v>+++</v>
          </cell>
        </row>
        <row r="10372">
          <cell r="A10372" t="str">
            <v>650.45.41.000-6600.14</v>
          </cell>
          <cell r="B10372" t="str">
            <v>650</v>
          </cell>
          <cell r="C10372" t="str">
            <v>45</v>
          </cell>
          <cell r="D10372" t="str">
            <v>41</v>
          </cell>
          <cell r="E10372" t="str">
            <v>000</v>
          </cell>
          <cell r="F10372" t="str">
            <v>6600.14</v>
          </cell>
          <cell r="G10372" t="str">
            <v>Administrative Expenses Filing/Recording Fee</v>
          </cell>
          <cell r="H10372">
            <v>0</v>
          </cell>
          <cell r="I10372">
            <v>0</v>
          </cell>
          <cell r="J10372">
            <v>0</v>
          </cell>
          <cell r="K10372">
            <v>0</v>
          </cell>
          <cell r="L10372">
            <v>0</v>
          </cell>
          <cell r="M10372">
            <v>0</v>
          </cell>
          <cell r="N10372">
            <v>0</v>
          </cell>
          <cell r="O10372" t="str">
            <v>+++</v>
          </cell>
        </row>
        <row r="10373">
          <cell r="A10373" t="str">
            <v>650.45.41.000-6600.24</v>
          </cell>
          <cell r="B10373" t="str">
            <v>650</v>
          </cell>
          <cell r="C10373" t="str">
            <v>45</v>
          </cell>
          <cell r="D10373" t="str">
            <v>41</v>
          </cell>
          <cell r="E10373" t="str">
            <v>000</v>
          </cell>
          <cell r="F10373" t="str">
            <v>6600.24</v>
          </cell>
          <cell r="G10373" t="str">
            <v>Administrative Expenses Marketing</v>
          </cell>
          <cell r="H10373">
            <v>0</v>
          </cell>
          <cell r="I10373">
            <v>0</v>
          </cell>
          <cell r="J10373">
            <v>0</v>
          </cell>
          <cell r="K10373">
            <v>0</v>
          </cell>
          <cell r="L10373">
            <v>0</v>
          </cell>
          <cell r="M10373">
            <v>0</v>
          </cell>
          <cell r="N10373">
            <v>0</v>
          </cell>
          <cell r="O10373" t="str">
            <v>+++</v>
          </cell>
        </row>
        <row r="10374">
          <cell r="A10374" t="str">
            <v>650.45.41.000-6600.25</v>
          </cell>
          <cell r="B10374" t="str">
            <v>650</v>
          </cell>
          <cell r="C10374" t="str">
            <v>45</v>
          </cell>
          <cell r="D10374" t="str">
            <v>41</v>
          </cell>
          <cell r="E10374" t="str">
            <v>000</v>
          </cell>
          <cell r="F10374" t="str">
            <v>6600.25</v>
          </cell>
          <cell r="G10374" t="str">
            <v>Administrative Expenses Support Services-Indirect Labor</v>
          </cell>
          <cell r="H10374">
            <v>0</v>
          </cell>
          <cell r="I10374">
            <v>0</v>
          </cell>
          <cell r="J10374">
            <v>0</v>
          </cell>
          <cell r="K10374">
            <v>0</v>
          </cell>
          <cell r="L10374">
            <v>0</v>
          </cell>
          <cell r="M10374">
            <v>0</v>
          </cell>
          <cell r="N10374">
            <v>0</v>
          </cell>
          <cell r="O10374" t="str">
            <v>+++</v>
          </cell>
        </row>
        <row r="10375">
          <cell r="A10375" t="str">
            <v>650.45.41.000-6600.26</v>
          </cell>
          <cell r="B10375" t="str">
            <v>650</v>
          </cell>
          <cell r="C10375" t="str">
            <v>45</v>
          </cell>
          <cell r="D10375" t="str">
            <v>41</v>
          </cell>
          <cell r="E10375" t="str">
            <v>000</v>
          </cell>
          <cell r="F10375" t="str">
            <v>6600.26</v>
          </cell>
          <cell r="G10375" t="str">
            <v>Administrative Expenses Support Services-IT</v>
          </cell>
          <cell r="H10375">
            <v>0</v>
          </cell>
          <cell r="I10375">
            <v>0</v>
          </cell>
          <cell r="J10375">
            <v>0</v>
          </cell>
          <cell r="K10375">
            <v>0</v>
          </cell>
          <cell r="L10375">
            <v>0</v>
          </cell>
          <cell r="M10375">
            <v>0</v>
          </cell>
          <cell r="N10375">
            <v>0</v>
          </cell>
          <cell r="O10375" t="str">
            <v>+++</v>
          </cell>
        </row>
        <row r="10376">
          <cell r="A10376" t="str">
            <v>650.45.41.000-6600.27</v>
          </cell>
          <cell r="B10376" t="str">
            <v>650</v>
          </cell>
          <cell r="C10376" t="str">
            <v>45</v>
          </cell>
          <cell r="D10376" t="str">
            <v>41</v>
          </cell>
          <cell r="E10376" t="str">
            <v>000</v>
          </cell>
          <cell r="F10376" t="str">
            <v>6600.27</v>
          </cell>
          <cell r="G10376" t="str">
            <v>Administrative Expenses Support Services-Direct Labor</v>
          </cell>
          <cell r="H10376">
            <v>0</v>
          </cell>
          <cell r="I10376">
            <v>0</v>
          </cell>
          <cell r="J10376">
            <v>0</v>
          </cell>
          <cell r="K10376">
            <v>0</v>
          </cell>
          <cell r="L10376">
            <v>0</v>
          </cell>
          <cell r="M10376">
            <v>0</v>
          </cell>
          <cell r="N10376">
            <v>0</v>
          </cell>
          <cell r="O10376" t="str">
            <v>+++</v>
          </cell>
        </row>
        <row r="10377">
          <cell r="A10377" t="str">
            <v>650.45.41.000-6600.29</v>
          </cell>
          <cell r="B10377" t="str">
            <v>650</v>
          </cell>
          <cell r="C10377" t="str">
            <v>45</v>
          </cell>
          <cell r="D10377" t="str">
            <v>41</v>
          </cell>
          <cell r="E10377" t="str">
            <v>000</v>
          </cell>
          <cell r="F10377" t="str">
            <v>6600.29</v>
          </cell>
          <cell r="G10377" t="str">
            <v>Administrative Expenses Administration &amp; Planning</v>
          </cell>
          <cell r="H10377">
            <v>0</v>
          </cell>
          <cell r="I10377">
            <v>0</v>
          </cell>
          <cell r="J10377">
            <v>0</v>
          </cell>
          <cell r="K10377">
            <v>0</v>
          </cell>
          <cell r="L10377">
            <v>0</v>
          </cell>
          <cell r="M10377">
            <v>0</v>
          </cell>
          <cell r="N10377">
            <v>0</v>
          </cell>
          <cell r="O10377" t="str">
            <v>+++</v>
          </cell>
        </row>
        <row r="10378">
          <cell r="A10378" t="str">
            <v>650.45.41.000-6600.30</v>
          </cell>
          <cell r="B10378" t="str">
            <v>650</v>
          </cell>
          <cell r="C10378" t="str">
            <v>45</v>
          </cell>
          <cell r="D10378" t="str">
            <v>41</v>
          </cell>
          <cell r="E10378" t="str">
            <v>000</v>
          </cell>
          <cell r="F10378" t="str">
            <v>6600.30</v>
          </cell>
          <cell r="G10378" t="str">
            <v>Administrative Expenses Other Expenses</v>
          </cell>
          <cell r="H10378">
            <v>0</v>
          </cell>
          <cell r="I10378">
            <v>0</v>
          </cell>
          <cell r="J10378">
            <v>0</v>
          </cell>
          <cell r="K10378">
            <v>0</v>
          </cell>
          <cell r="L10378">
            <v>0</v>
          </cell>
          <cell r="M10378">
            <v>0</v>
          </cell>
          <cell r="N10378">
            <v>0</v>
          </cell>
          <cell r="O10378" t="str">
            <v>+++</v>
          </cell>
        </row>
        <row r="10379">
          <cell r="A10379" t="str">
            <v>650.45.41.000-7000.03</v>
          </cell>
          <cell r="B10379" t="str">
            <v>650</v>
          </cell>
          <cell r="C10379" t="str">
            <v>45</v>
          </cell>
          <cell r="D10379" t="str">
            <v>41</v>
          </cell>
          <cell r="E10379" t="str">
            <v>000</v>
          </cell>
          <cell r="F10379" t="str">
            <v>7000.03</v>
          </cell>
          <cell r="G10379" t="str">
            <v>Capital Outlay Operations Equip-Minor</v>
          </cell>
          <cell r="H10379">
            <v>0</v>
          </cell>
          <cell r="I10379">
            <v>0</v>
          </cell>
          <cell r="J10379">
            <v>0</v>
          </cell>
          <cell r="K10379">
            <v>0</v>
          </cell>
          <cell r="L10379">
            <v>0</v>
          </cell>
          <cell r="M10379">
            <v>0</v>
          </cell>
          <cell r="N10379">
            <v>0</v>
          </cell>
          <cell r="O10379" t="str">
            <v>+++</v>
          </cell>
        </row>
        <row r="10380">
          <cell r="A10380" t="str">
            <v>650.45.41.000-7000.04</v>
          </cell>
          <cell r="B10380" t="str">
            <v>650</v>
          </cell>
          <cell r="C10380" t="str">
            <v>45</v>
          </cell>
          <cell r="D10380" t="str">
            <v>41</v>
          </cell>
          <cell r="E10380" t="str">
            <v>000</v>
          </cell>
          <cell r="F10380" t="str">
            <v>7000.04</v>
          </cell>
          <cell r="G10380" t="str">
            <v>Capital Outlay Operations Equipment-Major</v>
          </cell>
          <cell r="H10380">
            <v>0</v>
          </cell>
          <cell r="I10380">
            <v>0</v>
          </cell>
          <cell r="J10380">
            <v>0</v>
          </cell>
          <cell r="K10380">
            <v>0</v>
          </cell>
          <cell r="L10380">
            <v>0</v>
          </cell>
          <cell r="M10380">
            <v>0</v>
          </cell>
          <cell r="N10380">
            <v>0</v>
          </cell>
          <cell r="O10380" t="str">
            <v>+++</v>
          </cell>
        </row>
        <row r="10381">
          <cell r="A10381" t="str">
            <v>650.45.41.000-7000.07</v>
          </cell>
          <cell r="B10381" t="str">
            <v>650</v>
          </cell>
          <cell r="C10381" t="str">
            <v>45</v>
          </cell>
          <cell r="D10381" t="str">
            <v>41</v>
          </cell>
          <cell r="E10381" t="str">
            <v>000</v>
          </cell>
          <cell r="F10381" t="str">
            <v>7000.07</v>
          </cell>
          <cell r="G10381" t="str">
            <v>Capital Outlay Computer Hardware</v>
          </cell>
          <cell r="H10381">
            <v>0</v>
          </cell>
          <cell r="I10381">
            <v>0</v>
          </cell>
          <cell r="J10381">
            <v>0</v>
          </cell>
          <cell r="K10381">
            <v>0</v>
          </cell>
          <cell r="L10381">
            <v>0</v>
          </cell>
          <cell r="M10381">
            <v>0</v>
          </cell>
          <cell r="N10381">
            <v>0</v>
          </cell>
          <cell r="O10381" t="str">
            <v>+++</v>
          </cell>
        </row>
        <row r="10382">
          <cell r="A10382" t="str">
            <v>650.45.41.000-7000.08</v>
          </cell>
          <cell r="B10382" t="str">
            <v>650</v>
          </cell>
          <cell r="C10382" t="str">
            <v>45</v>
          </cell>
          <cell r="D10382" t="str">
            <v>41</v>
          </cell>
          <cell r="E10382" t="str">
            <v>000</v>
          </cell>
          <cell r="F10382" t="str">
            <v>7000.08</v>
          </cell>
          <cell r="G10382" t="str">
            <v>Capital Outlay Computer Software</v>
          </cell>
          <cell r="H10382">
            <v>0</v>
          </cell>
          <cell r="I10382">
            <v>0</v>
          </cell>
          <cell r="J10382">
            <v>0</v>
          </cell>
          <cell r="K10382">
            <v>0</v>
          </cell>
          <cell r="L10382">
            <v>0</v>
          </cell>
          <cell r="M10382">
            <v>0</v>
          </cell>
          <cell r="N10382">
            <v>0</v>
          </cell>
          <cell r="O10382" t="str">
            <v>+++</v>
          </cell>
        </row>
        <row r="10383">
          <cell r="A10383" t="str">
            <v>650.45.41.000-7000.12</v>
          </cell>
          <cell r="B10383" t="str">
            <v>650</v>
          </cell>
          <cell r="C10383" t="str">
            <v>45</v>
          </cell>
          <cell r="D10383" t="str">
            <v>41</v>
          </cell>
          <cell r="E10383" t="str">
            <v>000</v>
          </cell>
          <cell r="F10383" t="str">
            <v>7000.12</v>
          </cell>
          <cell r="G10383" t="str">
            <v>Capital Outlay Furniture</v>
          </cell>
          <cell r="H10383">
            <v>0</v>
          </cell>
          <cell r="I10383">
            <v>0</v>
          </cell>
          <cell r="J10383">
            <v>0</v>
          </cell>
          <cell r="K10383">
            <v>0</v>
          </cell>
          <cell r="L10383">
            <v>0</v>
          </cell>
          <cell r="M10383">
            <v>0</v>
          </cell>
          <cell r="N10383">
            <v>0</v>
          </cell>
          <cell r="O10383" t="str">
            <v>+++</v>
          </cell>
        </row>
        <row r="10384">
          <cell r="A10384" t="str">
            <v>650.45.41.000-7000.99</v>
          </cell>
          <cell r="B10384" t="str">
            <v>650</v>
          </cell>
          <cell r="C10384" t="str">
            <v>45</v>
          </cell>
          <cell r="D10384" t="str">
            <v>41</v>
          </cell>
          <cell r="E10384" t="str">
            <v>000</v>
          </cell>
          <cell r="F10384" t="str">
            <v>7000.99</v>
          </cell>
          <cell r="G10384" t="str">
            <v>Capital Outlay General</v>
          </cell>
          <cell r="H10384">
            <v>0</v>
          </cell>
          <cell r="I10384">
            <v>0</v>
          </cell>
          <cell r="J10384">
            <v>0</v>
          </cell>
          <cell r="K10384">
            <v>0</v>
          </cell>
          <cell r="L10384">
            <v>0</v>
          </cell>
          <cell r="M10384">
            <v>0</v>
          </cell>
          <cell r="N10384">
            <v>0</v>
          </cell>
          <cell r="O10384" t="str">
            <v>+++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textbox3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  <cell r="M1">
            <v>9</v>
          </cell>
        </row>
        <row r="2">
          <cell r="A2" t="str">
            <v>650.40.80.015-4400.08</v>
          </cell>
          <cell r="B2" t="str">
            <v>4400.08</v>
          </cell>
          <cell r="C2" t="str">
            <v>650.40.80.015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  <cell r="M2" t="str">
            <v>Intergovernmental Revenues Lathrop 14.7% WQCF</v>
          </cell>
        </row>
        <row r="3">
          <cell r="A3" t="str">
            <v>650.40.80.015-4400.09</v>
          </cell>
          <cell r="B3" t="str">
            <v>4400.09</v>
          </cell>
          <cell r="C3" t="str">
            <v>650.40.80.015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  <cell r="M3" t="str">
            <v>Intergovernmental Revenues SWRCB Prop 13 WQCF</v>
          </cell>
        </row>
        <row r="4">
          <cell r="A4" t="str">
            <v>650.40.80.015-4500.10</v>
          </cell>
          <cell r="B4" t="str">
            <v>4500.10</v>
          </cell>
          <cell r="C4" t="str">
            <v>650.40.80.015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  <cell r="M4" t="str">
            <v>Charges for Services-Public Works Sewer Connection Fee</v>
          </cell>
        </row>
        <row r="5">
          <cell r="A5" t="str">
            <v>650.40.80.015-4500.11</v>
          </cell>
          <cell r="B5" t="str">
            <v>4500.11</v>
          </cell>
          <cell r="C5" t="str">
            <v>650.40.80.015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  <cell r="M5" t="str">
            <v>Charges for Services-Public Works Sewer Connection Fee-WQCF Exp</v>
          </cell>
        </row>
        <row r="6">
          <cell r="A6" t="str">
            <v>650.40.80.015-4500.12</v>
          </cell>
          <cell r="B6" t="str">
            <v>4500.12</v>
          </cell>
          <cell r="C6" t="str">
            <v>650.40.80.015</v>
          </cell>
          <cell r="D6">
            <v>2878360</v>
          </cell>
          <cell r="E6">
            <v>0</v>
          </cell>
          <cell r="F6">
            <v>2878360</v>
          </cell>
          <cell r="G6">
            <v>289153</v>
          </cell>
          <cell r="H6">
            <v>0</v>
          </cell>
          <cell r="I6">
            <v>1355696.64</v>
          </cell>
          <cell r="J6">
            <v>1522663.36</v>
          </cell>
          <cell r="K6">
            <v>0.47</v>
          </cell>
          <cell r="L6">
            <v>3126349.7</v>
          </cell>
          <cell r="M6" t="str">
            <v>Charges for Services-Public Works WQCF Phase III</v>
          </cell>
        </row>
        <row r="7">
          <cell r="A7" t="str">
            <v>650.40.80.015-4500.13</v>
          </cell>
          <cell r="B7" t="str">
            <v>4500.13</v>
          </cell>
          <cell r="C7" t="str">
            <v>650.40.80.015</v>
          </cell>
          <cell r="D7">
            <v>1482100</v>
          </cell>
          <cell r="E7">
            <v>0</v>
          </cell>
          <cell r="F7">
            <v>1482100</v>
          </cell>
          <cell r="G7">
            <v>146219</v>
          </cell>
          <cell r="H7">
            <v>0</v>
          </cell>
          <cell r="I7">
            <v>709399.52</v>
          </cell>
          <cell r="J7">
            <v>772700.48</v>
          </cell>
          <cell r="K7">
            <v>0.48</v>
          </cell>
          <cell r="L7">
            <v>1623875.61</v>
          </cell>
          <cell r="M7" t="str">
            <v>Charges for Services-Public Works WQCF Phase III-Completion</v>
          </cell>
        </row>
        <row r="8">
          <cell r="A8" t="str">
            <v>650.40.80.015-4500.39</v>
          </cell>
          <cell r="B8" t="str">
            <v>4500.39</v>
          </cell>
          <cell r="C8" t="str">
            <v>650.40.80.015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  <cell r="M8" t="str">
            <v>Charges for Services-Public Works Pestana Sewer Assessment</v>
          </cell>
        </row>
        <row r="9">
          <cell r="A9" t="str">
            <v>650.40.80.015-4500.40</v>
          </cell>
          <cell r="B9" t="str">
            <v>4500.40</v>
          </cell>
          <cell r="C9" t="str">
            <v>650.40.80.015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  <cell r="M9" t="str">
            <v>Charges for Services-Public Works Industrial Waste Pipeline</v>
          </cell>
        </row>
        <row r="10">
          <cell r="A10" t="str">
            <v>650.40.80.015-4700.01</v>
          </cell>
          <cell r="B10" t="str">
            <v>4700.01</v>
          </cell>
          <cell r="C10" t="str">
            <v>650.40.80.015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+++</v>
          </cell>
          <cell r="L10">
            <v>0</v>
          </cell>
          <cell r="M10" t="str">
            <v>Investment Earnings Interest on Investments</v>
          </cell>
        </row>
        <row r="11">
          <cell r="A11" t="str">
            <v>650.40.80.015-4700.07</v>
          </cell>
          <cell r="B11" t="str">
            <v>4700.07</v>
          </cell>
          <cell r="C11" t="str">
            <v>650.40.80.015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  <cell r="M11" t="str">
            <v>Investment Earnings Trust Accounts</v>
          </cell>
        </row>
        <row r="12">
          <cell r="A12" t="str">
            <v>650.40.80.015-4700.09</v>
          </cell>
          <cell r="B12" t="str">
            <v>4700.09</v>
          </cell>
          <cell r="C12" t="str">
            <v>650.40.80.015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  <cell r="M12" t="str">
            <v>Investment Earnings 2003 Issue</v>
          </cell>
        </row>
        <row r="13">
          <cell r="A13" t="str">
            <v>650.40.80.015-4700.19</v>
          </cell>
          <cell r="B13" t="str">
            <v>4700.19</v>
          </cell>
          <cell r="C13" t="str">
            <v>650.40.80.015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0</v>
          </cell>
          <cell r="M13" t="str">
            <v>Investment Earnings Market Value Change</v>
          </cell>
        </row>
        <row r="14">
          <cell r="A14" t="str">
            <v>650.40.80.015-4700.21</v>
          </cell>
          <cell r="B14" t="str">
            <v>4700.21</v>
          </cell>
          <cell r="C14" t="str">
            <v>650.40.80.015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+++</v>
          </cell>
          <cell r="L14">
            <v>0</v>
          </cell>
          <cell r="M14" t="str">
            <v>Investment Earnings Unallocated Investment Expense</v>
          </cell>
        </row>
        <row r="15">
          <cell r="A15" t="str">
            <v>650.40.80.015-4850.04</v>
          </cell>
          <cell r="B15" t="str">
            <v>4850.04</v>
          </cell>
          <cell r="C15" t="str">
            <v>650.40.80.015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+++</v>
          </cell>
          <cell r="L15">
            <v>0</v>
          </cell>
          <cell r="M15" t="str">
            <v>Other Revenue Rental of Property</v>
          </cell>
        </row>
        <row r="16">
          <cell r="A16" t="str">
            <v>650.40.80.015-4850.07</v>
          </cell>
          <cell r="B16" t="str">
            <v>4850.07</v>
          </cell>
          <cell r="C16" t="str">
            <v>650.40.80.015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  <cell r="M16" t="str">
            <v>Other Revenue Misc Reimbursement</v>
          </cell>
        </row>
        <row r="17">
          <cell r="A17" t="str">
            <v>650.40.80.015-4900.00</v>
          </cell>
          <cell r="B17" t="str">
            <v>4900.00</v>
          </cell>
          <cell r="C17" t="str">
            <v>650.40.80.015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  <cell r="M17" t="str">
            <v>Other Financing Sources Undesignated</v>
          </cell>
        </row>
        <row r="18">
          <cell r="A18" t="str">
            <v>650.40.80.015-4900.04</v>
          </cell>
          <cell r="B18" t="str">
            <v>4900.04</v>
          </cell>
          <cell r="C18" t="str">
            <v>650.40.80.015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  <cell r="M18" t="str">
            <v>Other Financing Sources Long Term Debt Proceeds</v>
          </cell>
        </row>
        <row r="19">
          <cell r="A19" t="str">
            <v>650.00.00.900-4900.64</v>
          </cell>
          <cell r="B19" t="str">
            <v>4900.64</v>
          </cell>
          <cell r="C19" t="str">
            <v>650.00.00.900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  <cell r="M19" t="str">
            <v>Other Financing Sources Op Transfer In-Sewer M&amp;O</v>
          </cell>
        </row>
        <row r="20">
          <cell r="A20" t="str">
            <v>650.05.00.150-6000.01</v>
          </cell>
          <cell r="B20" t="str">
            <v>6000.01</v>
          </cell>
          <cell r="C20" t="str">
            <v>650.05.00.150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  <cell r="L20">
            <v>0</v>
          </cell>
          <cell r="M20" t="str">
            <v>Professional Services General</v>
          </cell>
        </row>
        <row r="21">
          <cell r="A21" t="str">
            <v>650.05.00.160-6000.01</v>
          </cell>
          <cell r="B21" t="str">
            <v>6000.01</v>
          </cell>
          <cell r="C21" t="str">
            <v>650.05.00.160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  <cell r="M21" t="str">
            <v>Professional Services General</v>
          </cell>
        </row>
        <row r="22">
          <cell r="A22" t="str">
            <v>650.40.80.015-6000.01</v>
          </cell>
          <cell r="B22" t="str">
            <v>6000.01</v>
          </cell>
          <cell r="C22" t="str">
            <v>650.40.80.015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  <cell r="M22" t="str">
            <v>Professional Services General</v>
          </cell>
        </row>
        <row r="23">
          <cell r="A23" t="str">
            <v>650.40.80.015-6000.18</v>
          </cell>
          <cell r="B23" t="str">
            <v>6000.18</v>
          </cell>
          <cell r="C23" t="str">
            <v>650.40.80.015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Professional Services Legal</v>
          </cell>
        </row>
        <row r="24">
          <cell r="A24" t="str">
            <v>650.40.80.015-6200.02</v>
          </cell>
          <cell r="B24" t="str">
            <v>6200.02</v>
          </cell>
          <cell r="C24" t="str">
            <v>650.40.80.015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  <cell r="L24">
            <v>0</v>
          </cell>
          <cell r="M24" t="str">
            <v>Supplies Special Department</v>
          </cell>
        </row>
        <row r="25">
          <cell r="A25" t="str">
            <v>650.40.80.015-6200.09</v>
          </cell>
          <cell r="B25" t="str">
            <v>6200.09</v>
          </cell>
          <cell r="C25" t="str">
            <v>650.40.80.015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  <cell r="M25" t="str">
            <v>Supplies Data Processing</v>
          </cell>
        </row>
        <row r="26">
          <cell r="A26" t="str">
            <v>650.40.80.015-6280.18</v>
          </cell>
          <cell r="B26" t="str">
            <v>6280.18</v>
          </cell>
          <cell r="C26" t="str">
            <v>650.40.80.015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Supplies-Public Works WQCF Expansion</v>
          </cell>
        </row>
        <row r="27">
          <cell r="A27" t="str">
            <v>650.40.80.015-6600.25</v>
          </cell>
          <cell r="B27" t="str">
            <v>6600.25</v>
          </cell>
          <cell r="C27" t="str">
            <v>650.40.80.015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Administrative Expenses Support Services-Indirect Labor</v>
          </cell>
        </row>
        <row r="28">
          <cell r="A28" t="str">
            <v>650.40.80.015-6600.26</v>
          </cell>
          <cell r="B28" t="str">
            <v>6600.26</v>
          </cell>
          <cell r="C28" t="str">
            <v>650.40.80.015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+++</v>
          </cell>
          <cell r="L28">
            <v>0</v>
          </cell>
          <cell r="M28" t="str">
            <v>Administrative Expenses Support Services-IT</v>
          </cell>
        </row>
        <row r="29">
          <cell r="A29" t="str">
            <v>650.40.80.015-6600.36</v>
          </cell>
          <cell r="B29" t="str">
            <v>6600.36</v>
          </cell>
          <cell r="C29" t="str">
            <v>650.40.80.015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  <cell r="M29" t="str">
            <v>Administrative Expenses IT Fund Contribution</v>
          </cell>
        </row>
        <row r="30">
          <cell r="A30" t="str">
            <v>650.00.00.900-7000.03</v>
          </cell>
          <cell r="B30" t="str">
            <v>7000.03</v>
          </cell>
          <cell r="C30" t="str">
            <v>650.00.00.900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+++</v>
          </cell>
          <cell r="L30">
            <v>0</v>
          </cell>
          <cell r="M30" t="str">
            <v>Capital Outlay Operations Equip-Minor</v>
          </cell>
        </row>
        <row r="31">
          <cell r="A31" t="str">
            <v>650.00.00.900-7000.08</v>
          </cell>
          <cell r="B31" t="str">
            <v>7000.08</v>
          </cell>
          <cell r="C31" t="str">
            <v>650.00.00.900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  <cell r="M31" t="str">
            <v>Capital Outlay Computer Software</v>
          </cell>
        </row>
        <row r="32">
          <cell r="A32" t="str">
            <v>650.00.00.900-7000.99</v>
          </cell>
          <cell r="B32" t="str">
            <v>7000.99</v>
          </cell>
          <cell r="C32" t="str">
            <v>650.00.00.900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  <cell r="M32" t="str">
            <v>Capital Outlay General</v>
          </cell>
        </row>
        <row r="33">
          <cell r="A33" t="str">
            <v>650.00.00.900-8050.01</v>
          </cell>
          <cell r="B33" t="str">
            <v>8050.01</v>
          </cell>
          <cell r="C33" t="str">
            <v>650.00.00.900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  <cell r="M33" t="str">
            <v>Capital Improvements-Sewer Land</v>
          </cell>
        </row>
        <row r="34">
          <cell r="A34" t="str">
            <v>650.00.00.900-8050.04</v>
          </cell>
          <cell r="B34" t="str">
            <v>8050.04</v>
          </cell>
          <cell r="C34" t="str">
            <v>650.00.00.900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  <cell r="M34" t="str">
            <v>Capital Improvements-Sewer Collection Line Replacement/Impr</v>
          </cell>
        </row>
        <row r="35">
          <cell r="A35" t="str">
            <v>650.00.00.900-8050.07</v>
          </cell>
          <cell r="B35" t="str">
            <v>8050.07</v>
          </cell>
          <cell r="C35" t="str">
            <v>650.00.00.900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  <cell r="M35" t="str">
            <v>Capital Improvements-Sewer Collection Trunk Replacement/Imp</v>
          </cell>
        </row>
        <row r="36">
          <cell r="A36" t="str">
            <v>650.00.00.900-8050.10</v>
          </cell>
          <cell r="B36" t="str">
            <v>8050.10</v>
          </cell>
          <cell r="C36" t="str">
            <v>650.00.00.900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  <cell r="M36" t="str">
            <v>Capital Improvements-Sewer Collection Pump Stn Replace/Imp</v>
          </cell>
        </row>
        <row r="37">
          <cell r="A37" t="str">
            <v>650.00.00.900-8050.13</v>
          </cell>
          <cell r="B37" t="str">
            <v>8050.13</v>
          </cell>
          <cell r="C37" t="str">
            <v>650.00.00.900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  <cell r="M37" t="str">
            <v>Capital Improvements-Sewer Plant Liquid Replacement/Imp</v>
          </cell>
        </row>
        <row r="38">
          <cell r="A38" t="str">
            <v>650.00.00.900-8050.16</v>
          </cell>
          <cell r="B38" t="str">
            <v>8050.16</v>
          </cell>
          <cell r="C38" t="str">
            <v>650.00.00.900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114389.94</v>
          </cell>
          <cell r="M38" t="str">
            <v>Capital Improvements-Sewer Plant Solid Replacement./Imp</v>
          </cell>
        </row>
        <row r="39">
          <cell r="A39" t="str">
            <v>650.00.00.900-8050.17</v>
          </cell>
          <cell r="B39" t="str">
            <v>8050.17</v>
          </cell>
          <cell r="C39" t="str">
            <v>650.00.00.900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  <cell r="M39" t="str">
            <v>Capital Improvements-Sewer Other Misc Improvements</v>
          </cell>
        </row>
        <row r="40">
          <cell r="A40" t="str">
            <v>650.00.00.900-8050.20</v>
          </cell>
          <cell r="B40" t="str">
            <v>8050.20</v>
          </cell>
          <cell r="C40" t="str">
            <v>650.00.00.900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  <cell r="M40" t="str">
            <v>Capital Improvements-Sewer Plant Expansion/Improvements</v>
          </cell>
        </row>
        <row r="41">
          <cell r="A41" t="str">
            <v>650.00.00.900-8050.28</v>
          </cell>
          <cell r="B41" t="str">
            <v>8050.28</v>
          </cell>
          <cell r="C41" t="str">
            <v>650.00.00.900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  <cell r="M41" t="str">
            <v>Capital Improvements-Sewer Industrial Pipeline Replace/Imp</v>
          </cell>
        </row>
        <row r="42">
          <cell r="A42" t="str">
            <v>650.00.00.900-8050.30</v>
          </cell>
          <cell r="B42" t="str">
            <v>8050.30</v>
          </cell>
          <cell r="C42" t="str">
            <v>650.00.00.900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  <cell r="M42" t="str">
            <v>Capital Improvements-Sewer Woodward Av Utility &amp; Street Imp</v>
          </cell>
        </row>
        <row r="43">
          <cell r="A43" t="str">
            <v>650.00.00.900-8050.32</v>
          </cell>
          <cell r="B43" t="str">
            <v>8050.32</v>
          </cell>
          <cell r="C43" t="str">
            <v>650.00.00.900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  <cell r="M43" t="str">
            <v>Capital Improvements-Sewer Phase III Expansion</v>
          </cell>
        </row>
        <row r="44">
          <cell r="A44" t="str">
            <v>650.00.00.900-8050.99</v>
          </cell>
          <cell r="B44" t="str">
            <v>8050.99</v>
          </cell>
          <cell r="C44" t="str">
            <v>650.00.00.900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Capital Improvements-Sewer General</v>
          </cell>
        </row>
        <row r="45">
          <cell r="A45" t="str">
            <v>650.00.00.900-8450.03</v>
          </cell>
          <cell r="B45" t="str">
            <v>8450.03</v>
          </cell>
          <cell r="C45" t="str">
            <v>650.00.00.900</v>
          </cell>
          <cell r="D45">
            <v>0</v>
          </cell>
          <cell r="E45">
            <v>0</v>
          </cell>
          <cell r="F45">
            <v>0</v>
          </cell>
          <cell r="G45">
            <v>1253.45</v>
          </cell>
          <cell r="H45">
            <v>0</v>
          </cell>
          <cell r="I45">
            <v>3280.95</v>
          </cell>
          <cell r="J45">
            <v>-3280.95</v>
          </cell>
          <cell r="K45" t="str">
            <v>+++</v>
          </cell>
          <cell r="L45">
            <v>1253680.21</v>
          </cell>
          <cell r="M45" t="str">
            <v>Alternative Energy Solar</v>
          </cell>
        </row>
        <row r="46">
          <cell r="A46" t="str">
            <v>650.40.80.005-8900.20</v>
          </cell>
          <cell r="B46" t="str">
            <v>8900.20</v>
          </cell>
          <cell r="C46" t="str">
            <v>650.40.80.005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  <cell r="M46" t="str">
            <v>Debt Service-Principal 2009 Issue</v>
          </cell>
        </row>
        <row r="47">
          <cell r="A47" t="str">
            <v>650.40.80.005-8900.22</v>
          </cell>
          <cell r="B47" t="str">
            <v>8900.22</v>
          </cell>
          <cell r="C47" t="str">
            <v>650.40.80.005</v>
          </cell>
          <cell r="D47">
            <v>726150</v>
          </cell>
          <cell r="E47">
            <v>0</v>
          </cell>
          <cell r="F47">
            <v>726150</v>
          </cell>
          <cell r="G47">
            <v>0</v>
          </cell>
          <cell r="H47">
            <v>0</v>
          </cell>
          <cell r="I47">
            <v>0</v>
          </cell>
          <cell r="J47">
            <v>726150</v>
          </cell>
          <cell r="K47">
            <v>0</v>
          </cell>
          <cell r="L47">
            <v>726150</v>
          </cell>
          <cell r="M47" t="str">
            <v>Debt Service-Principal 2012 Issue</v>
          </cell>
        </row>
        <row r="48">
          <cell r="A48" t="str">
            <v>650.40.80.005-8900.99</v>
          </cell>
          <cell r="B48" t="str">
            <v>8900.99</v>
          </cell>
          <cell r="C48" t="str">
            <v>650.40.80.005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  <cell r="M48" t="str">
            <v>Debt Service-Principal Extraordinary Mandatory Payments</v>
          </cell>
        </row>
        <row r="49">
          <cell r="A49" t="str">
            <v>650.40.80.005-8910.20</v>
          </cell>
          <cell r="B49" t="str">
            <v>8910.20</v>
          </cell>
          <cell r="C49" t="str">
            <v>650.40.80.005</v>
          </cell>
          <cell r="D49">
            <v>545265</v>
          </cell>
          <cell r="E49">
            <v>0</v>
          </cell>
          <cell r="F49">
            <v>545265</v>
          </cell>
          <cell r="G49">
            <v>0</v>
          </cell>
          <cell r="H49">
            <v>0</v>
          </cell>
          <cell r="I49">
            <v>0</v>
          </cell>
          <cell r="J49">
            <v>545265</v>
          </cell>
          <cell r="K49">
            <v>0</v>
          </cell>
          <cell r="L49">
            <v>545262.69999999995</v>
          </cell>
          <cell r="M49" t="str">
            <v>Debt Service-Interest 2009 Issue</v>
          </cell>
        </row>
        <row r="50">
          <cell r="A50" t="str">
            <v>650.40.80.005-8910.22</v>
          </cell>
          <cell r="B50" t="str">
            <v>8910.22</v>
          </cell>
          <cell r="C50" t="str">
            <v>650.40.80.005</v>
          </cell>
          <cell r="D50">
            <v>323695</v>
          </cell>
          <cell r="E50">
            <v>0</v>
          </cell>
          <cell r="F50">
            <v>323695</v>
          </cell>
          <cell r="G50">
            <v>0</v>
          </cell>
          <cell r="H50">
            <v>0</v>
          </cell>
          <cell r="I50">
            <v>0</v>
          </cell>
          <cell r="J50">
            <v>323695</v>
          </cell>
          <cell r="K50">
            <v>0</v>
          </cell>
          <cell r="L50">
            <v>170922.71</v>
          </cell>
          <cell r="M50" t="str">
            <v>Debt Service-Interest 2012</v>
          </cell>
        </row>
        <row r="51">
          <cell r="A51" t="str">
            <v>650.40.80.005-8910.99</v>
          </cell>
          <cell r="B51" t="str">
            <v>8910.99</v>
          </cell>
          <cell r="C51" t="str">
            <v>650.40.80.005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+++</v>
          </cell>
          <cell r="L51">
            <v>0</v>
          </cell>
          <cell r="M51" t="str">
            <v>Debt Service-Interest Capitalized Interest</v>
          </cell>
        </row>
        <row r="52">
          <cell r="A52" t="str">
            <v>650.40.80.005-8920.01</v>
          </cell>
          <cell r="B52" t="str">
            <v>8920.01</v>
          </cell>
          <cell r="C52" t="str">
            <v>650.40.80.005</v>
          </cell>
          <cell r="D52">
            <v>1795</v>
          </cell>
          <cell r="E52">
            <v>0</v>
          </cell>
          <cell r="F52">
            <v>1795</v>
          </cell>
          <cell r="G52">
            <v>1725</v>
          </cell>
          <cell r="H52">
            <v>0</v>
          </cell>
          <cell r="I52">
            <v>1725</v>
          </cell>
          <cell r="J52">
            <v>70</v>
          </cell>
          <cell r="K52">
            <v>0.96</v>
          </cell>
          <cell r="L52">
            <v>2262.5</v>
          </cell>
          <cell r="M52" t="str">
            <v>Debt Service-Other Costs Admin/Audit Fees</v>
          </cell>
        </row>
        <row r="53">
          <cell r="A53" t="str">
            <v>650.40.80.005-8920.02</v>
          </cell>
          <cell r="B53" t="str">
            <v>8920.02</v>
          </cell>
          <cell r="C53" t="str">
            <v>650.40.80.005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+++</v>
          </cell>
          <cell r="L53">
            <v>0</v>
          </cell>
          <cell r="M53" t="str">
            <v>Debt Service-Other Costs Bond Issuance Costs</v>
          </cell>
        </row>
        <row r="54">
          <cell r="A54" t="str">
            <v>650.40.80.005-8920.04</v>
          </cell>
          <cell r="B54" t="str">
            <v>8920.04</v>
          </cell>
          <cell r="C54" t="str">
            <v>650.40.80.005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+++</v>
          </cell>
          <cell r="L54">
            <v>0</v>
          </cell>
          <cell r="M54" t="str">
            <v>Debt Service-Other Costs Amortization of Discount</v>
          </cell>
        </row>
        <row r="55">
          <cell r="A55" t="str">
            <v>650.00.00.900-9000.64</v>
          </cell>
          <cell r="B55" t="str">
            <v>9000.64</v>
          </cell>
          <cell r="C55" t="str">
            <v>650.00.00.900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+++</v>
          </cell>
          <cell r="L55">
            <v>0</v>
          </cell>
          <cell r="M55" t="str">
            <v>Operating Transfers Out Sewer M&amp;O Fund</v>
          </cell>
        </row>
        <row r="56">
          <cell r="A56" t="str">
            <v>650.00.00.900-9000.99</v>
          </cell>
          <cell r="B56" t="str">
            <v>9000.99</v>
          </cell>
          <cell r="C56" t="str">
            <v>650.00.00.900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+++</v>
          </cell>
          <cell r="L56">
            <v>0</v>
          </cell>
          <cell r="M56" t="str">
            <v>Operating Transfers Out General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822">
          <cell r="A822" t="str">
            <v>650.00.00.900-4900.64</v>
          </cell>
          <cell r="B822" t="str">
            <v>650</v>
          </cell>
          <cell r="C822" t="str">
            <v>00</v>
          </cell>
          <cell r="D822" t="str">
            <v>00</v>
          </cell>
          <cell r="E822" t="str">
            <v>900</v>
          </cell>
          <cell r="F822" t="str">
            <v>4900.64</v>
          </cell>
          <cell r="G822" t="str">
            <v>Other Financing Sources Op Transfer In-Sewer M&amp;O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 t="str">
            <v>+++</v>
          </cell>
        </row>
        <row r="823">
          <cell r="A823" t="str">
            <v>650.40.80.015-4400.08</v>
          </cell>
          <cell r="B823" t="str">
            <v>650</v>
          </cell>
          <cell r="C823" t="str">
            <v>40</v>
          </cell>
          <cell r="D823" t="str">
            <v>80</v>
          </cell>
          <cell r="E823" t="str">
            <v>015</v>
          </cell>
          <cell r="F823" t="str">
            <v>4400.08</v>
          </cell>
          <cell r="G823" t="str">
            <v>Intergovernmental Revenues Lathrop 14.7% WQCF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 t="str">
            <v>+++</v>
          </cell>
        </row>
        <row r="824">
          <cell r="A824" t="str">
            <v>650.40.80.015-4400.09</v>
          </cell>
          <cell r="B824" t="str">
            <v>650</v>
          </cell>
          <cell r="C824" t="str">
            <v>40</v>
          </cell>
          <cell r="D824" t="str">
            <v>80</v>
          </cell>
          <cell r="E824" t="str">
            <v>015</v>
          </cell>
          <cell r="F824" t="str">
            <v>4400.09</v>
          </cell>
          <cell r="G824" t="str">
            <v>Intergovernmental Revenues SWRCB Prop 13 WQCF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 t="str">
            <v>+++</v>
          </cell>
        </row>
        <row r="825">
          <cell r="A825" t="str">
            <v>650.40.80.015-4500.10</v>
          </cell>
          <cell r="B825" t="str">
            <v>650</v>
          </cell>
          <cell r="C825" t="str">
            <v>40</v>
          </cell>
          <cell r="D825" t="str">
            <v>80</v>
          </cell>
          <cell r="E825" t="str">
            <v>015</v>
          </cell>
          <cell r="F825" t="str">
            <v>4500.10</v>
          </cell>
          <cell r="G825" t="str">
            <v>Charges for Services-Public Works Sewer Connection Fee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 t="str">
            <v>+++</v>
          </cell>
        </row>
        <row r="826">
          <cell r="A826" t="str">
            <v>650.40.80.015-4500.11</v>
          </cell>
          <cell r="B826" t="str">
            <v>650</v>
          </cell>
          <cell r="C826" t="str">
            <v>40</v>
          </cell>
          <cell r="D826" t="str">
            <v>80</v>
          </cell>
          <cell r="E826" t="str">
            <v>015</v>
          </cell>
          <cell r="F826" t="str">
            <v>4500.11</v>
          </cell>
          <cell r="G826" t="str">
            <v>Charges for Services-Public Works Sewer Connection Fee-WQCF Exp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 t="str">
            <v>+++</v>
          </cell>
        </row>
        <row r="827">
          <cell r="A827" t="str">
            <v>650.40.80.015-4500.12</v>
          </cell>
          <cell r="B827" t="str">
            <v>650</v>
          </cell>
          <cell r="C827" t="str">
            <v>40</v>
          </cell>
          <cell r="D827" t="str">
            <v>80</v>
          </cell>
          <cell r="E827" t="str">
            <v>015</v>
          </cell>
          <cell r="F827" t="str">
            <v>4500.12</v>
          </cell>
          <cell r="G827" t="str">
            <v>Charges for Services-Public Works WQCF Phase III</v>
          </cell>
          <cell r="H827">
            <v>2878360</v>
          </cell>
          <cell r="I827">
            <v>0</v>
          </cell>
          <cell r="J827">
            <v>2878360</v>
          </cell>
          <cell r="K827">
            <v>0</v>
          </cell>
          <cell r="L827">
            <v>0</v>
          </cell>
          <cell r="M827">
            <v>1430955.64</v>
          </cell>
          <cell r="N827">
            <v>1447404.36</v>
          </cell>
          <cell r="O827">
            <v>0.5</v>
          </cell>
        </row>
        <row r="828">
          <cell r="A828" t="str">
            <v>650.40.80.015-4500.13</v>
          </cell>
          <cell r="B828" t="str">
            <v>650</v>
          </cell>
          <cell r="C828" t="str">
            <v>40</v>
          </cell>
          <cell r="D828" t="str">
            <v>80</v>
          </cell>
          <cell r="E828" t="str">
            <v>015</v>
          </cell>
          <cell r="F828" t="str">
            <v>4500.13</v>
          </cell>
          <cell r="G828" t="str">
            <v>Charges for Services-Public Works WQCF Phase III-Completion</v>
          </cell>
          <cell r="H828">
            <v>1482100</v>
          </cell>
          <cell r="I828">
            <v>0</v>
          </cell>
          <cell r="J828">
            <v>1482100</v>
          </cell>
          <cell r="K828">
            <v>0</v>
          </cell>
          <cell r="L828">
            <v>0</v>
          </cell>
          <cell r="M828">
            <v>747456.52</v>
          </cell>
          <cell r="N828">
            <v>734643.48</v>
          </cell>
          <cell r="O828">
            <v>0.5</v>
          </cell>
        </row>
        <row r="829">
          <cell r="A829" t="str">
            <v>650.40.80.015-4500.39</v>
          </cell>
          <cell r="B829" t="str">
            <v>650</v>
          </cell>
          <cell r="C829" t="str">
            <v>40</v>
          </cell>
          <cell r="D829" t="str">
            <v>80</v>
          </cell>
          <cell r="E829" t="str">
            <v>015</v>
          </cell>
          <cell r="F829" t="str">
            <v>4500.39</v>
          </cell>
          <cell r="G829" t="str">
            <v>Charges for Services-Public Works Pestana Sewer Assessment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 t="str">
            <v>+++</v>
          </cell>
        </row>
        <row r="830">
          <cell r="A830" t="str">
            <v>650.40.80.015-4500.40</v>
          </cell>
          <cell r="B830" t="str">
            <v>650</v>
          </cell>
          <cell r="C830" t="str">
            <v>40</v>
          </cell>
          <cell r="D830" t="str">
            <v>80</v>
          </cell>
          <cell r="E830" t="str">
            <v>015</v>
          </cell>
          <cell r="F830" t="str">
            <v>4500.40</v>
          </cell>
          <cell r="G830" t="str">
            <v>Charges for Services-Public Works Industrial Waste Pipeline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 t="str">
            <v>+++</v>
          </cell>
        </row>
        <row r="831">
          <cell r="A831" t="str">
            <v>650.40.80.015-4700.01</v>
          </cell>
          <cell r="B831" t="str">
            <v>650</v>
          </cell>
          <cell r="C831" t="str">
            <v>40</v>
          </cell>
          <cell r="D831" t="str">
            <v>80</v>
          </cell>
          <cell r="E831" t="str">
            <v>015</v>
          </cell>
          <cell r="F831" t="str">
            <v>4700.01</v>
          </cell>
          <cell r="G831" t="str">
            <v>Investment Earnings Interest on Investments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 t="str">
            <v>+++</v>
          </cell>
        </row>
        <row r="832">
          <cell r="A832" t="str">
            <v>650.40.80.015-4700.07</v>
          </cell>
          <cell r="B832" t="str">
            <v>650</v>
          </cell>
          <cell r="C832" t="str">
            <v>40</v>
          </cell>
          <cell r="D832" t="str">
            <v>80</v>
          </cell>
          <cell r="E832" t="str">
            <v>015</v>
          </cell>
          <cell r="F832" t="str">
            <v>4700.07</v>
          </cell>
          <cell r="G832" t="str">
            <v>Investment Earnings Trust Accounts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 t="str">
            <v>+++</v>
          </cell>
        </row>
        <row r="833">
          <cell r="A833" t="str">
            <v>650.40.80.015-4700.09</v>
          </cell>
          <cell r="B833" t="str">
            <v>650</v>
          </cell>
          <cell r="C833" t="str">
            <v>40</v>
          </cell>
          <cell r="D833" t="str">
            <v>80</v>
          </cell>
          <cell r="E833" t="str">
            <v>015</v>
          </cell>
          <cell r="F833" t="str">
            <v>4700.09</v>
          </cell>
          <cell r="G833" t="str">
            <v>Investment Earnings 2003 Issue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 t="str">
            <v>+++</v>
          </cell>
        </row>
        <row r="834">
          <cell r="A834" t="str">
            <v>650.40.80.015-4700.19</v>
          </cell>
          <cell r="B834" t="str">
            <v>650</v>
          </cell>
          <cell r="C834" t="str">
            <v>40</v>
          </cell>
          <cell r="D834" t="str">
            <v>80</v>
          </cell>
          <cell r="E834" t="str">
            <v>015</v>
          </cell>
          <cell r="F834" t="str">
            <v>4700.19</v>
          </cell>
          <cell r="G834" t="str">
            <v>Investment Earnings Market Value Change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 t="str">
            <v>+++</v>
          </cell>
        </row>
        <row r="835">
          <cell r="A835" t="str">
            <v>650.40.80.015-4700.21</v>
          </cell>
          <cell r="B835" t="str">
            <v>650</v>
          </cell>
          <cell r="C835" t="str">
            <v>40</v>
          </cell>
          <cell r="D835" t="str">
            <v>80</v>
          </cell>
          <cell r="E835" t="str">
            <v>015</v>
          </cell>
          <cell r="F835" t="str">
            <v>4700.21</v>
          </cell>
          <cell r="G835" t="str">
            <v>Investment Earnings Unallocated Investment Expense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 t="str">
            <v>+++</v>
          </cell>
        </row>
        <row r="836">
          <cell r="A836" t="str">
            <v>650.40.80.015-4850.04</v>
          </cell>
          <cell r="B836" t="str">
            <v>650</v>
          </cell>
          <cell r="C836" t="str">
            <v>40</v>
          </cell>
          <cell r="D836" t="str">
            <v>80</v>
          </cell>
          <cell r="E836" t="str">
            <v>015</v>
          </cell>
          <cell r="F836" t="str">
            <v>4850.04</v>
          </cell>
          <cell r="G836" t="str">
            <v>Other Revenue Rental of Property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 t="str">
            <v>+++</v>
          </cell>
        </row>
        <row r="837">
          <cell r="A837" t="str">
            <v>650.40.80.015-4850.07</v>
          </cell>
          <cell r="B837" t="str">
            <v>650</v>
          </cell>
          <cell r="C837" t="str">
            <v>40</v>
          </cell>
          <cell r="D837" t="str">
            <v>80</v>
          </cell>
          <cell r="E837" t="str">
            <v>015</v>
          </cell>
          <cell r="F837" t="str">
            <v>4850.07</v>
          </cell>
          <cell r="G837" t="str">
            <v>Other Revenue Misc Reimbursement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 t="str">
            <v>+++</v>
          </cell>
        </row>
        <row r="838">
          <cell r="A838" t="str">
            <v>650.40.80.015-4900.00</v>
          </cell>
          <cell r="B838" t="str">
            <v>650</v>
          </cell>
          <cell r="C838" t="str">
            <v>40</v>
          </cell>
          <cell r="D838" t="str">
            <v>80</v>
          </cell>
          <cell r="E838" t="str">
            <v>015</v>
          </cell>
          <cell r="F838" t="str">
            <v>4900.00</v>
          </cell>
          <cell r="G838" t="str">
            <v>Other Financing Sources Undesignated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 t="str">
            <v>+++</v>
          </cell>
        </row>
        <row r="839">
          <cell r="A839" t="str">
            <v>650.40.80.015-4900.04</v>
          </cell>
          <cell r="B839" t="str">
            <v>650</v>
          </cell>
          <cell r="C839" t="str">
            <v>40</v>
          </cell>
          <cell r="D839" t="str">
            <v>80</v>
          </cell>
          <cell r="E839" t="str">
            <v>015</v>
          </cell>
          <cell r="F839" t="str">
            <v>4900.04</v>
          </cell>
          <cell r="G839" t="str">
            <v>Other Financing Sources Long Term Debt Proceeds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topLeftCell="B1" zoomScale="110" zoomScaleNormal="100" zoomScaleSheetLayoutView="110" workbookViewId="0">
      <selection activeCell="W19" sqref="W19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/>
    <col min="52" max="52" width="13.140625" style="8" hidden="1" customWidth="1"/>
    <col min="53" max="53" width="5.7109375" style="8" hidden="1" customWidth="1"/>
    <col min="54" max="54" width="13.42578125" style="8" hidden="1" customWidth="1"/>
    <col min="55" max="56" width="11.85546875" style="8" hidden="1" customWidth="1"/>
    <col min="57" max="57" width="12.28515625" style="8" hidden="1" customWidth="1"/>
    <col min="58" max="58" width="11.85546875" style="8" hidden="1" customWidth="1"/>
    <col min="59" max="59" width="14" style="8" hidden="1" customWidth="1"/>
    <col min="60" max="60" width="13.28515625" style="8" hidden="1" customWidth="1"/>
    <col min="61" max="61" width="5.7109375" style="8" hidden="1" customWidth="1"/>
    <col min="62" max="62" width="34.5703125" style="8" hidden="1" customWidth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121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120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197" t="s">
        <v>2</v>
      </c>
      <c r="G5" s="197"/>
      <c r="H5" s="197"/>
      <c r="I5" s="197"/>
      <c r="J5" s="197"/>
      <c r="K5" s="197"/>
      <c r="L5" s="197"/>
      <c r="M5" s="16"/>
      <c r="N5" s="15"/>
      <c r="O5" s="15"/>
      <c r="Q5" s="197" t="s">
        <v>3</v>
      </c>
      <c r="R5" s="197"/>
      <c r="S5" s="197"/>
      <c r="T5" s="197"/>
      <c r="U5" s="197"/>
      <c r="V5" s="197"/>
      <c r="W5" s="197"/>
      <c r="X5" s="16"/>
      <c r="Y5" s="15"/>
      <c r="Z5" s="15"/>
      <c r="AA5" s="17"/>
      <c r="AB5" s="198" t="s">
        <v>4</v>
      </c>
      <c r="AC5" s="198"/>
      <c r="AD5" s="198"/>
      <c r="AE5" s="198"/>
      <c r="AF5" s="198"/>
      <c r="AG5" s="198"/>
      <c r="AH5" s="198"/>
      <c r="AI5" s="198"/>
      <c r="AJ5" s="198"/>
      <c r="AK5" s="198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6" t="s">
        <v>14</v>
      </c>
      <c r="N6" s="196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6" t="s">
        <v>14</v>
      </c>
      <c r="Y6" s="196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195" t="s">
        <v>13</v>
      </c>
      <c r="AI6" s="196" t="s">
        <v>18</v>
      </c>
      <c r="AJ6" s="196"/>
      <c r="AK6" s="24" t="s">
        <v>15</v>
      </c>
      <c r="AL6" s="25"/>
      <c r="AM6" s="23" t="s">
        <v>221</v>
      </c>
      <c r="AN6" s="24" t="s">
        <v>8</v>
      </c>
      <c r="AO6" s="195" t="s">
        <v>158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6" t="s">
        <v>18</v>
      </c>
      <c r="AV6" s="196"/>
      <c r="AW6" s="24" t="s">
        <v>15</v>
      </c>
      <c r="AY6" s="23" t="s">
        <v>19</v>
      </c>
      <c r="AZ6" s="196" t="s">
        <v>20</v>
      </c>
      <c r="BA6" s="196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6" t="s">
        <v>18</v>
      </c>
      <c r="BI6" s="196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1384611.46</v>
      </c>
      <c r="R8" s="32">
        <f>L33</f>
        <v>1384611.46</v>
      </c>
      <c r="S8" s="32"/>
      <c r="T8" s="32"/>
      <c r="U8" s="32"/>
      <c r="V8" s="32"/>
      <c r="W8" s="32">
        <f>L33</f>
        <v>1384611.46</v>
      </c>
      <c r="X8" s="32"/>
      <c r="Y8" s="32"/>
      <c r="Z8" s="32"/>
      <c r="AA8" s="34"/>
      <c r="AB8" s="35">
        <f>+W33</f>
        <v>2313509.6800000006</v>
      </c>
      <c r="AC8" s="32">
        <f>AB8</f>
        <v>2313509.6800000006</v>
      </c>
      <c r="AD8" s="32"/>
      <c r="AE8" s="32"/>
      <c r="AF8" s="32"/>
      <c r="AG8" s="32"/>
      <c r="AH8" s="32">
        <f>AB8</f>
        <v>2313509.6800000006</v>
      </c>
      <c r="AL8" s="14"/>
      <c r="AM8" s="35">
        <f>AH33</f>
        <v>4251066.9300000016</v>
      </c>
      <c r="AN8" s="32">
        <f>AM8</f>
        <v>4251066.9300000016</v>
      </c>
      <c r="AO8" s="32"/>
      <c r="AP8" s="32"/>
      <c r="AQ8" s="32"/>
      <c r="AR8" s="32"/>
      <c r="AS8" s="32"/>
      <c r="AT8" s="32">
        <f>AH33</f>
        <v>4251066.9300000016</v>
      </c>
      <c r="AY8" s="35">
        <f>AT33</f>
        <v>4251066.9300000016</v>
      </c>
      <c r="BB8" s="32"/>
      <c r="BC8" s="32"/>
      <c r="BD8" s="32"/>
      <c r="BE8" s="32"/>
      <c r="BF8" s="32"/>
      <c r="BG8" s="32">
        <f>AT33</f>
        <v>4251066.9300000016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SUMIF(Revenues!$A$3:$A$20,'Current Working'!$A$11:$A$13,Revenues!H$3:H$20)</f>
        <v>3576600</v>
      </c>
      <c r="G11" s="42">
        <f>SUMIF(Revenues!$A$3:$A$20,'Current Working'!$A$11:$A$13,Revenues!I$3:I$20)</f>
        <v>3576600</v>
      </c>
      <c r="H11" s="42">
        <f>SUMIF(Revenues!$A$3:$A$20,'Current Working'!$A$11:$A$13,Revenues!J$3:J$20)</f>
        <v>0</v>
      </c>
      <c r="I11" s="42">
        <f>SUMIF(Revenues!$A$3:$A$20,'Current Working'!$A$11:$A$13,Revenues!K$3:K$20)</f>
        <v>0</v>
      </c>
      <c r="J11" s="42">
        <f>SUMIF(Revenues!$A$3:$A$20,'Current Working'!$A$11:$A$13,Revenues!L$3:L$20)</f>
        <v>0</v>
      </c>
      <c r="K11" s="42">
        <f>SUMIF(Revenues!$A$3:$A$20,'Current Working'!$A$11:$A$13,Revenues!M$3:M$20)</f>
        <v>8761042.6799999997</v>
      </c>
      <c r="L11" s="42">
        <f>SUMIF(Revenues!$A$3:$A$20,'Current Working'!$A$11:$A$13,Revenues!N$3:N$20)</f>
        <v>8761042.6799999997</v>
      </c>
      <c r="M11" s="43">
        <f>L11-G11</f>
        <v>5184442.68</v>
      </c>
      <c r="N11" s="44">
        <f>IFERROR(M11/G11,"-")</f>
        <v>1.4495450092266398</v>
      </c>
      <c r="O11" s="45"/>
      <c r="Q11" s="42">
        <f>SUMIF(Revenues!$A$3:$A$20,'Current Working'!$A$11:$A$13,Revenues!Q$3:Q$20)</f>
        <v>3880000</v>
      </c>
      <c r="R11" s="42">
        <f>SUMIF(Revenues!$A$3:$A$20,'Current Working'!$A$11:$A$13,Revenues!R$3:R$20)</f>
        <v>3880000</v>
      </c>
      <c r="S11" s="42">
        <f>SUMIF(Revenues!$A$3:$A$20,'Current Working'!$A$11:$A$13,Revenues!S$3:S$20)</f>
        <v>0</v>
      </c>
      <c r="T11" s="42">
        <f>SUMIF(Revenues!$A$3:$A$20,'Current Working'!$A$11:$A$13,Revenues!T$3:T$20)</f>
        <v>0</v>
      </c>
      <c r="U11" s="42">
        <f>SUMIF(Revenues!$A$3:$A$20,'Current Working'!$A$11:$A$13,Revenues!U$3:U$20)</f>
        <v>0</v>
      </c>
      <c r="V11" s="42">
        <f>SUMIF(Revenues!$A$3:$A$20,'Current Working'!$A$11:$A$13,Revenues!V$3:V$20)</f>
        <v>4749510.18</v>
      </c>
      <c r="W11" s="42">
        <f>SUMIF(Revenues!$A$3:$A$20,'Current Working'!$A$11:$A$13,Revenues!W$3:W$20)</f>
        <v>4749510.18</v>
      </c>
      <c r="X11" s="43">
        <f>+W11-Q11</f>
        <v>869510.1799999997</v>
      </c>
      <c r="Y11" s="44">
        <f>IFERROR(X11/Q11,"-")</f>
        <v>0.22410056185567004</v>
      </c>
      <c r="Z11" s="45"/>
      <c r="AA11" s="45"/>
      <c r="AB11" s="42">
        <f>SUMIF(Revenues!$A$3:$A$20,'Current Working'!$A$11:$A$13,Revenues!Z$3:Z$20)</f>
        <v>4360460</v>
      </c>
      <c r="AC11" s="42">
        <f>SUMIF(Revenues!$A$3:$A$20,'Current Working'!$A$11:$A$13,Revenues!AA$3:AA$20)</f>
        <v>4360460</v>
      </c>
      <c r="AD11" s="42">
        <f>SUMIF(Revenues!$A$3:$A$20,'Current Working'!$A$11:$A$13,Revenues!AB$3:AB$20)</f>
        <v>0</v>
      </c>
      <c r="AE11" s="42">
        <f>SUMIF(Revenues!$A$3:$A$20,'Current Working'!$A$11:$A$13,Revenues!AC$3:AC$20)</f>
        <v>0</v>
      </c>
      <c r="AF11" s="42">
        <f>SUMIF(Revenues!$A$3:$A$20,'Current Working'!$A$11:$A$13,Revenues!AD$3:AD$20)</f>
        <v>0</v>
      </c>
      <c r="AG11" s="42">
        <f>SUMIF(Revenues!$A$3:$A$20,'Current Working'!$A$11:$A$13,Revenues!AE$3:AE$20)</f>
        <v>4750225.3100000005</v>
      </c>
      <c r="AH11" s="42">
        <f>SUMIF(Revenues!$A$3:$A$20,'Current Working'!$A$11:$A$13,Revenues!AF$3:AF$20)</f>
        <v>4750225.3100000005</v>
      </c>
      <c r="AI11" s="46">
        <f>+AH11-AC11</f>
        <v>389765.31000000052</v>
      </c>
      <c r="AJ11" s="47">
        <f>IFERROR(AI11/AC11,"-")</f>
        <v>8.9386282639905085E-2</v>
      </c>
      <c r="AK11" s="48"/>
      <c r="AL11" s="49"/>
      <c r="AM11" s="42">
        <f>SUMIF(Revenues!$A$3:$A$20,'Current Working'!$A$11:$A$13,Revenues!AI$3:AI$20)</f>
        <v>4360460</v>
      </c>
      <c r="AN11" s="42">
        <f>SUMIF(Revenues!$A$3:$A$20,'Current Working'!$A$11:$A$13,Revenues!AJ$3:AJ$20)</f>
        <v>4360460</v>
      </c>
      <c r="AO11" s="42">
        <f>SUMIF(Revenues!$A$3:$A$20,'Current Working'!$A$11:$A$13,Revenues!AK$3:AK$20)</f>
        <v>4360460</v>
      </c>
      <c r="AP11" s="42">
        <f>SUMIF(Revenues!$A$3:$A$20,'Current Working'!$A$11:$A$13,Revenues!AL$3:AL$20)</f>
        <v>2178412.16</v>
      </c>
      <c r="AQ11" s="42">
        <f>SUMIF(Revenues!$A$3:$A$20,'Current Working'!$A$11:$A$13,Revenues!AM$3:AM$20)</f>
        <v>0</v>
      </c>
      <c r="AR11" s="42">
        <f>SUMIF(Revenues!$A$3:$A$20,'Current Working'!$A$11:$A$13,Revenues!AN$3:AN$20)</f>
        <v>0</v>
      </c>
      <c r="AS11" s="42">
        <f>SUMIF(Revenues!$A$3:$A$20,'Current Working'!$A$11:$A$13,Revenues!AO$3:AO$20)</f>
        <v>0</v>
      </c>
      <c r="AT11" s="42">
        <f>SUMIF(Revenues!$A$3:$A$20,'Current Working'!$A$11:$A$13,Revenues!AP$3:AP$20)</f>
        <v>0</v>
      </c>
      <c r="AU11" s="46">
        <f>+AT11-AN11</f>
        <v>-4360460</v>
      </c>
      <c r="AV11" s="47">
        <f>IFERROR(AU11/AN11,"-")</f>
        <v>-1</v>
      </c>
      <c r="AW11" s="48"/>
      <c r="AY11" s="42">
        <f>SUMIF(Revenues!$A$3:$A$20,'Current Working'!$A$11:$A$13,Revenues!AS$3:AS$20)</f>
        <v>0</v>
      </c>
      <c r="AZ11" s="46">
        <f>+AY11-AT11</f>
        <v>0</v>
      </c>
      <c r="BA11" s="47" t="str">
        <f>IFERROR(AZ11/AT11,"-")</f>
        <v>-</v>
      </c>
      <c r="BB11" s="42">
        <f>SUMIF(Revenues!$A$3:$A$20,'Current Working'!$A$11:$A$13,Revenues!AT$3:AT$20)</f>
        <v>0</v>
      </c>
      <c r="BC11" s="42">
        <f>SUMIF(Revenues!$A$3:$A$20,'Current Working'!$A$11:$A$13,Revenues!AU$3:AU$20)</f>
        <v>0</v>
      </c>
      <c r="BD11" s="42">
        <f>SUMIF(Revenues!$A$3:$A$20,'Current Working'!$A$11:$A$13,Revenues!AV$3:AV$20)</f>
        <v>0</v>
      </c>
      <c r="BE11" s="42">
        <f>SUMIF(Revenues!$A$3:$A$20,'Current Working'!$A$11:$A$13,Revenues!AW$3:AW$20)</f>
        <v>0</v>
      </c>
      <c r="BF11" s="42">
        <f>SUMIF(Revenues!$A$3:$A$20,'Current Working'!$A$11:$A$13,Revenues!AX$3:AX$20)</f>
        <v>0</v>
      </c>
      <c r="BG11" s="42">
        <f>SUMIF(Revenues!$A$3:$A$20,'Current Working'!$A$11:$A$13,Revenues!AY$3:AY$20)</f>
        <v>0</v>
      </c>
      <c r="BH11" s="46">
        <f>+BG11-BB11</f>
        <v>0</v>
      </c>
      <c r="BI11" s="47" t="str">
        <f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SUMIF(Revenues!$A$3:$A$20,'Current Working'!$A$11:$A$13,Revenues!H$3:H$20)</f>
        <v>0</v>
      </c>
      <c r="G12" s="42">
        <f>SUMIF(Revenues!$A$3:$A$20,'Current Working'!$A$11:$A$13,Revenues!I$3:I$20)</f>
        <v>0</v>
      </c>
      <c r="H12" s="42">
        <f>SUMIF(Revenues!$A$3:$A$20,'Current Working'!$A$11:$A$13,Revenues!J$3:J$20)</f>
        <v>0</v>
      </c>
      <c r="I12" s="42">
        <f>SUMIF(Revenues!$A$3:$A$20,'Current Working'!$A$11:$A$13,Revenues!K$3:K$20)</f>
        <v>0</v>
      </c>
      <c r="J12" s="42">
        <f>SUMIF(Revenues!$A$3:$A$20,'Current Working'!$A$11:$A$13,Revenues!L$3:L$20)</f>
        <v>0</v>
      </c>
      <c r="K12" s="42">
        <f>SUMIF(Revenues!$A$3:$A$20,'Current Working'!$A$11:$A$13,Revenues!M$3:M$20)</f>
        <v>10275.399999999994</v>
      </c>
      <c r="L12" s="42">
        <f>SUMIF(Revenues!$A$3:$A$20,'Current Working'!$A$11:$A$13,Revenues!N$3:N$20)</f>
        <v>10275.399999999994</v>
      </c>
      <c r="M12" s="43">
        <f>L12-G12</f>
        <v>10275.399999999994</v>
      </c>
      <c r="N12" s="44" t="str">
        <f>IFERROR(M12/G12,"-")</f>
        <v>-</v>
      </c>
      <c r="O12" s="45"/>
      <c r="Q12" s="42">
        <f>SUMIF(Revenues!$A$3:$A$20,'Current Working'!$A$11:$A$13,Revenues!Q$3:Q$20)</f>
        <v>0</v>
      </c>
      <c r="R12" s="42">
        <f>SUMIF(Revenues!$A$3:$A$20,'Current Working'!$A$11:$A$13,Revenues!R$3:R$20)</f>
        <v>0</v>
      </c>
      <c r="S12" s="42">
        <f>SUMIF(Revenues!$A$3:$A$20,'Current Working'!$A$11:$A$13,Revenues!S$3:S$20)</f>
        <v>0</v>
      </c>
      <c r="T12" s="42">
        <f>SUMIF(Revenues!$A$3:$A$20,'Current Working'!$A$11:$A$13,Revenues!T$3:T$20)</f>
        <v>0</v>
      </c>
      <c r="U12" s="42">
        <f>SUMIF(Revenues!$A$3:$A$20,'Current Working'!$A$11:$A$13,Revenues!U$3:U$20)</f>
        <v>0</v>
      </c>
      <c r="V12" s="42">
        <f>SUMIF(Revenues!$A$3:$A$20,'Current Working'!$A$11:$A$13,Revenues!V$3:V$20)</f>
        <v>247143.97999999998</v>
      </c>
      <c r="W12" s="42">
        <f>SUMIF(Revenues!$A$3:$A$20,'Current Working'!$A$11:$A$13,Revenues!W$3:W$20)</f>
        <v>247143.97999999998</v>
      </c>
      <c r="X12" s="43">
        <f>+W12-Q12</f>
        <v>247143.97999999998</v>
      </c>
      <c r="Y12" s="44">
        <f>IFERROR(X12/L12,"-")</f>
        <v>24.052005761332904</v>
      </c>
      <c r="Z12" s="45"/>
      <c r="AA12" s="45"/>
      <c r="AB12" s="42">
        <f>SUMIF(Revenues!$A$3:$A$20,'Current Working'!$A$11:$A$13,Revenues!Z$3:Z$20)</f>
        <v>0</v>
      </c>
      <c r="AC12" s="42">
        <f>SUMIF(Revenues!$A$3:$A$20,'Current Working'!$A$11:$A$13,Revenues!AA$3:AA$20)</f>
        <v>0</v>
      </c>
      <c r="AD12" s="42">
        <f>SUMIF(Revenues!$A$3:$A$20,'Current Working'!$A$11:$A$13,Revenues!AB$3:AB$20)</f>
        <v>0</v>
      </c>
      <c r="AE12" s="42">
        <f>SUMIF(Revenues!$A$3:$A$20,'Current Working'!$A$11:$A$13,Revenues!AC$3:AC$20)</f>
        <v>0</v>
      </c>
      <c r="AF12" s="42">
        <f>SUMIF(Revenues!$A$3:$A$20,'Current Working'!$A$11:$A$13,Revenues!AD$3:AD$20)</f>
        <v>0</v>
      </c>
      <c r="AG12" s="42">
        <f>SUMIF(Revenues!$A$3:$A$20,'Current Working'!$A$11:$A$13,Revenues!AE$3:AE$20)</f>
        <v>0</v>
      </c>
      <c r="AH12" s="42">
        <f>SUMIF(Revenues!$A$3:$A$20,'Current Working'!$A$11:$A$13,Revenues!AF$3:AF$20)</f>
        <v>0</v>
      </c>
      <c r="AI12" s="43">
        <f>+AH12-AC12</f>
        <v>0</v>
      </c>
      <c r="AJ12" s="47" t="str">
        <f>IFERROR(AI12/AC12,"-")</f>
        <v>-</v>
      </c>
      <c r="AL12" s="14"/>
      <c r="AM12" s="42">
        <f>SUMIF(Revenues!$A$3:$A$20,'Current Working'!$A$11:$A$13,Revenues!AI$3:AI$20)</f>
        <v>0</v>
      </c>
      <c r="AN12" s="42">
        <f>SUMIF(Revenues!$A$3:$A$20,'Current Working'!$A$11:$A$13,Revenues!AJ$3:AJ$20)</f>
        <v>0</v>
      </c>
      <c r="AO12" s="42">
        <f>SUMIF(Revenues!$A$3:$A$20,'Current Working'!$A$11:$A$13,Revenues!AK$3:AK$20)</f>
        <v>0</v>
      </c>
      <c r="AP12" s="42">
        <f>SUMIF(Revenues!$A$3:$A$20,'Current Working'!$A$11:$A$13,Revenues!AL$3:AL$20)</f>
        <v>0</v>
      </c>
      <c r="AQ12" s="42">
        <f>SUMIF(Revenues!$A$3:$A$20,'Current Working'!$A$11:$A$13,Revenues!AM$3:AM$20)</f>
        <v>0</v>
      </c>
      <c r="AR12" s="42">
        <f>SUMIF(Revenues!$A$3:$A$20,'Current Working'!$A$11:$A$13,Revenues!AN$3:AN$20)</f>
        <v>0</v>
      </c>
      <c r="AS12" s="42">
        <f>SUMIF(Revenues!$A$3:$A$20,'Current Working'!$A$11:$A$13,Revenues!AO$3:AO$20)</f>
        <v>0</v>
      </c>
      <c r="AT12" s="42">
        <f>SUMIF(Revenues!$A$3:$A$20,'Current Working'!$A$11:$A$13,Revenues!AP$3:AP$20)</f>
        <v>0</v>
      </c>
      <c r="AU12" s="46">
        <f>+AT12-AN12</f>
        <v>0</v>
      </c>
      <c r="AV12" s="47" t="str">
        <f>IFERROR(AU12/AN12,"-")</f>
        <v>-</v>
      </c>
      <c r="AY12" s="42">
        <f>SUMIF(Revenues!$A$3:$A$20,'Current Working'!$A$11:$A$13,Revenues!AS$3:AS$20)</f>
        <v>0</v>
      </c>
      <c r="AZ12" s="46">
        <f>+AY12-AT12</f>
        <v>0</v>
      </c>
      <c r="BA12" s="47" t="str">
        <f>IFERROR(AZ12/AT12,"-")</f>
        <v>-</v>
      </c>
      <c r="BB12" s="42">
        <f>SUMIF(Revenues!$A$3:$A$20,'Current Working'!$A$11:$A$13,Revenues!AT$3:AT$20)</f>
        <v>0</v>
      </c>
      <c r="BC12" s="42">
        <f>SUMIF(Revenues!$A$3:$A$20,'Current Working'!$A$11:$A$13,Revenues!AU$3:AU$20)</f>
        <v>0</v>
      </c>
      <c r="BD12" s="42">
        <f>SUMIF(Revenues!$A$3:$A$20,'Current Working'!$A$11:$A$13,Revenues!AV$3:AV$20)</f>
        <v>0</v>
      </c>
      <c r="BE12" s="42">
        <f>SUMIF(Revenues!$A$3:$A$20,'Current Working'!$A$11:$A$13,Revenues!AW$3:AW$20)</f>
        <v>0</v>
      </c>
      <c r="BF12" s="42">
        <f>SUMIF(Revenues!$A$3:$A$20,'Current Working'!$A$11:$A$13,Revenues!AX$3:AX$20)</f>
        <v>0</v>
      </c>
      <c r="BG12" s="42">
        <f>SUMIF(Revenues!$A$3:$A$20,'Current Working'!$A$11:$A$13,Revenues!AY$3:AY$20)</f>
        <v>0</v>
      </c>
      <c r="BH12" s="46">
        <f>+BG12-BB12</f>
        <v>0</v>
      </c>
      <c r="BI12" s="47" t="str">
        <f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SUMIF(Revenues!$A$3:$A$20,'Current Working'!$A$11:$A$13,Revenues!H$3:H$20)</f>
        <v>0</v>
      </c>
      <c r="G13" s="42">
        <f>SUMIF(Revenues!$A$3:$A$20,'Current Working'!$A$11:$A$13,Revenues!I$3:I$20)</f>
        <v>0</v>
      </c>
      <c r="H13" s="42">
        <f>SUMIF(Revenues!$A$3:$A$20,'Current Working'!$A$11:$A$13,Revenues!J$3:J$20)</f>
        <v>0</v>
      </c>
      <c r="I13" s="42">
        <f>SUMIF(Revenues!$A$3:$A$20,'Current Working'!$A$11:$A$13,Revenues!K$3:K$20)</f>
        <v>0</v>
      </c>
      <c r="J13" s="42">
        <f>SUMIF(Revenues!$A$3:$A$20,'Current Working'!$A$11:$A$13,Revenues!L$3:L$20)</f>
        <v>0</v>
      </c>
      <c r="K13" s="42">
        <f>SUMIF(Revenues!$A$3:$A$20,'Current Working'!$A$11:$A$13,Revenues!M$3:M$20)</f>
        <v>0</v>
      </c>
      <c r="L13" s="42">
        <f>SUMIF(Revenues!$A$3:$A$20,'Current Working'!$A$11:$A$13,Revenues!N$3:N$20)</f>
        <v>0</v>
      </c>
      <c r="M13" s="43">
        <f>L13-G13</f>
        <v>0</v>
      </c>
      <c r="N13" s="44" t="str">
        <f>IFERROR(M13/G13,"-")</f>
        <v>-</v>
      </c>
      <c r="O13" s="45"/>
      <c r="Q13" s="42">
        <f>SUMIF(Revenues!$A$3:$A$20,'Current Working'!$A$11:$A$13,Revenues!Q$3:Q$20)</f>
        <v>0</v>
      </c>
      <c r="R13" s="42">
        <f>SUMIF(Revenues!$A$3:$A$20,'Current Working'!$A$11:$A$13,Revenues!R$3:R$20)</f>
        <v>0</v>
      </c>
      <c r="S13" s="42">
        <f>SUMIF(Revenues!$A$3:$A$20,'Current Working'!$A$11:$A$13,Revenues!S$3:S$20)</f>
        <v>0</v>
      </c>
      <c r="T13" s="42">
        <f>SUMIF(Revenues!$A$3:$A$20,'Current Working'!$A$11:$A$13,Revenues!T$3:T$20)</f>
        <v>0</v>
      </c>
      <c r="U13" s="42">
        <f>SUMIF(Revenues!$A$3:$A$20,'Current Working'!$A$11:$A$13,Revenues!U$3:U$20)</f>
        <v>0</v>
      </c>
      <c r="V13" s="42">
        <f>SUMIF(Revenues!$A$3:$A$20,'Current Working'!$A$11:$A$13,Revenues!V$3:V$20)</f>
        <v>0</v>
      </c>
      <c r="W13" s="42">
        <f>SUMIF(Revenues!$A$3:$A$20,'Current Working'!$A$11:$A$13,Revenues!W$3:W$20)</f>
        <v>0</v>
      </c>
      <c r="X13" s="50">
        <f>+W13-Q13</f>
        <v>0</v>
      </c>
      <c r="Y13" s="51" t="str">
        <f>IFERROR(X13/L13,"-")</f>
        <v>-</v>
      </c>
      <c r="Z13" s="45"/>
      <c r="AA13" s="45"/>
      <c r="AB13" s="42">
        <f>SUMIF(Revenues!$A$3:$A$20,'Current Working'!$A$11:$A$13,Revenues!Z$3:Z$20)</f>
        <v>0</v>
      </c>
      <c r="AC13" s="42">
        <f>SUMIF(Revenues!$A$3:$A$20,'Current Working'!$A$11:$A$13,Revenues!AA$3:AA$20)</f>
        <v>0</v>
      </c>
      <c r="AD13" s="42">
        <f>SUMIF(Revenues!$A$3:$A$20,'Current Working'!$A$11:$A$13,Revenues!AB$3:AB$20)</f>
        <v>0</v>
      </c>
      <c r="AE13" s="42">
        <f>SUMIF(Revenues!$A$3:$A$20,'Current Working'!$A$11:$A$13,Revenues!AC$3:AC$20)</f>
        <v>0</v>
      </c>
      <c r="AF13" s="42">
        <f>SUMIF(Revenues!$A$3:$A$20,'Current Working'!$A$11:$A$13,Revenues!AD$3:AD$20)</f>
        <v>0</v>
      </c>
      <c r="AG13" s="42">
        <f>SUMIF(Revenues!$A$3:$A$20,'Current Working'!$A$11:$A$13,Revenues!AE$3:AE$20)</f>
        <v>0</v>
      </c>
      <c r="AH13" s="42">
        <f>SUMIF(Revenues!$A$3:$A$20,'Current Working'!$A$11:$A$13,Revenues!AF$3:AF$20)</f>
        <v>0</v>
      </c>
      <c r="AI13" s="43">
        <f>+AH13-AC13</f>
        <v>0</v>
      </c>
      <c r="AJ13" s="47" t="str">
        <f>IFERROR(AI13/AC13,"-")</f>
        <v>-</v>
      </c>
      <c r="AL13" s="14"/>
      <c r="AM13" s="42">
        <f>SUMIF(Revenues!$A$3:$A$20,'Current Working'!$A$11:$A$13,Revenues!AI$3:AI$20)</f>
        <v>0</v>
      </c>
      <c r="AN13" s="42">
        <f>SUMIF(Revenues!$A$3:$A$20,'Current Working'!$A$11:$A$13,Revenues!AJ$3:AJ$20)</f>
        <v>0</v>
      </c>
      <c r="AO13" s="42">
        <f>SUMIF(Revenues!$A$3:$A$20,'Current Working'!$A$11:$A$13,Revenues!AK$3:AK$20)</f>
        <v>0</v>
      </c>
      <c r="AP13" s="42">
        <f>SUMIF(Revenues!$A$3:$A$20,'Current Working'!$A$11:$A$13,Revenues!AL$3:AL$20)</f>
        <v>0</v>
      </c>
      <c r="AQ13" s="42">
        <f>SUMIF(Revenues!$A$3:$A$20,'Current Working'!$A$11:$A$13,Revenues!AM$3:AM$20)</f>
        <v>0</v>
      </c>
      <c r="AR13" s="42">
        <f>SUMIF(Revenues!$A$3:$A$20,'Current Working'!$A$11:$A$13,Revenues!AN$3:AN$20)</f>
        <v>0</v>
      </c>
      <c r="AS13" s="42">
        <f>SUMIF(Revenues!$A$3:$A$20,'Current Working'!$A$11:$A$13,Revenues!AO$3:AO$20)</f>
        <v>0</v>
      </c>
      <c r="AT13" s="42">
        <f>SUMIF(Revenues!$A$3:$A$20,'Current Working'!$A$11:$A$13,Revenues!AP$3:AP$20)</f>
        <v>0</v>
      </c>
      <c r="AU13" s="46">
        <f>+AT13-AN13</f>
        <v>0</v>
      </c>
      <c r="AV13" s="47" t="str">
        <f>IFERROR(AU13/AN13,"-")</f>
        <v>-</v>
      </c>
      <c r="AY13" s="42">
        <f>SUMIF(Revenues!$A$3:$A$20,'Current Working'!$A$11:$A$13,Revenues!AS$3:AS$20)</f>
        <v>0</v>
      </c>
      <c r="AZ13" s="46">
        <f>+AY13-AT13</f>
        <v>0</v>
      </c>
      <c r="BA13" s="47" t="str">
        <f>IFERROR(AZ13/AT13,"-")</f>
        <v>-</v>
      </c>
      <c r="BB13" s="42">
        <f>SUMIF(Revenues!$A$3:$A$20,'Current Working'!$A$11:$A$13,Revenues!AT$3:AT$20)</f>
        <v>0</v>
      </c>
      <c r="BC13" s="42">
        <f>SUMIF(Revenues!$A$3:$A$20,'Current Working'!$A$11:$A$13,Revenues!AU$3:AU$20)</f>
        <v>0</v>
      </c>
      <c r="BD13" s="42">
        <f>SUMIF(Revenues!$A$3:$A$20,'Current Working'!$A$11:$A$13,Revenues!AV$3:AV$20)</f>
        <v>0</v>
      </c>
      <c r="BE13" s="42">
        <f>SUMIF(Revenues!$A$3:$A$20,'Current Working'!$A$11:$A$13,Revenues!AW$3:AW$20)</f>
        <v>0</v>
      </c>
      <c r="BF13" s="42">
        <f>SUMIF(Revenues!$A$3:$A$20,'Current Working'!$A$11:$A$13,Revenues!AX$3:AX$20)</f>
        <v>0</v>
      </c>
      <c r="BG13" s="42">
        <f>SUMIF(Revenues!$A$3:$A$20,'Current Working'!$A$11:$A$13,Revenues!AY$3:AY$20)</f>
        <v>0</v>
      </c>
      <c r="BH13" s="46">
        <f>+BG13-BB13</f>
        <v>0</v>
      </c>
      <c r="BI13" s="47" t="str">
        <f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3576600</v>
      </c>
      <c r="G14" s="54">
        <f t="shared" si="0"/>
        <v>3576600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8771318.0800000001</v>
      </c>
      <c r="L14" s="54">
        <f t="shared" si="0"/>
        <v>8771318.0800000001</v>
      </c>
      <c r="M14" s="55">
        <f>L14-G14</f>
        <v>5194718.08</v>
      </c>
      <c r="N14" s="44">
        <f>IFERROR(M14/G14,"-")</f>
        <v>1.4524179611921937</v>
      </c>
      <c r="O14" s="45"/>
      <c r="Q14" s="54">
        <f t="shared" ref="Q14:W14" si="1">SUM(Q11:Q13)</f>
        <v>3880000</v>
      </c>
      <c r="R14" s="54">
        <f t="shared" si="1"/>
        <v>3880000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4996654.16</v>
      </c>
      <c r="W14" s="54">
        <f t="shared" si="1"/>
        <v>4996654.16</v>
      </c>
      <c r="X14" s="43">
        <f>+W14-Q14</f>
        <v>1116654.1600000001</v>
      </c>
      <c r="Y14" s="44">
        <f>IFERROR(X14/Q14,"-")</f>
        <v>0.28779746391752581</v>
      </c>
      <c r="Z14" s="45"/>
      <c r="AA14" s="45"/>
      <c r="AB14" s="53">
        <f>SUM(AB11:AB13)</f>
        <v>4360460</v>
      </c>
      <c r="AC14" s="54">
        <f>SUM(AC11:AC13)</f>
        <v>4360460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4750225.3100000005</v>
      </c>
      <c r="AH14" s="54">
        <f t="shared" si="2"/>
        <v>4750225.3100000005</v>
      </c>
      <c r="AI14" s="54">
        <f t="shared" si="2"/>
        <v>389765.31000000052</v>
      </c>
      <c r="AJ14" s="47">
        <f>IFERROR(AI14/AC14,"-")</f>
        <v>8.9386282639905085E-2</v>
      </c>
      <c r="AL14" s="14"/>
      <c r="AM14" s="53">
        <f>SUM(AM11:AM13)</f>
        <v>4360460</v>
      </c>
      <c r="AN14" s="54">
        <f>SUM(AN11:AN13)</f>
        <v>4360460</v>
      </c>
      <c r="AO14" s="54">
        <f t="shared" ref="AO14:AQ14" si="3">SUM(AO11:AO13)</f>
        <v>4360460</v>
      </c>
      <c r="AP14" s="54">
        <f t="shared" si="3"/>
        <v>2178412.16</v>
      </c>
      <c r="AQ14" s="54">
        <f t="shared" si="3"/>
        <v>0</v>
      </c>
      <c r="AR14" s="54">
        <f t="shared" ref="AR14:AU14" si="4">SUM(AR11:AR13)</f>
        <v>0</v>
      </c>
      <c r="AS14" s="56">
        <f t="shared" si="4"/>
        <v>0</v>
      </c>
      <c r="AT14" s="54">
        <f t="shared" si="4"/>
        <v>0</v>
      </c>
      <c r="AU14" s="54">
        <f t="shared" si="4"/>
        <v>-4360460</v>
      </c>
      <c r="AV14" s="47">
        <f>IFERROR(AU14/AN14,"-")</f>
        <v>-1</v>
      </c>
      <c r="AY14" s="53">
        <f>SUM(AY11:AY13)</f>
        <v>0</v>
      </c>
      <c r="AZ14" s="54">
        <f>SUM(AZ11:AZ13)</f>
        <v>0</v>
      </c>
      <c r="BA14" s="47" t="str">
        <f>IFERROR(AZ14/AT14,"-")</f>
        <v>-</v>
      </c>
      <c r="BB14" s="54">
        <f>SUM(BB11:BB13)</f>
        <v>0</v>
      </c>
      <c r="BC14" s="54">
        <f t="shared" ref="BC14:BH14" si="5">SUM(BC11:BC13)</f>
        <v>0</v>
      </c>
      <c r="BD14" s="54">
        <f t="shared" si="5"/>
        <v>0</v>
      </c>
      <c r="BE14" s="54">
        <f t="shared" si="5"/>
        <v>0</v>
      </c>
      <c r="BF14" s="56">
        <f t="shared" si="5"/>
        <v>0</v>
      </c>
      <c r="BG14" s="54">
        <f t="shared" si="5"/>
        <v>0</v>
      </c>
      <c r="BH14" s="54">
        <f t="shared" si="5"/>
        <v>0</v>
      </c>
      <c r="BI14" s="47" t="str">
        <f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SUMIF(Expenses!$A$3:$A$181,'Current Working'!$A$17:$A$22,Expenses!H$3:H$181)</f>
        <v>5569480</v>
      </c>
      <c r="G17" s="42">
        <f>SUMIF(Expenses!$A$3:$A$181,'Current Working'!$A$17:$A$22,Expenses!I$3:I$181)</f>
        <v>13619055</v>
      </c>
      <c r="H17" s="42">
        <f>SUMIF(Expenses!$A$3:$A$181,'Current Working'!$A$17:$A$22,Expenses!J$3:J$181)</f>
        <v>0</v>
      </c>
      <c r="I17" s="42">
        <f>SUMIF(Expenses!$A$3:$A$181,'Current Working'!$A$17:$A$22,Expenses!K$3:K$181)</f>
        <v>0</v>
      </c>
      <c r="J17" s="42">
        <f>SUMIF(Expenses!$A$3:$A$181,'Current Working'!$A$17:$A$22,Expenses!L$3:L$181)</f>
        <v>0</v>
      </c>
      <c r="K17" s="42">
        <f>SUMIF(Expenses!$A$3:$A$181,'Current Working'!$A$17:$A$22,Expenses!M$3:M$181)</f>
        <v>7386706.6200000001</v>
      </c>
      <c r="L17" s="42">
        <f>SUMIF(Expenses!$A$3:$A$181,'Current Working'!$A$17:$A$22,Expenses!N$3:N$181)</f>
        <v>7386706.6200000001</v>
      </c>
      <c r="M17" s="46">
        <f>L17-G17</f>
        <v>-6232348.3799999999</v>
      </c>
      <c r="N17" s="47">
        <f>IFERROR(M17/G17,"-")</f>
        <v>-0.45761973793335881</v>
      </c>
      <c r="O17" s="41"/>
      <c r="Q17" s="42">
        <f>SUMIF(Expenses!$A$3:$A$181,'Current Working'!$A$17:$A$22,Expenses!Q$3:Q$181)</f>
        <v>1528455</v>
      </c>
      <c r="R17" s="42">
        <f>SUMIF(Expenses!$A$3:$A$181,'Current Working'!$A$17:$A$22,Expenses!R$3:R$181)</f>
        <v>4406135</v>
      </c>
      <c r="S17" s="42">
        <f>SUMIF(Expenses!$A$3:$A$181,'Current Working'!$A$17:$A$22,Expenses!S$3:S$181)</f>
        <v>0</v>
      </c>
      <c r="T17" s="42">
        <f>SUMIF(Expenses!$A$3:$A$181,'Current Working'!$A$17:$A$22,Expenses!T$3:T$181)</f>
        <v>0</v>
      </c>
      <c r="U17" s="42">
        <f>SUMIF(Expenses!$A$3:$A$181,'Current Working'!$A$17:$A$22,Expenses!U$3:U$181)</f>
        <v>0</v>
      </c>
      <c r="V17" s="42">
        <f>SUMIF(Expenses!$A$3:$A$181,'Current Working'!$A$17:$A$22,Expenses!V$3:V$181)</f>
        <v>4067755.9399999995</v>
      </c>
      <c r="W17" s="42">
        <f>SUMIF(Expenses!$A$3:$A$181,'Current Working'!$A$17:$A$22,Expenses!W$3:W$181)</f>
        <v>4067755.9399999995</v>
      </c>
      <c r="X17" s="46">
        <f>+W17-Q17</f>
        <v>2539300.9399999995</v>
      </c>
      <c r="Y17" s="47">
        <f>IFERROR(X17/Q17,"-")</f>
        <v>1.6613514562090475</v>
      </c>
      <c r="Z17" s="41"/>
      <c r="AA17" s="41"/>
      <c r="AB17" s="42">
        <f>SUMIF(Expenses!$A$3:$A$181,'Current Working'!$A$17:$A$22,Expenses!Z$3:Z$181)</f>
        <v>7504500</v>
      </c>
      <c r="AC17" s="42">
        <f>SUMIF(Expenses!$A$3:$A$181,'Current Working'!$A$17:$A$22,Expenses!AA$3:AA$181)</f>
        <v>7749375</v>
      </c>
      <c r="AD17" s="42">
        <f>SUMIF(Expenses!$A$3:$A$181,'Current Working'!$A$17:$A$22,Expenses!AB$3:AB$181)</f>
        <v>0</v>
      </c>
      <c r="AE17" s="42">
        <f>SUMIF(Expenses!$A$3:$A$181,'Current Working'!$A$17:$A$22,Expenses!AC$3:AC$181)</f>
        <v>0</v>
      </c>
      <c r="AF17" s="42">
        <f>SUMIF(Expenses!$A$3:$A$181,'Current Working'!$A$17:$A$22,Expenses!AD$3:AD$181)</f>
        <v>0</v>
      </c>
      <c r="AG17" s="42">
        <f>SUMIF(Expenses!$A$3:$A$181,'Current Working'!$A$17:$A$22,Expenses!AE$3:AE$181)</f>
        <v>2812668.0599999996</v>
      </c>
      <c r="AH17" s="42">
        <f>SUMIF(Expenses!$A$3:$A$181,'Current Working'!$A$17:$A$22,Expenses!AF$3:AF$181)</f>
        <v>2812668.0599999996</v>
      </c>
      <c r="AI17" s="46">
        <f>+AH17-AC17</f>
        <v>-4936706.9400000004</v>
      </c>
      <c r="AJ17" s="47">
        <f>IFERROR(AI17/AC17,"-")</f>
        <v>-0.63704581853375275</v>
      </c>
      <c r="AK17" s="48"/>
      <c r="AL17" s="49"/>
      <c r="AM17" s="42">
        <f>SUMIF(Expenses!$A$3:$A$181,'Current Working'!$A$17:$A$22,Expenses!AI$3:AI$181)</f>
        <v>1596905</v>
      </c>
      <c r="AN17" s="42">
        <f>SUMIF(Expenses!$A$3:$A$181,'Current Working'!$A$17:$A$22,Expenses!AJ$3:AJ$181)</f>
        <v>1596905</v>
      </c>
      <c r="AO17" s="42">
        <f>SUMIF(Expenses!$A$3:$A$181,'Current Working'!$A$17:$A$22,Expenses!AK$3:AK$181)</f>
        <v>1596905</v>
      </c>
      <c r="AP17" s="42">
        <f>SUMIF(Expenses!$A$3:$A$181,'Current Working'!$A$17:$A$22,Expenses!AL$3:AL$181)</f>
        <v>5005.95</v>
      </c>
      <c r="AQ17" s="42">
        <f>SUMIF(Expenses!$A$3:$A$181,'Current Working'!$A$17:$A$22,Expenses!AM$3:AM$181)</f>
        <v>0</v>
      </c>
      <c r="AR17" s="42">
        <f>SUMIF(Expenses!$A$3:$A$181,'Current Working'!$A$17:$A$22,Expenses!AN$3:AN$181)</f>
        <v>0</v>
      </c>
      <c r="AS17" s="42">
        <f>SUMIF(Expenses!$A$3:$A$181,'Current Working'!$A$17:$A$22,Expenses!AO$3:AO$181)</f>
        <v>0</v>
      </c>
      <c r="AT17" s="42">
        <f>SUMIF(Expenses!$A$3:$A$181,'Current Working'!$A$17:$A$22,Expenses!AP$3:AP$181)</f>
        <v>0</v>
      </c>
      <c r="AU17" s="46">
        <f>+AT17-AN17</f>
        <v>-1596905</v>
      </c>
      <c r="AV17" s="47">
        <f>IFERROR(AU17/AN17,"-")</f>
        <v>-1</v>
      </c>
      <c r="AW17" s="48"/>
      <c r="AX17" s="68"/>
      <c r="AY17" s="42">
        <f>SUMIF(Expenses!$A$3:$A$181,'Current Working'!$A$17:$A$22,Expenses!AS$3:AS$181)</f>
        <v>0</v>
      </c>
      <c r="AZ17" s="46">
        <f>+AY17-AT17</f>
        <v>0</v>
      </c>
      <c r="BA17" s="47" t="str">
        <f>IFERROR(AZ17/AT17,"-")</f>
        <v>-</v>
      </c>
      <c r="BB17" s="42">
        <f>SUMIF(Expenses!$A$3:$A$181,'Current Working'!$A$17:$A$22,Expenses!AT$3:AT$181)</f>
        <v>0</v>
      </c>
      <c r="BC17" s="42">
        <f>SUMIF(Expenses!$A$3:$A$181,'Current Working'!$A$17:$A$22,Expenses!AU$3:AU$181)</f>
        <v>0</v>
      </c>
      <c r="BD17" s="42">
        <f>SUMIF(Expenses!$A$3:$A$181,'Current Working'!$A$17:$A$22,Expenses!AV$3:AV$181)</f>
        <v>0</v>
      </c>
      <c r="BE17" s="42">
        <f>SUMIF(Expenses!$A$3:$A$181,'Current Working'!$A$17:$A$22,Expenses!AW$3:AW$181)</f>
        <v>0</v>
      </c>
      <c r="BF17" s="42">
        <f>SUMIF(Expenses!$A$3:$A$181,'Current Working'!$A$17:$A$22,Expenses!AX$3:AX$181)</f>
        <v>0</v>
      </c>
      <c r="BG17" s="42">
        <f>SUMIF(Expenses!$A$3:$A$181,'Current Working'!$A$17:$A$22,Expenses!AY$3:AY$181)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SUMIF(Expenses!$A$3:$A$181,'Current Working'!$A$17:$A$22,Expenses!H$3:H$181)</f>
        <v>0</v>
      </c>
      <c r="G18" s="42">
        <f>SUMIF(Expenses!$A$3:$A$181,'Current Working'!$A$17:$A$22,Expenses!I$3:I$181)</f>
        <v>0</v>
      </c>
      <c r="H18" s="42">
        <f>SUMIF(Expenses!$A$3:$A$181,'Current Working'!$A$17:$A$22,Expenses!J$3:J$181)</f>
        <v>0</v>
      </c>
      <c r="I18" s="42">
        <f>SUMIF(Expenses!$A$3:$A$181,'Current Working'!$A$17:$A$22,Expenses!K$3:K$181)</f>
        <v>0</v>
      </c>
      <c r="J18" s="42">
        <f>SUMIF(Expenses!$A$3:$A$181,'Current Working'!$A$17:$A$22,Expenses!L$3:L$181)</f>
        <v>0</v>
      </c>
      <c r="K18" s="42">
        <f>SUMIF(Expenses!$A$3:$A$181,'Current Working'!$A$17:$A$22,Expenses!M$3:M$181)</f>
        <v>0</v>
      </c>
      <c r="L18" s="42">
        <f>SUMIF(Expenses!$A$3:$A$181,'Current Working'!$A$17:$A$22,Expenses!N$3:N$181)</f>
        <v>0</v>
      </c>
      <c r="M18" s="46">
        <f>L18-G18</f>
        <v>0</v>
      </c>
      <c r="N18" s="47" t="str">
        <f>IFERROR(M18/G18,"-")</f>
        <v>-</v>
      </c>
      <c r="O18" s="41"/>
      <c r="Q18" s="42">
        <f>SUMIF(Expenses!$A$3:$A$181,'Current Working'!$A$17:$A$22,Expenses!Q$3:Q$181)</f>
        <v>0</v>
      </c>
      <c r="R18" s="42">
        <f>SUMIF(Expenses!$A$3:$A$181,'Current Working'!$A$17:$A$22,Expenses!R$3:R$181)</f>
        <v>0</v>
      </c>
      <c r="S18" s="42">
        <f>SUMIF(Expenses!$A$3:$A$181,'Current Working'!$A$17:$A$22,Expenses!S$3:S$181)</f>
        <v>0</v>
      </c>
      <c r="T18" s="42">
        <f>SUMIF(Expenses!$A$3:$A$181,'Current Working'!$A$17:$A$22,Expenses!T$3:T$181)</f>
        <v>0</v>
      </c>
      <c r="U18" s="42">
        <f>SUMIF(Expenses!$A$3:$A$181,'Current Working'!$A$17:$A$22,Expenses!U$3:U$181)</f>
        <v>0</v>
      </c>
      <c r="V18" s="42">
        <f>SUMIF(Expenses!$A$3:$A$181,'Current Working'!$A$17:$A$22,Expenses!V$3:V$181)</f>
        <v>0</v>
      </c>
      <c r="W18" s="42">
        <f>SUMIF(Expenses!$A$3:$A$181,'Current Working'!$A$17:$A$22,Expenses!W$3:W$181)</f>
        <v>0</v>
      </c>
      <c r="X18" s="46">
        <f>+W18-Q18</f>
        <v>0</v>
      </c>
      <c r="Y18" s="47" t="str">
        <f>IFERROR(X18/Q18,"-")</f>
        <v>-</v>
      </c>
      <c r="Z18" s="41"/>
      <c r="AA18" s="41"/>
      <c r="AB18" s="42">
        <f>SUMIF(Expenses!$A$3:$A$181,'Current Working'!$A$17:$A$22,Expenses!Z$3:Z$181)</f>
        <v>0</v>
      </c>
      <c r="AC18" s="42">
        <f>SUMIF(Expenses!$A$3:$A$181,'Current Working'!$A$17:$A$22,Expenses!AA$3:AA$181)</f>
        <v>0</v>
      </c>
      <c r="AD18" s="42">
        <f>SUMIF(Expenses!$A$3:$A$181,'Current Working'!$A$17:$A$22,Expenses!AB$3:AB$181)</f>
        <v>0</v>
      </c>
      <c r="AE18" s="42">
        <f>SUMIF(Expenses!$A$3:$A$181,'Current Working'!$A$17:$A$22,Expenses!AC$3:AC$181)</f>
        <v>0</v>
      </c>
      <c r="AF18" s="42">
        <f>SUMIF(Expenses!$A$3:$A$181,'Current Working'!$A$17:$A$22,Expenses!AD$3:AD$181)</f>
        <v>0</v>
      </c>
      <c r="AG18" s="42">
        <f>SUMIF(Expenses!$A$3:$A$181,'Current Working'!$A$17:$A$22,Expenses!AE$3:AE$181)</f>
        <v>0</v>
      </c>
      <c r="AH18" s="42">
        <f>SUMIF(Expenses!$A$3:$A$181,'Current Working'!$A$17:$A$22,Expenses!AF$3:AF$181)</f>
        <v>0</v>
      </c>
      <c r="AI18" s="46">
        <f>+AH18-AC18</f>
        <v>0</v>
      </c>
      <c r="AJ18" s="47" t="str">
        <f>IFERROR(AI18/AC18,"-")</f>
        <v>-</v>
      </c>
      <c r="AK18" s="48"/>
      <c r="AL18" s="49"/>
      <c r="AM18" s="42">
        <f>SUMIF(Expenses!$A$3:$A$181,'Current Working'!$A$17:$A$22,Expenses!AI$3:AI$181)</f>
        <v>0</v>
      </c>
      <c r="AN18" s="42">
        <f>SUMIF(Expenses!$A$3:$A$181,'Current Working'!$A$17:$A$22,Expenses!AJ$3:AJ$181)</f>
        <v>0</v>
      </c>
      <c r="AO18" s="42">
        <f>SUMIF(Expenses!$A$3:$A$181,'Current Working'!$A$17:$A$22,Expenses!AK$3:AK$181)</f>
        <v>0</v>
      </c>
      <c r="AP18" s="42">
        <f>SUMIF(Expenses!$A$3:$A$181,'Current Working'!$A$17:$A$22,Expenses!AL$3:AL$181)</f>
        <v>0</v>
      </c>
      <c r="AQ18" s="42">
        <f>SUMIF(Expenses!$A$3:$A$181,'Current Working'!$A$17:$A$22,Expenses!AM$3:AM$181)</f>
        <v>0</v>
      </c>
      <c r="AR18" s="42">
        <f>SUMIF(Expenses!$A$3:$A$181,'Current Working'!$A$17:$A$22,Expenses!AN$3:AN$181)</f>
        <v>0</v>
      </c>
      <c r="AS18" s="42">
        <f>SUMIF(Expenses!$A$3:$A$181,'Current Working'!$A$17:$A$22,Expenses!AO$3:AO$181)</f>
        <v>0</v>
      </c>
      <c r="AT18" s="42">
        <f>SUMIF(Expenses!$A$3:$A$181,'Current Working'!$A$17:$A$22,Expenses!AP$3:AP$181)</f>
        <v>0</v>
      </c>
      <c r="AU18" s="46">
        <f>+AT18-AN18</f>
        <v>0</v>
      </c>
      <c r="AV18" s="47" t="str">
        <f t="shared" ref="AV18:AV23" si="6">IFERROR(AU18/AN18,"-")</f>
        <v>-</v>
      </c>
      <c r="AW18" s="69"/>
      <c r="AY18" s="42">
        <f>SUMIF(Expenses!$A$3:$A$181,'Current Working'!$A$17:$A$22,Expenses!AS$3:AS$181)</f>
        <v>0</v>
      </c>
      <c r="AZ18" s="46">
        <f>+AY18-AT18</f>
        <v>0</v>
      </c>
      <c r="BA18" s="47" t="str">
        <f>IFERROR(AZ18/AT18,"-")</f>
        <v>-</v>
      </c>
      <c r="BB18" s="42">
        <f>SUMIF(Expenses!$A$3:$A$181,'Current Working'!$A$17:$A$22,Expenses!AT$3:AT$181)</f>
        <v>0</v>
      </c>
      <c r="BC18" s="42">
        <f>SUMIF(Expenses!$A$3:$A$181,'Current Working'!$A$17:$A$22,Expenses!AU$3:AU$181)</f>
        <v>0</v>
      </c>
      <c r="BD18" s="42">
        <f>SUMIF(Expenses!$A$3:$A$181,'Current Working'!$A$17:$A$22,Expenses!AV$3:AV$181)</f>
        <v>0</v>
      </c>
      <c r="BE18" s="42">
        <f>SUMIF(Expenses!$A$3:$A$181,'Current Working'!$A$17:$A$22,Expenses!AW$3:AW$181)</f>
        <v>0</v>
      </c>
      <c r="BF18" s="42">
        <f>SUMIF(Expenses!$A$3:$A$181,'Current Working'!$A$17:$A$22,Expenses!AX$3:AX$181)</f>
        <v>0</v>
      </c>
      <c r="BG18" s="42">
        <f>SUMIF(Expenses!$A$3:$A$181,'Current Working'!$A$17:$A$22,Expenses!AY$3:AY$181)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111</v>
      </c>
      <c r="E19" s="41"/>
      <c r="F19" s="42">
        <f>SUMIF(Expenses!$A$3:$A$181,'Current Working'!$A$17:$A$22,Expenses!H$3:H$181)</f>
        <v>0</v>
      </c>
      <c r="G19" s="42">
        <f>SUMIF(Expenses!$A$3:$A$181,'Current Working'!$A$17:$A$22,Expenses!I$3:I$181)</f>
        <v>0</v>
      </c>
      <c r="H19" s="42">
        <f>SUMIF(Expenses!$A$3:$A$181,'Current Working'!$A$17:$A$22,Expenses!J$3:J$181)</f>
        <v>0</v>
      </c>
      <c r="I19" s="42">
        <f>SUMIF(Expenses!$A$3:$A$181,'Current Working'!$A$17:$A$22,Expenses!K$3:K$181)</f>
        <v>0</v>
      </c>
      <c r="J19" s="42">
        <f>SUMIF(Expenses!$A$3:$A$181,'Current Working'!$A$17:$A$22,Expenses!L$3:L$181)</f>
        <v>0</v>
      </c>
      <c r="K19" s="42">
        <f>SUMIF(Expenses!$A$3:$A$181,'Current Working'!$A$17:$A$22,Expenses!M$3:M$181)</f>
        <v>0</v>
      </c>
      <c r="L19" s="42">
        <f>SUMIF(Expenses!$A$3:$A$181,'Current Working'!$A$17:$A$22,Expenses!N$3:N$181)</f>
        <v>0</v>
      </c>
      <c r="M19" s="46">
        <f>L19-G19</f>
        <v>0</v>
      </c>
      <c r="N19" s="47" t="str">
        <f>IFERROR(M19/G19,"-")</f>
        <v>-</v>
      </c>
      <c r="O19" s="41"/>
      <c r="Q19" s="42">
        <f>SUMIF(Expenses!$A$3:$A$181,'Current Working'!$A$17:$A$22,Expenses!Q$3:Q$181)</f>
        <v>0</v>
      </c>
      <c r="R19" s="42">
        <f>SUMIF(Expenses!$A$3:$A$181,'Current Working'!$A$17:$A$22,Expenses!R$3:R$181)</f>
        <v>0</v>
      </c>
      <c r="S19" s="42">
        <f>SUMIF(Expenses!$A$3:$A$181,'Current Working'!$A$17:$A$22,Expenses!S$3:S$181)</f>
        <v>0</v>
      </c>
      <c r="T19" s="42">
        <f>SUMIF(Expenses!$A$3:$A$181,'Current Working'!$A$17:$A$22,Expenses!T$3:T$181)</f>
        <v>0</v>
      </c>
      <c r="U19" s="42">
        <f>SUMIF(Expenses!$A$3:$A$181,'Current Working'!$A$17:$A$22,Expenses!U$3:U$181)</f>
        <v>0</v>
      </c>
      <c r="V19" s="42">
        <f>SUMIF(Expenses!$A$3:$A$181,'Current Working'!$A$17:$A$22,Expenses!V$3:V$181)</f>
        <v>0</v>
      </c>
      <c r="W19" s="42">
        <f>SUMIF(Expenses!$A$3:$A$181,'Current Working'!$A$17:$A$22,Expenses!W$3:W$181)</f>
        <v>0</v>
      </c>
      <c r="X19" s="46">
        <f>+W19-Q19</f>
        <v>0</v>
      </c>
      <c r="Y19" s="47" t="str">
        <f>IFERROR(X19/Q19,"-")</f>
        <v>-</v>
      </c>
      <c r="Z19" s="41"/>
      <c r="AA19" s="41"/>
      <c r="AB19" s="42">
        <f>SUMIF(Expenses!$A$3:$A$181,'Current Working'!$A$17:$A$22,Expenses!Z$3:Z$181)</f>
        <v>0</v>
      </c>
      <c r="AC19" s="42">
        <f>SUMIF(Expenses!$A$3:$A$181,'Current Working'!$A$17:$A$22,Expenses!AA$3:AA$181)</f>
        <v>0</v>
      </c>
      <c r="AD19" s="42">
        <f>SUMIF(Expenses!$A$3:$A$181,'Current Working'!$A$17:$A$22,Expenses!AB$3:AB$181)</f>
        <v>0</v>
      </c>
      <c r="AE19" s="42">
        <f>SUMIF(Expenses!$A$3:$A$181,'Current Working'!$A$17:$A$22,Expenses!AC$3:AC$181)</f>
        <v>0</v>
      </c>
      <c r="AF19" s="42">
        <f>SUMIF(Expenses!$A$3:$A$181,'Current Working'!$A$17:$A$22,Expenses!AD$3:AD$181)</f>
        <v>0</v>
      </c>
      <c r="AG19" s="42">
        <f>SUMIF(Expenses!$A$3:$A$181,'Current Working'!$A$17:$A$22,Expenses!AE$3:AE$181)</f>
        <v>0</v>
      </c>
      <c r="AH19" s="42">
        <f>SUMIF(Expenses!$A$3:$A$181,'Current Working'!$A$17:$A$22,Expenses!AF$3:AF$181)</f>
        <v>0</v>
      </c>
      <c r="AI19" s="46">
        <f>+AH19-AC19</f>
        <v>0</v>
      </c>
      <c r="AJ19" s="47" t="str">
        <f>IFERROR(AI19/AC19,"-")</f>
        <v>-</v>
      </c>
      <c r="AK19" s="48"/>
      <c r="AL19" s="49"/>
      <c r="AM19" s="42">
        <f>SUMIF(Expenses!$A$3:$A$181,'Current Working'!$A$17:$A$22,Expenses!AI$3:AI$181)</f>
        <v>0</v>
      </c>
      <c r="AN19" s="42">
        <f>SUMIF(Expenses!$A$3:$A$181,'Current Working'!$A$17:$A$22,Expenses!AJ$3:AJ$181)</f>
        <v>0</v>
      </c>
      <c r="AO19" s="42">
        <f>SUMIF(Expenses!$A$3:$A$181,'Current Working'!$A$17:$A$22,Expenses!AK$3:AK$181)</f>
        <v>0</v>
      </c>
      <c r="AP19" s="42">
        <f>SUMIF(Expenses!$A$3:$A$181,'Current Working'!$A$17:$A$22,Expenses!AL$3:AL$181)</f>
        <v>0</v>
      </c>
      <c r="AQ19" s="42">
        <f>SUMIF(Expenses!$A$3:$A$181,'Current Working'!$A$17:$A$22,Expenses!AM$3:AM$181)</f>
        <v>0</v>
      </c>
      <c r="AR19" s="42">
        <f>SUMIF(Expenses!$A$3:$A$181,'Current Working'!$A$17:$A$22,Expenses!AN$3:AN$181)</f>
        <v>0</v>
      </c>
      <c r="AS19" s="42">
        <f>SUMIF(Expenses!$A$3:$A$181,'Current Working'!$A$17:$A$22,Expenses!AO$3:AO$181)</f>
        <v>0</v>
      </c>
      <c r="AT19" s="42">
        <f>SUMIF(Expenses!$A$3:$A$181,'Current Working'!$A$17:$A$22,Expenses!AP$3:AP$181)</f>
        <v>0</v>
      </c>
      <c r="AU19" s="46">
        <f>+AT19-AN19</f>
        <v>0</v>
      </c>
      <c r="AV19" s="47" t="str">
        <f t="shared" si="6"/>
        <v>-</v>
      </c>
      <c r="AW19" s="70"/>
      <c r="AY19" s="42">
        <f>SUMIF(Expenses!$A$3:$A$181,'Current Working'!$A$17:$A$22,Expenses!AS$3:AS$181)</f>
        <v>0</v>
      </c>
      <c r="AZ19" s="46">
        <f>+AY19-AT19</f>
        <v>0</v>
      </c>
      <c r="BA19" s="47" t="str">
        <f>IFERROR(AZ19/AT19,"-")</f>
        <v>-</v>
      </c>
      <c r="BB19" s="42">
        <f>SUMIF(Expenses!$A$3:$A$181,'Current Working'!$A$17:$A$22,Expenses!AT$3:AT$181)</f>
        <v>0</v>
      </c>
      <c r="BC19" s="42">
        <f>SUMIF(Expenses!$A$3:$A$181,'Current Working'!$A$17:$A$22,Expenses!AU$3:AU$181)</f>
        <v>0</v>
      </c>
      <c r="BD19" s="42">
        <f>SUMIF(Expenses!$A$3:$A$181,'Current Working'!$A$17:$A$22,Expenses!AV$3:AV$181)</f>
        <v>0</v>
      </c>
      <c r="BE19" s="42">
        <f>SUMIF(Expenses!$A$3:$A$181,'Current Working'!$A$17:$A$22,Expenses!AW$3:AW$181)</f>
        <v>0</v>
      </c>
      <c r="BF19" s="42">
        <f>SUMIF(Expenses!$A$3:$A$181,'Current Working'!$A$17:$A$22,Expenses!AX$3:AX$181)</f>
        <v>0</v>
      </c>
      <c r="BG19" s="42">
        <f>SUMIF(Expenses!$A$3:$A$181,'Current Working'!$A$17:$A$22,Expenses!AY$3:AY$181)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110</v>
      </c>
      <c r="E20" s="41"/>
      <c r="F20" s="42">
        <f>SUMIF(Expenses!$A$3:$A$181,'Current Working'!$A$17:$A$22,Expenses!H$3:H$181)</f>
        <v>0</v>
      </c>
      <c r="G20" s="42">
        <f>SUMIF(Expenses!$A$3:$A$181,'Current Working'!$A$17:$A$22,Expenses!I$3:I$181)</f>
        <v>0</v>
      </c>
      <c r="H20" s="42">
        <f>SUMIF(Expenses!$A$3:$A$181,'Current Working'!$A$17:$A$22,Expenses!J$3:J$181)</f>
        <v>0</v>
      </c>
      <c r="I20" s="42">
        <f>SUMIF(Expenses!$A$3:$A$181,'Current Working'!$A$17:$A$22,Expenses!K$3:K$181)</f>
        <v>0</v>
      </c>
      <c r="J20" s="42">
        <f>SUMIF(Expenses!$A$3:$A$181,'Current Working'!$A$17:$A$22,Expenses!L$3:L$181)</f>
        <v>0</v>
      </c>
      <c r="K20" s="42">
        <f>SUMIF(Expenses!$A$3:$A$181,'Current Working'!$A$17:$A$22,Expenses!M$3:M$181)</f>
        <v>0</v>
      </c>
      <c r="L20" s="42">
        <f>SUMIF(Expenses!$A$3:$A$181,'Current Working'!$A$17:$A$22,Expenses!N$3:N$181)</f>
        <v>0</v>
      </c>
      <c r="M20" s="46"/>
      <c r="N20" s="47"/>
      <c r="O20" s="41"/>
      <c r="Q20" s="42">
        <f>SUMIF(Expenses!$A$3:$A$181,'Current Working'!$A$17:$A$22,Expenses!Q$3:Q$181)</f>
        <v>0</v>
      </c>
      <c r="R20" s="42">
        <f>SUMIF(Expenses!$A$3:$A$181,'Current Working'!$A$17:$A$22,Expenses!R$3:R$181)</f>
        <v>0</v>
      </c>
      <c r="S20" s="42">
        <f>SUMIF(Expenses!$A$3:$A$181,'Current Working'!$A$17:$A$22,Expenses!S$3:S$181)</f>
        <v>0</v>
      </c>
      <c r="T20" s="42">
        <f>SUMIF(Expenses!$A$3:$A$181,'Current Working'!$A$17:$A$22,Expenses!T$3:T$181)</f>
        <v>0</v>
      </c>
      <c r="U20" s="42">
        <f>SUMIF(Expenses!$A$3:$A$181,'Current Working'!$A$17:$A$22,Expenses!U$3:U$181)</f>
        <v>0</v>
      </c>
      <c r="V20" s="42">
        <f>SUMIF(Expenses!$A$3:$A$181,'Current Working'!$A$17:$A$22,Expenses!V$3:V$181)</f>
        <v>0</v>
      </c>
      <c r="W20" s="42">
        <f>SUMIF(Expenses!$A$3:$A$181,'Current Working'!$A$17:$A$22,Expenses!W$3:W$181)</f>
        <v>0</v>
      </c>
      <c r="X20" s="46"/>
      <c r="Y20" s="47"/>
      <c r="Z20" s="41"/>
      <c r="AA20" s="41"/>
      <c r="AB20" s="42">
        <f>SUMIF(Expenses!$A$3:$A$181,'Current Working'!$A$17:$A$22,Expenses!Z$3:Z$181)</f>
        <v>0</v>
      </c>
      <c r="AC20" s="42">
        <f>SUMIF(Expenses!$A$3:$A$181,'Current Working'!$A$17:$A$22,Expenses!AA$3:AA$181)</f>
        <v>0</v>
      </c>
      <c r="AD20" s="42">
        <f>SUMIF(Expenses!$A$3:$A$181,'Current Working'!$A$17:$A$22,Expenses!AB$3:AB$181)</f>
        <v>0</v>
      </c>
      <c r="AE20" s="42">
        <f>SUMIF(Expenses!$A$3:$A$181,'Current Working'!$A$17:$A$22,Expenses!AC$3:AC$181)</f>
        <v>0</v>
      </c>
      <c r="AF20" s="42">
        <f>SUMIF(Expenses!$A$3:$A$181,'Current Working'!$A$17:$A$22,Expenses!AD$3:AD$181)</f>
        <v>0</v>
      </c>
      <c r="AG20" s="42">
        <f>SUMIF(Expenses!$A$3:$A$181,'Current Working'!$A$17:$A$22,Expenses!AE$3:AE$181)</f>
        <v>0</v>
      </c>
      <c r="AH20" s="42">
        <f>SUMIF(Expenses!$A$3:$A$181,'Current Working'!$A$17:$A$22,Expenses!AF$3:AF$181)</f>
        <v>0</v>
      </c>
      <c r="AI20" s="46"/>
      <c r="AJ20" s="47"/>
      <c r="AK20" s="48"/>
      <c r="AL20" s="49"/>
      <c r="AM20" s="42">
        <f>SUMIF(Expenses!$A$3:$A$181,'Current Working'!$A$17:$A$22,Expenses!AI$3:AI$181)</f>
        <v>0</v>
      </c>
      <c r="AN20" s="42">
        <f>SUMIF(Expenses!$A$3:$A$181,'Current Working'!$A$17:$A$22,Expenses!AJ$3:AJ$181)</f>
        <v>0</v>
      </c>
      <c r="AO20" s="42">
        <f>SUMIF(Expenses!$A$3:$A$181,'Current Working'!$A$17:$A$22,Expenses!AK$3:AK$181)</f>
        <v>0</v>
      </c>
      <c r="AP20" s="42">
        <f>SUMIF(Expenses!$A$3:$A$181,'Current Working'!$A$17:$A$22,Expenses!AL$3:AL$181)</f>
        <v>0</v>
      </c>
      <c r="AQ20" s="42">
        <f>SUMIF(Expenses!$A$3:$A$181,'Current Working'!$A$17:$A$22,Expenses!AM$3:AM$181)</f>
        <v>0</v>
      </c>
      <c r="AR20" s="42">
        <f>SUMIF(Expenses!$A$3:$A$181,'Current Working'!$A$17:$A$22,Expenses!AN$3:AN$181)</f>
        <v>0</v>
      </c>
      <c r="AS20" s="42">
        <f>SUMIF(Expenses!$A$3:$A$181,'Current Working'!$A$17:$A$22,Expenses!AO$3:AO$181)</f>
        <v>0</v>
      </c>
      <c r="AT20" s="42">
        <f>SUMIF(Expenses!$A$3:$A$181,'Current Working'!$A$17:$A$22,Expenses!AP$3:AP$181)</f>
        <v>0</v>
      </c>
      <c r="AU20" s="46"/>
      <c r="AV20" s="47"/>
      <c r="AW20" s="70"/>
      <c r="AY20" s="42">
        <f>SUMIF(Expenses!$A$3:$A$181,'Current Working'!$A$17:$A$22,Expenses!AS$3:AS$181)</f>
        <v>0</v>
      </c>
      <c r="AZ20" s="46"/>
      <c r="BA20" s="47"/>
      <c r="BB20" s="42">
        <f>SUMIF(Expenses!$A$3:$A$181,'Current Working'!$A$17:$A$22,Expenses!AT$3:AT$181)</f>
        <v>0</v>
      </c>
      <c r="BC20" s="42">
        <f>SUMIF(Expenses!$A$3:$A$181,'Current Working'!$A$17:$A$22,Expenses!AU$3:AU$181)</f>
        <v>0</v>
      </c>
      <c r="BD20" s="42">
        <f>SUMIF(Expenses!$A$3:$A$181,'Current Working'!$A$17:$A$22,Expenses!AV$3:AV$181)</f>
        <v>0</v>
      </c>
      <c r="BE20" s="42">
        <f>SUMIF(Expenses!$A$3:$A$181,'Current Working'!$A$17:$A$22,Expenses!AW$3:AW$181)</f>
        <v>0</v>
      </c>
      <c r="BF20" s="42">
        <f>SUMIF(Expenses!$A$3:$A$181,'Current Working'!$A$17:$A$22,Expenses!AX$3:AX$181)</f>
        <v>0</v>
      </c>
      <c r="BG20" s="42">
        <f>SUMIF(Expenses!$A$3:$A$181,'Current Working'!$A$17:$A$22,Expenses!AY$3:AY$181)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SUMIF(Expenses!$A$3:$A$181,'Current Working'!$A$17:$A$22,Expenses!H$3:H$181)</f>
        <v>0</v>
      </c>
      <c r="G21" s="42">
        <f>SUMIF(Expenses!$A$3:$A$181,'Current Working'!$A$17:$A$22,Expenses!I$3:I$181)</f>
        <v>0</v>
      </c>
      <c r="H21" s="42">
        <f>SUMIF(Expenses!$A$3:$A$181,'Current Working'!$A$17:$A$22,Expenses!J$3:J$181)</f>
        <v>0</v>
      </c>
      <c r="I21" s="42">
        <f>SUMIF(Expenses!$A$3:$A$181,'Current Working'!$A$17:$A$22,Expenses!K$3:K$181)</f>
        <v>0</v>
      </c>
      <c r="J21" s="42">
        <f>SUMIF(Expenses!$A$3:$A$181,'Current Working'!$A$17:$A$22,Expenses!L$3:L$181)</f>
        <v>0</v>
      </c>
      <c r="K21" s="42">
        <f>SUMIF(Expenses!$A$3:$A$181,'Current Working'!$A$17:$A$22,Expenses!M$3:M$181)</f>
        <v>0</v>
      </c>
      <c r="L21" s="42">
        <f>SUMIF(Expenses!$A$3:$A$181,'Current Working'!$A$17:$A$22,Expenses!N$3:N$181)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SUMIF(Expenses!$A$3:$A$181,'Current Working'!$A$17:$A$22,Expenses!Q$3:Q$181)</f>
        <v>0</v>
      </c>
      <c r="R21" s="42">
        <f>SUMIF(Expenses!$A$3:$A$181,'Current Working'!$A$17:$A$22,Expenses!R$3:R$181)</f>
        <v>0</v>
      </c>
      <c r="S21" s="42">
        <f>SUMIF(Expenses!$A$3:$A$181,'Current Working'!$A$17:$A$22,Expenses!S$3:S$181)</f>
        <v>0</v>
      </c>
      <c r="T21" s="42">
        <f>SUMIF(Expenses!$A$3:$A$181,'Current Working'!$A$17:$A$22,Expenses!T$3:T$181)</f>
        <v>0</v>
      </c>
      <c r="U21" s="42">
        <f>SUMIF(Expenses!$A$3:$A$181,'Current Working'!$A$17:$A$22,Expenses!U$3:U$181)</f>
        <v>0</v>
      </c>
      <c r="V21" s="42">
        <f>SUMIF(Expenses!$A$3:$A$181,'Current Working'!$A$17:$A$22,Expenses!V$3:V$181)</f>
        <v>0</v>
      </c>
      <c r="W21" s="42">
        <f>SUMIF(Expenses!$A$3:$A$181,'Current Working'!$A$17:$A$22,Expenses!W$3:W$181)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SUMIF(Expenses!$A$3:$A$181,'Current Working'!$A$17:$A$22,Expenses!Z$3:Z$181)</f>
        <v>0</v>
      </c>
      <c r="AC21" s="42">
        <f>SUMIF(Expenses!$A$3:$A$181,'Current Working'!$A$17:$A$22,Expenses!AA$3:AA$181)</f>
        <v>0</v>
      </c>
      <c r="AD21" s="42">
        <f>SUMIF(Expenses!$A$3:$A$181,'Current Working'!$A$17:$A$22,Expenses!AB$3:AB$181)</f>
        <v>0</v>
      </c>
      <c r="AE21" s="42">
        <f>SUMIF(Expenses!$A$3:$A$181,'Current Working'!$A$17:$A$22,Expenses!AC$3:AC$181)</f>
        <v>0</v>
      </c>
      <c r="AF21" s="42">
        <f>SUMIF(Expenses!$A$3:$A$181,'Current Working'!$A$17:$A$22,Expenses!AD$3:AD$181)</f>
        <v>0</v>
      </c>
      <c r="AG21" s="42">
        <f>SUMIF(Expenses!$A$3:$A$181,'Current Working'!$A$17:$A$22,Expenses!AE$3:AE$181)</f>
        <v>0</v>
      </c>
      <c r="AH21" s="42">
        <f>SUMIF(Expenses!$A$3:$A$181,'Current Working'!$A$17:$A$22,Expenses!AF$3:AF$181)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SUMIF(Expenses!$A$3:$A$181,'Current Working'!$A$17:$A$22,Expenses!AI$3:AI$181)</f>
        <v>0</v>
      </c>
      <c r="AN21" s="42">
        <f>SUMIF(Expenses!$A$3:$A$181,'Current Working'!$A$17:$A$22,Expenses!AJ$3:AJ$181)</f>
        <v>0</v>
      </c>
      <c r="AO21" s="42">
        <f>SUMIF(Expenses!$A$3:$A$181,'Current Working'!$A$17:$A$22,Expenses!AK$3:AK$181)</f>
        <v>0</v>
      </c>
      <c r="AP21" s="42">
        <f>SUMIF(Expenses!$A$3:$A$181,'Current Working'!$A$17:$A$22,Expenses!AL$3:AL$181)</f>
        <v>0</v>
      </c>
      <c r="AQ21" s="42">
        <f>SUMIF(Expenses!$A$3:$A$181,'Current Working'!$A$17:$A$22,Expenses!AM$3:AM$181)</f>
        <v>0</v>
      </c>
      <c r="AR21" s="42">
        <f>SUMIF(Expenses!$A$3:$A$181,'Current Working'!$A$17:$A$22,Expenses!AN$3:AN$181)</f>
        <v>0</v>
      </c>
      <c r="AS21" s="42">
        <f>SUMIF(Expenses!$A$3:$A$181,'Current Working'!$A$17:$A$22,Expenses!AO$3:AO$181)</f>
        <v>0</v>
      </c>
      <c r="AT21" s="42">
        <f>SUMIF(Expenses!$A$3:$A$181,'Current Working'!$A$17:$A$22,Expenses!AP$3:AP$181)</f>
        <v>0</v>
      </c>
      <c r="AU21" s="46">
        <f>+AT21-AN21</f>
        <v>0</v>
      </c>
      <c r="AV21" s="47" t="str">
        <f t="shared" si="6"/>
        <v>-</v>
      </c>
      <c r="AW21" s="48"/>
      <c r="AY21" s="42">
        <f>SUMIF(Expenses!$A$3:$A$181,'Current Working'!$A$17:$A$22,Expenses!AS$3:AS$181)</f>
        <v>0</v>
      </c>
      <c r="AZ21" s="46">
        <f>+AY21-AT21</f>
        <v>0</v>
      </c>
      <c r="BA21" s="47" t="str">
        <f>IFERROR(AZ21/AT21,"-")</f>
        <v>-</v>
      </c>
      <c r="BB21" s="42">
        <f>SUMIF(Expenses!$A$3:$A$181,'Current Working'!$A$17:$A$22,Expenses!AT$3:AT$181)</f>
        <v>0</v>
      </c>
      <c r="BC21" s="42">
        <f>SUMIF(Expenses!$A$3:$A$181,'Current Working'!$A$17:$A$22,Expenses!AU$3:AU$181)</f>
        <v>0</v>
      </c>
      <c r="BD21" s="42">
        <f>SUMIF(Expenses!$A$3:$A$181,'Current Working'!$A$17:$A$22,Expenses!AV$3:AV$181)</f>
        <v>0</v>
      </c>
      <c r="BE21" s="42">
        <f>SUMIF(Expenses!$A$3:$A$181,'Current Working'!$A$17:$A$22,Expenses!AW$3:AW$181)</f>
        <v>0</v>
      </c>
      <c r="BF21" s="42">
        <f>SUMIF(Expenses!$A$3:$A$181,'Current Working'!$A$17:$A$22,Expenses!AX$3:AX$181)</f>
        <v>0</v>
      </c>
      <c r="BG21" s="42">
        <f>SUMIF(Expenses!$A$3:$A$181,'Current Working'!$A$17:$A$22,Expenses!AY$3:AY$181)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SUMIF(Expenses!$A$3:$A$181,'Current Working'!$A$17:$A$22,Expenses!H$3:H$181)</f>
        <v>0</v>
      </c>
      <c r="G22" s="42">
        <f>SUMIF(Expenses!$A$3:$A$181,'Current Working'!$A$17:$A$22,Expenses!I$3:I$181)</f>
        <v>0</v>
      </c>
      <c r="H22" s="42">
        <f>SUMIF(Expenses!$A$3:$A$181,'Current Working'!$A$17:$A$22,Expenses!J$3:J$181)</f>
        <v>0</v>
      </c>
      <c r="I22" s="42">
        <f>SUMIF(Expenses!$A$3:$A$181,'Current Working'!$A$17:$A$22,Expenses!K$3:K$181)</f>
        <v>0</v>
      </c>
      <c r="J22" s="42">
        <f>SUMIF(Expenses!$A$3:$A$181,'Current Working'!$A$17:$A$22,Expenses!L$3:L$181)</f>
        <v>0</v>
      </c>
      <c r="K22" s="42">
        <f>SUMIF(Expenses!$A$3:$A$181,'Current Working'!$A$17:$A$22,Expenses!M$3:M$181)</f>
        <v>0</v>
      </c>
      <c r="L22" s="42">
        <f>SUMIF(Expenses!$A$3:$A$181,'Current Working'!$A$17:$A$22,Expenses!N$3:N$181)</f>
        <v>0</v>
      </c>
      <c r="M22" s="46">
        <f>L22-G22</f>
        <v>0</v>
      </c>
      <c r="N22" s="47" t="str">
        <f>IFERROR(M22/G22,"-")</f>
        <v>-</v>
      </c>
      <c r="O22" s="41"/>
      <c r="Q22" s="42">
        <f>SUMIF(Expenses!$A$3:$A$181,'Current Working'!$A$17:$A$22,Expenses!Q$3:Q$181)</f>
        <v>0</v>
      </c>
      <c r="R22" s="42">
        <f>SUMIF(Expenses!$A$3:$A$181,'Current Working'!$A$17:$A$22,Expenses!R$3:R$181)</f>
        <v>0</v>
      </c>
      <c r="S22" s="42">
        <f>SUMIF(Expenses!$A$3:$A$181,'Current Working'!$A$17:$A$22,Expenses!S$3:S$181)</f>
        <v>0</v>
      </c>
      <c r="T22" s="42">
        <f>SUMIF(Expenses!$A$3:$A$181,'Current Working'!$A$17:$A$22,Expenses!T$3:T$181)</f>
        <v>0</v>
      </c>
      <c r="U22" s="42">
        <f>SUMIF(Expenses!$A$3:$A$181,'Current Working'!$A$17:$A$22,Expenses!U$3:U$181)</f>
        <v>0</v>
      </c>
      <c r="V22" s="42">
        <f>SUMIF(Expenses!$A$3:$A$181,'Current Working'!$A$17:$A$22,Expenses!V$3:V$181)</f>
        <v>0</v>
      </c>
      <c r="W22" s="42">
        <f>SUMIF(Expenses!$A$3:$A$181,'Current Working'!$A$17:$A$22,Expenses!W$3:W$181)</f>
        <v>0</v>
      </c>
      <c r="X22" s="46">
        <f>+W22-Q22</f>
        <v>0</v>
      </c>
      <c r="Y22" s="72" t="str">
        <f>IFERROR(X22/L22,"-")</f>
        <v>-</v>
      </c>
      <c r="Z22" s="41"/>
      <c r="AA22" s="41"/>
      <c r="AB22" s="42">
        <f>SUMIF(Expenses!$A$3:$A$181,'Current Working'!$A$17:$A$22,Expenses!Z$3:Z$181)</f>
        <v>0</v>
      </c>
      <c r="AC22" s="42">
        <f>SUMIF(Expenses!$A$3:$A$181,'Current Working'!$A$17:$A$22,Expenses!AA$3:AA$181)</f>
        <v>0</v>
      </c>
      <c r="AD22" s="42">
        <f>SUMIF(Expenses!$A$3:$A$181,'Current Working'!$A$17:$A$22,Expenses!AB$3:AB$181)</f>
        <v>0</v>
      </c>
      <c r="AE22" s="42">
        <f>SUMIF(Expenses!$A$3:$A$181,'Current Working'!$A$17:$A$22,Expenses!AC$3:AC$181)</f>
        <v>0</v>
      </c>
      <c r="AF22" s="42">
        <f>SUMIF(Expenses!$A$3:$A$181,'Current Working'!$A$17:$A$22,Expenses!AD$3:AD$181)</f>
        <v>0</v>
      </c>
      <c r="AG22" s="42">
        <f>SUMIF(Expenses!$A$3:$A$181,'Current Working'!$A$17:$A$22,Expenses!AE$3:AE$181)</f>
        <v>0</v>
      </c>
      <c r="AH22" s="42">
        <f>SUMIF(Expenses!$A$3:$A$181,'Current Working'!$A$17:$A$22,Expenses!AF$3:AF$181)</f>
        <v>0</v>
      </c>
      <c r="AI22" s="46">
        <f>+AH22-AC22</f>
        <v>0</v>
      </c>
      <c r="AJ22" s="47" t="str">
        <f>IFERROR(AI22/AC22,"-")</f>
        <v>-</v>
      </c>
      <c r="AK22" s="48"/>
      <c r="AL22" s="49"/>
      <c r="AM22" s="42">
        <f>SUMIF(Expenses!$A$3:$A$181,'Current Working'!$A$17:$A$22,Expenses!AI$3:AI$181)</f>
        <v>0</v>
      </c>
      <c r="AN22" s="42">
        <f>SUMIF(Expenses!$A$3:$A$181,'Current Working'!$A$17:$A$22,Expenses!AJ$3:AJ$181)</f>
        <v>0</v>
      </c>
      <c r="AO22" s="42">
        <f>SUMIF(Expenses!$A$3:$A$181,'Current Working'!$A$17:$A$22,Expenses!AK$3:AK$181)</f>
        <v>0</v>
      </c>
      <c r="AP22" s="42">
        <f>SUMIF(Expenses!$A$3:$A$181,'Current Working'!$A$17:$A$22,Expenses!AL$3:AL$181)</f>
        <v>0</v>
      </c>
      <c r="AQ22" s="42">
        <f>SUMIF(Expenses!$A$3:$A$181,'Current Working'!$A$17:$A$22,Expenses!AM$3:AM$181)</f>
        <v>0</v>
      </c>
      <c r="AR22" s="42">
        <f>SUMIF(Expenses!$A$3:$A$181,'Current Working'!$A$17:$A$22,Expenses!AN$3:AN$181)</f>
        <v>0</v>
      </c>
      <c r="AS22" s="42">
        <f>SUMIF(Expenses!$A$3:$A$181,'Current Working'!$A$17:$A$22,Expenses!AO$3:AO$181)</f>
        <v>0</v>
      </c>
      <c r="AT22" s="42">
        <f>SUMIF(Expenses!$A$3:$A$181,'Current Working'!$A$17:$A$22,Expenses!AP$3:AP$181)</f>
        <v>0</v>
      </c>
      <c r="AU22" s="46">
        <f>+AT22-AN22</f>
        <v>0</v>
      </c>
      <c r="AV22" s="47" t="str">
        <f t="shared" si="6"/>
        <v>-</v>
      </c>
      <c r="AW22" s="70"/>
      <c r="AY22" s="42">
        <f>SUMIF(Expenses!$A$3:$A$181,'Current Working'!$A$17:$A$22,Expenses!AS$3:AS$181)</f>
        <v>0</v>
      </c>
      <c r="AZ22" s="46">
        <f>+AY22-AT22</f>
        <v>0</v>
      </c>
      <c r="BA22" s="47" t="str">
        <f>IFERROR(AZ22/AT22,"-")</f>
        <v>-</v>
      </c>
      <c r="BB22" s="42">
        <f>SUMIF(Expenses!$A$3:$A$181,'Current Working'!$A$17:$A$22,Expenses!AT$3:AT$181)</f>
        <v>0</v>
      </c>
      <c r="BC22" s="42">
        <f>SUMIF(Expenses!$A$3:$A$181,'Current Working'!$A$17:$A$22,Expenses!AU$3:AU$181)</f>
        <v>0</v>
      </c>
      <c r="BD22" s="42">
        <f>SUMIF(Expenses!$A$3:$A$181,'Current Working'!$A$17:$A$22,Expenses!AV$3:AV$181)</f>
        <v>0</v>
      </c>
      <c r="BE22" s="42">
        <f>SUMIF(Expenses!$A$3:$A$181,'Current Working'!$A$17:$A$22,Expenses!AW$3:AW$181)</f>
        <v>0</v>
      </c>
      <c r="BF22" s="42">
        <f>SUMIF(Expenses!$A$3:$A$181,'Current Working'!$A$17:$A$22,Expenses!AX$3:AX$181)</f>
        <v>0</v>
      </c>
      <c r="BG22" s="42">
        <f>SUMIF(Expenses!$A$3:$A$181,'Current Working'!$A$17:$A$22,Expenses!AY$3:AY$181)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7">SUM(F17:F22)</f>
        <v>5569480</v>
      </c>
      <c r="G23" s="77">
        <f t="shared" si="7"/>
        <v>13619055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7386706.6200000001</v>
      </c>
      <c r="L23" s="77">
        <f t="shared" si="7"/>
        <v>7386706.6200000001</v>
      </c>
      <c r="M23" s="78">
        <f>L23-G23</f>
        <v>-6232348.3799999999</v>
      </c>
      <c r="N23" s="47">
        <f>IFERROR(M23/G23,"-")</f>
        <v>-0.45761973793335881</v>
      </c>
      <c r="O23" s="41"/>
      <c r="Q23" s="77">
        <f t="shared" ref="Q23:X23" si="8">SUM(Q17:Q22)</f>
        <v>1528455</v>
      </c>
      <c r="R23" s="77">
        <f t="shared" si="8"/>
        <v>4406135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4067755.9399999995</v>
      </c>
      <c r="W23" s="77">
        <f t="shared" si="8"/>
        <v>4067755.9399999995</v>
      </c>
      <c r="X23" s="76">
        <f t="shared" si="8"/>
        <v>2539300.9399999995</v>
      </c>
      <c r="Y23" s="47">
        <f>IFERROR(X23/Q23,"-")</f>
        <v>1.6613514562090475</v>
      </c>
      <c r="Z23" s="41"/>
      <c r="AA23" s="41"/>
      <c r="AB23" s="76">
        <f t="shared" ref="AB23:AI23" si="9">SUM(AB17:AB22)</f>
        <v>7504500</v>
      </c>
      <c r="AC23" s="77">
        <f t="shared" si="9"/>
        <v>7749375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2812668.0599999996</v>
      </c>
      <c r="AH23" s="77">
        <f t="shared" si="9"/>
        <v>2812668.0599999996</v>
      </c>
      <c r="AI23" s="77">
        <f t="shared" si="9"/>
        <v>-4936706.9400000004</v>
      </c>
      <c r="AJ23" s="47">
        <f>IFERROR(AI23/AC23,"-")</f>
        <v>-0.63704581853375275</v>
      </c>
      <c r="AK23" s="68"/>
      <c r="AL23" s="79"/>
      <c r="AM23" s="76">
        <f t="shared" ref="AM23:AU23" si="10">SUM(AM17:AM22)</f>
        <v>1596905</v>
      </c>
      <c r="AN23" s="77">
        <f t="shared" si="10"/>
        <v>1596905</v>
      </c>
      <c r="AO23" s="77">
        <f t="shared" si="10"/>
        <v>1596905</v>
      </c>
      <c r="AP23" s="77">
        <f t="shared" si="10"/>
        <v>5005.95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si="10"/>
        <v>-1596905</v>
      </c>
      <c r="AV23" s="47">
        <f t="shared" si="6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115</v>
      </c>
      <c r="E26" s="62"/>
      <c r="F26" s="42">
        <f>SUMIF(Revenues!$A$3:$A$20,'Current Working'!$A$26:$A$27,Revenues!H$3:H$20)</f>
        <v>0</v>
      </c>
      <c r="G26" s="42">
        <f>SUMIF(Revenues!$A$3:$A$20,'Current Working'!$A$26:$A$27,Revenues!I$3:I$20)</f>
        <v>0</v>
      </c>
      <c r="H26" s="42">
        <f>SUMIF(Revenues!$A$3:$A$20,'Current Working'!$A$26:$A$27,Revenues!J$3:J$20)</f>
        <v>0</v>
      </c>
      <c r="I26" s="42">
        <f>SUMIF(Revenues!$A$3:$A$20,'Current Working'!$A$26:$A$27,Revenues!K$3:K$20)</f>
        <v>0</v>
      </c>
      <c r="J26" s="42">
        <f>SUMIF(Revenues!$A$3:$A$20,'Current Working'!$A$26:$A$27,Revenues!L$3:L$20)</f>
        <v>0</v>
      </c>
      <c r="K26" s="42">
        <f>SUMIF(Revenues!$A$3:$A$20,'Current Working'!$A$26:$A$27,Revenues!M$3:M$20)</f>
        <v>0</v>
      </c>
      <c r="L26" s="42">
        <f>SUMIF(Revenues!$A$3:$A$20,'Current Working'!$A$26:$A$27,Revenues!N$3:N$20)</f>
        <v>0</v>
      </c>
      <c r="M26" s="46">
        <f>L26-G26</f>
        <v>0</v>
      </c>
      <c r="N26" s="47" t="str">
        <f>IFERROR(M26/G26,"-")</f>
        <v>-</v>
      </c>
      <c r="O26" s="41"/>
      <c r="Q26" s="42">
        <f>SUMIF(Revenues!$A$3:$A$20,'Current Working'!$A$26:$A$27,Revenues!Q$3:Q$20)</f>
        <v>0</v>
      </c>
      <c r="R26" s="42">
        <f>SUMIF(Revenues!$A$3:$A$20,'Current Working'!$A$26:$A$27,Revenues!R$3:R$20)</f>
        <v>0</v>
      </c>
      <c r="S26" s="42">
        <f>SUMIF(Revenues!$A$3:$A$20,'Current Working'!$A$26:$A$27,Revenues!S$3:S$20)</f>
        <v>0</v>
      </c>
      <c r="T26" s="42">
        <f>SUMIF(Revenues!$A$3:$A$20,'Current Working'!$A$26:$A$27,Revenues!T$3:T$20)</f>
        <v>0</v>
      </c>
      <c r="U26" s="42">
        <f>SUMIF(Revenues!$A$3:$A$20,'Current Working'!$A$26:$A$27,Revenues!U$3:U$20)</f>
        <v>0</v>
      </c>
      <c r="V26" s="42">
        <f>SUMIF(Revenues!$A$3:$A$20,'Current Working'!$A$26:$A$27,Revenues!V$3:V$20)</f>
        <v>0</v>
      </c>
      <c r="W26" s="42">
        <f>SUMIF(Revenues!$A$3:$A$20,'Current Working'!$A$26:$A$27,Revenues!W$3:W$20)</f>
        <v>0</v>
      </c>
      <c r="X26" s="46">
        <f>Q26-M26</f>
        <v>0</v>
      </c>
      <c r="Y26" s="47" t="str">
        <f>IFERROR(X26/L26,"-")</f>
        <v>-</v>
      </c>
      <c r="Z26" s="41"/>
      <c r="AA26" s="41"/>
      <c r="AB26" s="42">
        <f>SUMIF(Revenues!$A$3:$A$20,'Current Working'!$A$26,Revenues!Z$3:Z$20)</f>
        <v>0</v>
      </c>
      <c r="AC26" s="42">
        <f>SUMIF(Revenues!$A$3:$A$20,'Current Working'!$A$26,Revenues!AA$3:AA$20)</f>
        <v>0</v>
      </c>
      <c r="AD26" s="42">
        <f>SUMIF(Revenues!$A$3:$A$20,'Current Working'!$A$26,Revenues!AB$3:AB$20)</f>
        <v>0</v>
      </c>
      <c r="AE26" s="42">
        <f>SUMIF(Revenues!$A$3:$A$20,'Current Working'!$A$26,Revenues!AC$3:AC$20)</f>
        <v>0</v>
      </c>
      <c r="AF26" s="42">
        <f>SUMIF(Revenues!$A$3:$A$20,'Current Working'!$A$26,Revenues!AD$3:AD$20)</f>
        <v>0</v>
      </c>
      <c r="AG26" s="42">
        <f>SUMIF(Revenues!$A$3:$A$20,'Current Working'!$A$26,Revenues!AE$3:AE$20)</f>
        <v>0</v>
      </c>
      <c r="AH26" s="42">
        <f>SUMIF(Revenues!$A$3:$A$20,'Current Working'!$A$26,Revenues!AF$3:AF$20)</f>
        <v>0</v>
      </c>
      <c r="AI26" s="46"/>
      <c r="AJ26" s="47"/>
      <c r="AK26" s="68"/>
      <c r="AL26" s="79"/>
      <c r="AM26" s="42">
        <f>SUMIF(Revenues!$A$3:$A$20,'Current Working'!$A$26,Revenues!AI$3:AI$20)</f>
        <v>0</v>
      </c>
      <c r="AN26" s="42">
        <f>SUMIF(Revenues!$A$3:$A$20,'Current Working'!$A$26,Revenues!AJ$3:AJ$20)</f>
        <v>0</v>
      </c>
      <c r="AO26" s="42">
        <f>SUMIF(Revenues!$A$3:$A$20,'Current Working'!$A$26,Revenues!AK$3:AK$20)</f>
        <v>0</v>
      </c>
      <c r="AP26" s="42">
        <f>SUMIF(Revenues!$A$3:$A$20,'Current Working'!$A$26,Revenues!AL$3:AL$20)</f>
        <v>0</v>
      </c>
      <c r="AQ26" s="42">
        <f>SUMIF(Revenues!$A$3:$A$20,'Current Working'!$A$26,Revenues!AM$3:AM$20)</f>
        <v>0</v>
      </c>
      <c r="AR26" s="42">
        <f>SUMIF(Revenues!$A$3:$A$20,'Current Working'!$A$26,Revenues!AN$3:AN$20)</f>
        <v>0</v>
      </c>
      <c r="AS26" s="42">
        <f>SUMIF(Revenues!$A$3:$A$20,'Current Working'!$A$26,Revenues!AO$3:AO$20)</f>
        <v>0</v>
      </c>
      <c r="AT26" s="42">
        <f>SUMIF(Revenues!$A$3:$A$20,'Current Working'!$A$26,Revenues!AP$3:AP$20)</f>
        <v>0</v>
      </c>
      <c r="AU26" s="46">
        <f>AK26-AH26</f>
        <v>0</v>
      </c>
      <c r="AV26" s="47" t="str">
        <f>IFERROR(AU26/AF26,"-")</f>
        <v>-</v>
      </c>
      <c r="AW26" s="68"/>
      <c r="AY26" s="42">
        <f>SUMIF(Revenues!$A$3:$A$20,'Current Working'!$A$26,Revenues!AS$3:AS$20)</f>
        <v>0</v>
      </c>
      <c r="AZ26" s="46">
        <f>+AY26-AT26</f>
        <v>0</v>
      </c>
      <c r="BA26" s="47" t="str">
        <f>IFERROR(AZ26/AM26,"-")</f>
        <v>-</v>
      </c>
      <c r="BB26" s="42">
        <f>SUMIF(Revenues!$A$3:$A$20,'Current Working'!$A$26,Revenues!AT$3:AT$20)</f>
        <v>0</v>
      </c>
      <c r="BC26" s="42">
        <f>SUMIF(Revenues!$A$3:$A$20,'Current Working'!$A$26,Revenues!AU$3:AU$20)</f>
        <v>0</v>
      </c>
      <c r="BD26" s="42">
        <f>SUMIF(Revenues!$A$3:$A$20,'Current Working'!$A$26,Revenues!AV$3:AV$20)</f>
        <v>0</v>
      </c>
      <c r="BE26" s="42">
        <f>SUMIF(Revenues!$A$3:$A$20,'Current Working'!$A$26,Revenues!AW$3:AW$20)</f>
        <v>0</v>
      </c>
      <c r="BF26" s="42">
        <f>SUMIF(Revenues!$A$3:$A$20,'Current Working'!$A$26,Revenues!AX$3:AX$20)</f>
        <v>0</v>
      </c>
      <c r="BG26" s="42">
        <f>SUMIF(Revenues!$A$3:$A$20,'Current Working'!$A$26,Revenues!AY$3:AY$20)</f>
        <v>0</v>
      </c>
      <c r="BH26" s="46">
        <f>AW26-AT26</f>
        <v>0</v>
      </c>
      <c r="BI26" s="47" t="str">
        <f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116</v>
      </c>
      <c r="E27" s="62"/>
      <c r="F27" s="42">
        <f>SUMIF(Revenues!$A$3:$A$20,'Current Working'!$A$26:$A$27,Revenues!H$3:H$20)</f>
        <v>0</v>
      </c>
      <c r="G27" s="42">
        <f>SUMIF(Revenues!$A$3:$A$20,'Current Working'!$A$26:$A$27,Revenues!I$3:I$20)</f>
        <v>0</v>
      </c>
      <c r="H27" s="42">
        <f>SUMIF(Revenues!$A$3:$A$20,'Current Working'!$A$26:$A$27,Revenues!J$3:J$20)</f>
        <v>0</v>
      </c>
      <c r="I27" s="42">
        <f>SUMIF(Revenues!$A$3:$A$20,'Current Working'!$A$26:$A$27,Revenues!K$3:K$20)</f>
        <v>0</v>
      </c>
      <c r="J27" s="42">
        <f>SUMIF(Revenues!$A$3:$A$20,'Current Working'!$A$26:$A$27,Revenues!L$3:L$20)</f>
        <v>0</v>
      </c>
      <c r="K27" s="42">
        <f>SUMIF(Revenues!$A$3:$A$20,'Current Working'!$A$26:$A$27,Revenues!M$3:M$20)</f>
        <v>0</v>
      </c>
      <c r="L27" s="42">
        <f>SUMIF(Revenues!$A$3:$A$20,'Current Working'!$A$26:$A$27,Revenues!N$3:N$20)</f>
        <v>0</v>
      </c>
      <c r="M27" s="46"/>
      <c r="N27" s="47"/>
      <c r="O27" s="41"/>
      <c r="Q27" s="42">
        <f>SUMIF(Revenues!$A$3:$A$20,'Current Working'!$A$26:$A$27,Revenues!Q$3:Q$20)</f>
        <v>0</v>
      </c>
      <c r="R27" s="42">
        <f>SUMIF(Revenues!$A$3:$A$20,'Current Working'!$A$26:$A$27,Revenues!R$3:R$20)</f>
        <v>0</v>
      </c>
      <c r="S27" s="42">
        <f>SUMIF(Revenues!$A$3:$A$20,'Current Working'!$A$26:$A$27,Revenues!S$3:S$20)</f>
        <v>0</v>
      </c>
      <c r="T27" s="42">
        <f>SUMIF(Revenues!$A$3:$A$20,'Current Working'!$A$26:$A$27,Revenues!T$3:T$20)</f>
        <v>0</v>
      </c>
      <c r="U27" s="42">
        <f>SUMIF(Revenues!$A$3:$A$20,'Current Working'!$A$26:$A$27,Revenues!U$3:U$20)</f>
        <v>0</v>
      </c>
      <c r="V27" s="42">
        <f>SUMIF(Revenues!$A$3:$A$20,'Current Working'!$A$26:$A$27,Revenues!V$3:V$20)</f>
        <v>0</v>
      </c>
      <c r="W27" s="42">
        <f>SUMIF(Revenues!$A$3:$A$20,'Current Working'!$A$26:$A$27,Revenues!W$3:W$20)</f>
        <v>0</v>
      </c>
      <c r="X27" s="46"/>
      <c r="Y27" s="47"/>
      <c r="Z27" s="41"/>
      <c r="AA27" s="41"/>
      <c r="AB27" s="42"/>
      <c r="AC27" s="42"/>
      <c r="AD27" s="42"/>
      <c r="AE27" s="42"/>
      <c r="AF27" s="42"/>
      <c r="AG27" s="42"/>
      <c r="AH27" s="42"/>
      <c r="AI27" s="46"/>
      <c r="AJ27" s="47"/>
      <c r="AK27" s="68"/>
      <c r="AL27" s="79"/>
      <c r="AM27" s="42">
        <f>SUMIF(Revenues!$A$3:$A$20,'Current Working'!$A$26,Revenues!AI$3:AI$20)</f>
        <v>0</v>
      </c>
      <c r="AN27" s="42">
        <f>SUMIF(Revenues!$A$3:$A$20,'Current Working'!$A$26,Revenues!AJ$3:AJ$20)</f>
        <v>0</v>
      </c>
      <c r="AO27" s="42">
        <f>SUMIF(Revenues!$A$3:$A$20,'Current Working'!$A$26,Revenues!AK$3:AK$20)</f>
        <v>0</v>
      </c>
      <c r="AP27" s="42">
        <f>SUMIF(Revenues!$A$3:$A$20,'Current Working'!$A$26,Revenues!AL$3:AL$20)</f>
        <v>0</v>
      </c>
      <c r="AQ27" s="42">
        <f>SUMIF(Revenues!$A$3:$A$20,'Current Working'!$A$26,Revenues!AM$3:AM$20)</f>
        <v>0</v>
      </c>
      <c r="AR27" s="42">
        <f>SUMIF(Revenues!$A$3:$A$20,'Current Working'!$A$26,Revenues!AN$3:AN$20)</f>
        <v>0</v>
      </c>
      <c r="AS27" s="42">
        <f>SUMIF(Revenues!$A$3:$A$20,'Current Working'!$A$26,Revenues!AO$3:AO$20)</f>
        <v>0</v>
      </c>
      <c r="AT27" s="42">
        <f>SUMIF(Revenues!$A$3:$A$20,'Current Working'!$A$26,Revenues!AP$3:AP$20)</f>
        <v>0</v>
      </c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33</v>
      </c>
      <c r="E28" s="62"/>
      <c r="F28" s="42">
        <f>SUMIF(Expenses!$A$3:$A$181,'Current Working'!$A$28,Expenses!H$3:H$181)</f>
        <v>0</v>
      </c>
      <c r="G28" s="42">
        <f>SUMIF(Expenses!$A$3:$A$181,'Current Working'!$A$28,Expenses!I$3:I$181)</f>
        <v>0</v>
      </c>
      <c r="H28" s="42">
        <f>SUMIF(Expenses!$A$3:$A$181,'Current Working'!$A$28,Expenses!J$3:J$181)</f>
        <v>0</v>
      </c>
      <c r="I28" s="42">
        <f>SUMIF(Expenses!$A$3:$A$181,'Current Working'!$A$28,Expenses!K$3:K$181)</f>
        <v>0</v>
      </c>
      <c r="J28" s="42">
        <f>SUMIF(Expenses!$A$3:$A$181,'Current Working'!$A$28,Expenses!L$3:L$181)</f>
        <v>0</v>
      </c>
      <c r="K28" s="42">
        <f>SUMIF(Expenses!$A$3:$A$181,'Current Working'!$A$28,Expenses!M$3:M$181)</f>
        <v>0</v>
      </c>
      <c r="L28" s="42">
        <f>-SUMIF(Expenses!$A$3:$A$181,'Current Working'!$A$28,Expenses!N$3:N$181)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-SUMIF(Expenses!$A$3:$A$181,'Current Working'!$A$28,Expenses!Q$3:Q$181)</f>
        <v>0</v>
      </c>
      <c r="R28" s="42">
        <f>-SUMIF(Expenses!$A$3:$A$181,'Current Working'!$A$28,Expenses!R$3:R$181)</f>
        <v>0</v>
      </c>
      <c r="S28" s="42">
        <f>-SUMIF(Expenses!$A$3:$A$181,'Current Working'!$A$28,Expenses!S$3:S$181)</f>
        <v>0</v>
      </c>
      <c r="T28" s="42">
        <f>-SUMIF(Expenses!$A$3:$A$181,'Current Working'!$A$28,Expenses!T$3:T$181)</f>
        <v>0</v>
      </c>
      <c r="U28" s="42">
        <f>-SUMIF(Expenses!$A$3:$A$181,'Current Working'!$A$28,Expenses!U$3:U$181)</f>
        <v>0</v>
      </c>
      <c r="V28" s="42">
        <f>-SUMIF(Expenses!$A$3:$A$181,'Current Working'!$A$28,Expenses!V$3:V$181)</f>
        <v>0</v>
      </c>
      <c r="W28" s="42">
        <f>-SUMIF(Expenses!$A$3:$A$181,'Current Working'!$A$28,Expenses!W$3:W$181)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-SUMIF(Expenses!$A$3:$A$181,'Current Working'!$A$28,Expenses!Z$3:Z$181)</f>
        <v>0</v>
      </c>
      <c r="AC28" s="42">
        <f>-SUMIF(Expenses!$A$3:$A$181,'Current Working'!$A$28,Expenses!AA$3:AA$181)</f>
        <v>0</v>
      </c>
      <c r="AD28" s="42">
        <f>-SUMIF(Expenses!$A$3:$A$181,'Current Working'!$A$28,Expenses!AB$3:AB$181)</f>
        <v>0</v>
      </c>
      <c r="AE28" s="42">
        <f>-SUMIF(Expenses!$A$3:$A$181,'Current Working'!$A$28,Expenses!AC$3:AC$181)</f>
        <v>0</v>
      </c>
      <c r="AF28" s="42">
        <f>-SUMIF(Expenses!$A$3:$A$181,'Current Working'!$A$28,Expenses!AD$3:AD$181)</f>
        <v>0</v>
      </c>
      <c r="AG28" s="42">
        <f>-SUMIF(Expenses!$A$3:$A$181,'Current Working'!$A$28,Expenses!AE$3:AE$181)</f>
        <v>0</v>
      </c>
      <c r="AH28" s="42">
        <f>-SUMIF(Expenses!$A$3:$A$181,'Current Working'!$A$28,Expenses!AF$3:AF$181)</f>
        <v>0</v>
      </c>
      <c r="AI28" s="46"/>
      <c r="AJ28" s="47"/>
      <c r="AK28" s="68"/>
      <c r="AL28" s="79"/>
      <c r="AM28" s="81">
        <f>-SUMIF(Expenses!$A$3:$A$181,'Current Working'!$A$28,Expenses!AI$3:AI$181)</f>
        <v>0</v>
      </c>
      <c r="AN28" s="81">
        <f>-SUMIF(Expenses!$A$3:$A$181,'Current Working'!$A$28,Expenses!AJ$3:AJ$181)</f>
        <v>0</v>
      </c>
      <c r="AO28" s="81">
        <f>-SUMIF(Expenses!$A$3:$A$181,'Current Working'!$A$28,Expenses!AK$3:AK$181)</f>
        <v>0</v>
      </c>
      <c r="AP28" s="81">
        <f>-SUMIF(Expenses!$A$3:$A$181,'Current Working'!$A$28,Expenses!AL$3:AL$181)</f>
        <v>0</v>
      </c>
      <c r="AQ28" s="81">
        <f>-SUMIF(Expenses!$A$3:$A$181,'Current Working'!$A$28,Expenses!AM$3:AM$181)</f>
        <v>0</v>
      </c>
      <c r="AR28" s="81">
        <f>-SUMIF(Expenses!$A$3:$A$181,'Current Working'!$A$28,Expenses!AN$3:AN$181)</f>
        <v>0</v>
      </c>
      <c r="AS28" s="81">
        <f>-SUMIF(Expenses!$A$3:$A$181,'Current Working'!$A$28,Expenses!AO$3:AO$181)</f>
        <v>0</v>
      </c>
      <c r="AT28" s="81">
        <f>-SUMIF(Expenses!$A$3:$A$181,'Current Working'!$A$28,Expenses!AP$3:AP$181)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-SUMIF(Expenses!$A$3:$A$181,'Current Working'!$A$28,Expenses!AS$3:AS$181)</f>
        <v>0</v>
      </c>
      <c r="AZ28" s="82">
        <f>+AY28-AT28</f>
        <v>0</v>
      </c>
      <c r="BA28" s="47" t="str">
        <f>IFERROR(AZ28/AM28,"-")</f>
        <v>-</v>
      </c>
      <c r="BB28" s="81">
        <f>-SUMIF(Expenses!$A$3:$A$181,'Current Working'!$A$28,Expenses!AT$3:AT$181)</f>
        <v>0</v>
      </c>
      <c r="BC28" s="81">
        <f>-SUMIF(Expenses!$A$3:$A$181,'Current Working'!$A$28,Expenses!AU$3:AU$181)</f>
        <v>0</v>
      </c>
      <c r="BD28" s="81">
        <f>-SUMIF(Expenses!$A$3:$A$181,'Current Working'!$A$28,Expenses!AV$3:AV$181)</f>
        <v>0</v>
      </c>
      <c r="BE28" s="81">
        <f>-SUMIF(Expenses!$A$3:$A$181,'Current Working'!$A$28,Expenses!AW$3:AW$181)</f>
        <v>0</v>
      </c>
      <c r="BF28" s="81">
        <f>-SUMIF(Expenses!$A$3:$A$181,'Current Working'!$A$28,Expenses!AX$3:AX$181)</f>
        <v>0</v>
      </c>
      <c r="BG28" s="81">
        <f>-SUMIF(Expenses!$A$3:$A$181,'Current Working'!$A$28,Expenses!AY$3:AY$181)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34</v>
      </c>
      <c r="D29" s="40"/>
      <c r="E29" s="62"/>
      <c r="F29" s="76">
        <f>SUM(F26:F28)</f>
        <v>0</v>
      </c>
      <c r="G29" s="76">
        <f t="shared" ref="G29:L29" si="12">SUM(G26:G28)</f>
        <v>0</v>
      </c>
      <c r="H29" s="76">
        <f t="shared" si="12"/>
        <v>0</v>
      </c>
      <c r="I29" s="76">
        <f t="shared" si="12"/>
        <v>0</v>
      </c>
      <c r="J29" s="76">
        <f t="shared" si="12"/>
        <v>0</v>
      </c>
      <c r="K29" s="76">
        <f t="shared" si="12"/>
        <v>0</v>
      </c>
      <c r="L29" s="76">
        <f t="shared" si="12"/>
        <v>0</v>
      </c>
      <c r="M29" s="46">
        <f>L29-G29</f>
        <v>0</v>
      </c>
      <c r="N29" s="47" t="str">
        <f>IFERROR(M29/G29,"-")</f>
        <v>-</v>
      </c>
      <c r="O29" s="41"/>
      <c r="Q29" s="77">
        <f>SUM(Q26:Q28)</f>
        <v>0</v>
      </c>
      <c r="R29" s="77">
        <f t="shared" ref="R29:W29" si="13">SUM(R26:R28)</f>
        <v>0</v>
      </c>
      <c r="S29" s="77">
        <f t="shared" si="13"/>
        <v>0</v>
      </c>
      <c r="T29" s="77">
        <f t="shared" si="13"/>
        <v>0</v>
      </c>
      <c r="U29" s="77">
        <f t="shared" si="13"/>
        <v>0</v>
      </c>
      <c r="V29" s="77">
        <f t="shared" si="13"/>
        <v>0</v>
      </c>
      <c r="W29" s="77">
        <f t="shared" si="13"/>
        <v>0</v>
      </c>
      <c r="X29" s="46">
        <f>Q29-M29</f>
        <v>0</v>
      </c>
      <c r="Y29" s="47" t="str">
        <f>IFERROR(X29/L29,"-")</f>
        <v>-</v>
      </c>
      <c r="Z29" s="41"/>
      <c r="AA29" s="41"/>
      <c r="AB29" s="77">
        <f t="shared" ref="AB29" si="14">SUM(AB26:AB28)</f>
        <v>0</v>
      </c>
      <c r="AC29" s="77">
        <f t="shared" ref="AC29" si="15">SUM(AC26:AC28)</f>
        <v>0</v>
      </c>
      <c r="AD29" s="77">
        <f t="shared" ref="AD29" si="16">SUM(AD26:AD28)</f>
        <v>0</v>
      </c>
      <c r="AE29" s="77">
        <f t="shared" ref="AE29" si="17">SUM(AE26:AE28)</f>
        <v>0</v>
      </c>
      <c r="AF29" s="77">
        <f t="shared" ref="AF29" si="18">SUM(AF26:AF28)</f>
        <v>0</v>
      </c>
      <c r="AG29" s="77">
        <f t="shared" ref="AG29" si="19">SUM(AG26:AG28)</f>
        <v>0</v>
      </c>
      <c r="AH29" s="77">
        <f t="shared" ref="AH29" si="20">SUM(AH26:AH28)</f>
        <v>0</v>
      </c>
      <c r="AI29" s="46"/>
      <c r="AJ29" s="47"/>
      <c r="AK29" s="68"/>
      <c r="AL29" s="79"/>
      <c r="AM29" s="185">
        <f>SUM(AM26:AM28)</f>
        <v>0</v>
      </c>
      <c r="AN29" s="83">
        <f t="shared" ref="AN29:AT29" si="21">SUM(AN26:AN28)</f>
        <v>0</v>
      </c>
      <c r="AO29" s="83">
        <f t="shared" si="21"/>
        <v>0</v>
      </c>
      <c r="AP29" s="83">
        <f t="shared" si="21"/>
        <v>0</v>
      </c>
      <c r="AQ29" s="83">
        <f t="shared" si="21"/>
        <v>0</v>
      </c>
      <c r="AR29" s="83">
        <f t="shared" si="21"/>
        <v>0</v>
      </c>
      <c r="AS29" s="83">
        <f t="shared" si="21"/>
        <v>0</v>
      </c>
      <c r="AT29" s="83">
        <f t="shared" si="21"/>
        <v>0</v>
      </c>
      <c r="AU29" s="46">
        <f>AK29-AH29</f>
        <v>0</v>
      </c>
      <c r="AV29" s="47" t="str">
        <f>IFERROR(AU29/AF29,"-")</f>
        <v>-</v>
      </c>
      <c r="AW29" s="68"/>
      <c r="AY29" s="76">
        <f>SUM(AY26:AY28)</f>
        <v>0</v>
      </c>
      <c r="AZ29" s="46">
        <f>+AY29-AT29</f>
        <v>0</v>
      </c>
      <c r="BA29" s="47" t="str">
        <f>IFERROR(AZ29/AM29,"-")</f>
        <v>-</v>
      </c>
      <c r="BB29" s="83">
        <f t="shared" ref="BB29:BG29" si="22">SUM(BB26:BB28)</f>
        <v>0</v>
      </c>
      <c r="BC29" s="83">
        <f t="shared" si="22"/>
        <v>0</v>
      </c>
      <c r="BD29" s="83">
        <f t="shared" si="22"/>
        <v>0</v>
      </c>
      <c r="BE29" s="83">
        <f t="shared" si="22"/>
        <v>0</v>
      </c>
      <c r="BF29" s="83">
        <f t="shared" si="22"/>
        <v>0</v>
      </c>
      <c r="BG29" s="83">
        <f t="shared" si="22"/>
        <v>0</v>
      </c>
      <c r="BH29" s="46">
        <f>AW29-AT29</f>
        <v>0</v>
      </c>
      <c r="BI29" s="47" t="str">
        <f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35</v>
      </c>
      <c r="C31" s="39"/>
      <c r="D31" s="75"/>
      <c r="E31" s="62"/>
      <c r="F31" s="84">
        <f>+F14-F23</f>
        <v>-1992880</v>
      </c>
      <c r="G31" s="83">
        <f>+G14-G23</f>
        <v>-10042455</v>
      </c>
      <c r="H31" s="62"/>
      <c r="I31" s="62"/>
      <c r="J31" s="62"/>
      <c r="K31" s="62"/>
      <c r="L31" s="83">
        <f>+L14-L23</f>
        <v>1384611.46</v>
      </c>
      <c r="M31" s="83">
        <f>+M14-M23</f>
        <v>11427066.460000001</v>
      </c>
      <c r="N31" s="62"/>
      <c r="O31" s="41"/>
      <c r="Q31" s="83">
        <f t="shared" ref="Q31:W31" si="23">+Q14-Q23</f>
        <v>2351545</v>
      </c>
      <c r="R31" s="83">
        <f t="shared" si="23"/>
        <v>-526135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928898.22000000067</v>
      </c>
      <c r="W31" s="83">
        <f t="shared" si="23"/>
        <v>928898.22000000067</v>
      </c>
      <c r="X31" s="62"/>
      <c r="Y31" s="63"/>
      <c r="Z31" s="41"/>
      <c r="AA31" s="41"/>
      <c r="AB31" s="84">
        <f>+AB14-AB23</f>
        <v>-3144040</v>
      </c>
      <c r="AC31" s="83">
        <f>+AC14-AC23</f>
        <v>-3388915</v>
      </c>
      <c r="AD31" s="83">
        <f>+AD14-AD23</f>
        <v>0</v>
      </c>
      <c r="AE31" s="83">
        <f>+AE14-AE23</f>
        <v>0</v>
      </c>
      <c r="AF31" s="83">
        <f>+AF14-AF23</f>
        <v>0</v>
      </c>
      <c r="AG31" s="62"/>
      <c r="AH31" s="83">
        <f>+AH14-AH23</f>
        <v>1937557.2500000009</v>
      </c>
      <c r="AI31" s="62"/>
      <c r="AJ31" s="63"/>
      <c r="AK31" s="68"/>
      <c r="AL31" s="79"/>
      <c r="AM31" s="84">
        <f>+AM14-AM23</f>
        <v>2763555</v>
      </c>
      <c r="AN31" s="83">
        <f>+AN14-AN23</f>
        <v>2763555</v>
      </c>
      <c r="AO31" s="83">
        <f t="shared" ref="AO31:AP31" si="24">+AO14-AO23</f>
        <v>2763555</v>
      </c>
      <c r="AP31" s="83">
        <f t="shared" si="24"/>
        <v>2173406.21</v>
      </c>
      <c r="AQ31" s="83">
        <f>+AQ14-AQ23</f>
        <v>0</v>
      </c>
      <c r="AR31" s="83">
        <f>+AR14-AR23</f>
        <v>0</v>
      </c>
      <c r="AS31" s="83">
        <f>+AS14-AS23</f>
        <v>0</v>
      </c>
      <c r="AT31" s="83">
        <f>+AT14-AT23</f>
        <v>0</v>
      </c>
      <c r="AU31" s="62"/>
      <c r="AV31" s="63"/>
      <c r="AW31" s="68"/>
      <c r="AY31" s="84">
        <f>+AY14-AY23</f>
        <v>0</v>
      </c>
      <c r="AZ31" s="62"/>
      <c r="BA31" s="63"/>
      <c r="BB31" s="83">
        <f>+BB14-BB23</f>
        <v>0</v>
      </c>
      <c r="BC31" s="83">
        <f>+BC14-BC23</f>
        <v>0</v>
      </c>
      <c r="BD31" s="83">
        <f>+BD14-BD23</f>
        <v>0</v>
      </c>
      <c r="BE31" s="83">
        <f>+BE14-BE23</f>
        <v>0</v>
      </c>
      <c r="BF31" s="62"/>
      <c r="BG31" s="83">
        <f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>+F8+F31</f>
        <v>-1992880</v>
      </c>
      <c r="G33" s="88">
        <f>+G8+G31</f>
        <v>-10042455</v>
      </c>
      <c r="H33" s="32"/>
      <c r="I33" s="32"/>
      <c r="J33" s="32"/>
      <c r="K33" s="32"/>
      <c r="L33" s="88">
        <f>+L8+L31</f>
        <v>1384611.46</v>
      </c>
      <c r="M33" s="28"/>
      <c r="N33" s="89"/>
      <c r="O33" s="32"/>
      <c r="Q33" s="88">
        <f t="shared" ref="Q33:W33" si="25">+Q8+Q31</f>
        <v>3736156.46</v>
      </c>
      <c r="R33" s="88">
        <f t="shared" si="25"/>
        <v>858476.46</v>
      </c>
      <c r="S33" s="88">
        <f t="shared" si="25"/>
        <v>0</v>
      </c>
      <c r="T33" s="88">
        <f t="shared" si="25"/>
        <v>0</v>
      </c>
      <c r="U33" s="88">
        <f t="shared" si="25"/>
        <v>0</v>
      </c>
      <c r="V33" s="88">
        <f t="shared" si="25"/>
        <v>928898.22000000067</v>
      </c>
      <c r="W33" s="88">
        <f t="shared" si="25"/>
        <v>2313509.6800000006</v>
      </c>
      <c r="X33" s="62"/>
      <c r="Y33" s="90"/>
      <c r="Z33" s="91"/>
      <c r="AA33" s="91"/>
      <c r="AB33" s="92">
        <f>+AB8+AB31</f>
        <v>-830530.31999999937</v>
      </c>
      <c r="AC33" s="88">
        <f>+AC8+AC31</f>
        <v>-1075405.3199999994</v>
      </c>
      <c r="AD33" s="88">
        <f>+AD8+AD31</f>
        <v>0</v>
      </c>
      <c r="AE33" s="88">
        <f>+AE8+AE31</f>
        <v>0</v>
      </c>
      <c r="AF33" s="88">
        <f>+AF8+AF31</f>
        <v>0</v>
      </c>
      <c r="AG33" s="32"/>
      <c r="AH33" s="88">
        <f>+AH8+AH31</f>
        <v>4251066.9300000016</v>
      </c>
      <c r="AI33" s="62"/>
      <c r="AJ33" s="90"/>
      <c r="AL33" s="14"/>
      <c r="AM33" s="92">
        <f>+AM8+AM31</f>
        <v>7014621.9300000016</v>
      </c>
      <c r="AN33" s="88">
        <f>+AN8+AN31</f>
        <v>7014621.9300000016</v>
      </c>
      <c r="AO33" s="88">
        <f t="shared" ref="AO33:AS33" si="26">+AO8+AO31</f>
        <v>2763555</v>
      </c>
      <c r="AP33" s="88">
        <f t="shared" si="26"/>
        <v>2173406.21</v>
      </c>
      <c r="AQ33" s="88">
        <f t="shared" si="26"/>
        <v>0</v>
      </c>
      <c r="AR33" s="88">
        <f t="shared" si="26"/>
        <v>0</v>
      </c>
      <c r="AS33" s="88">
        <f t="shared" si="26"/>
        <v>0</v>
      </c>
      <c r="AT33" s="88">
        <f>+AT8+AT31</f>
        <v>4251066.9300000016</v>
      </c>
      <c r="AU33" s="62"/>
      <c r="AV33" s="90"/>
      <c r="AY33" s="92">
        <f>+AY8+AY31</f>
        <v>4251066.9300000016</v>
      </c>
      <c r="AZ33" s="62"/>
      <c r="BA33" s="90"/>
      <c r="BB33" s="88">
        <f t="shared" ref="BB33:BG33" si="27">+BB8+BB31</f>
        <v>0</v>
      </c>
      <c r="BC33" s="88">
        <f t="shared" si="27"/>
        <v>0</v>
      </c>
      <c r="BD33" s="88">
        <f t="shared" si="27"/>
        <v>0</v>
      </c>
      <c r="BE33" s="88">
        <f t="shared" si="27"/>
        <v>0</v>
      </c>
      <c r="BF33" s="88">
        <f t="shared" si="27"/>
        <v>0</v>
      </c>
      <c r="BG33" s="88">
        <f t="shared" si="27"/>
        <v>4251066.9300000016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42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43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1528455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7504500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45</v>
      </c>
      <c r="AY45" s="194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46</v>
      </c>
      <c r="C47" s="116"/>
      <c r="D47" s="117"/>
      <c r="L47" s="118" t="s">
        <v>47</v>
      </c>
      <c r="W47" s="118" t="s">
        <v>48</v>
      </c>
      <c r="AL47" s="14"/>
      <c r="AT47" s="118" t="s">
        <v>49</v>
      </c>
      <c r="BG47" s="118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69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-1384611.46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+W67-W33</f>
        <v>-2313509.6800000006</v>
      </c>
      <c r="AL72" s="14"/>
      <c r="AT72" s="121">
        <f>+AT70-AT33</f>
        <v>-4251066.9300000016</v>
      </c>
      <c r="BG72" s="123" t="e">
        <f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4"/>
  <sheetViews>
    <sheetView topLeftCell="A148" zoomScale="80" zoomScaleNormal="80" workbookViewId="0">
      <selection activeCell="AJ192" sqref="AJ192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6" customWidth="1" outlineLevel="1"/>
    <col min="4" max="4" width="8" style="186" customWidth="1" outlineLevel="1"/>
    <col min="5" max="5" width="12.5703125" style="186" customWidth="1" outlineLevel="1"/>
    <col min="6" max="6" width="8.7109375" style="143" customWidth="1" outlineLevel="1"/>
    <col min="7" max="7" width="54.28515625" style="143" customWidth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0" width="15.42578125" style="143" hidden="1" customWidth="1" outlineLevel="1"/>
    <col min="31" max="31" width="15.42578125" style="143" bestFit="1" customWidth="1" collapsed="1"/>
    <col min="32" max="32" width="13.7109375" style="143" bestFit="1" customWidth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customWidth="1" outlineLevel="1"/>
    <col min="42" max="42" width="13.7109375" style="143" customWidth="1" outlineLevel="1"/>
    <col min="43" max="43" width="17.7109375" style="143" customWidth="1" outlineLevel="1"/>
    <col min="44" max="44" width="2.7109375" style="143" customWidth="1"/>
    <col min="45" max="45" width="10.7109375" style="143" hidden="1" customWidth="1" outlineLevel="1"/>
    <col min="46" max="46" width="11.85546875" style="143" hidden="1" customWidth="1" outlineLevel="1"/>
    <col min="47" max="50" width="15.42578125" style="143" hidden="1" customWidth="1" outlineLevel="1"/>
    <col min="51" max="51" width="13.7109375" style="143" hidden="1" customWidth="1" outlineLevel="1"/>
    <col min="52" max="52" width="17.7109375" style="143" hidden="1" customWidth="1" outlineLevel="1"/>
    <col min="53" max="53" width="9.140625" style="143" collapsed="1"/>
    <col min="54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199" t="s">
        <v>2</v>
      </c>
      <c r="I1" s="199"/>
      <c r="J1" s="199"/>
      <c r="K1" s="199"/>
      <c r="L1" s="199"/>
      <c r="M1" s="199"/>
      <c r="N1" s="199"/>
      <c r="O1" s="199"/>
      <c r="Q1" s="200" t="s">
        <v>3</v>
      </c>
      <c r="R1" s="200"/>
      <c r="S1" s="200"/>
      <c r="T1" s="200"/>
      <c r="U1" s="200"/>
      <c r="V1" s="200"/>
      <c r="W1" s="200"/>
      <c r="X1" s="200"/>
      <c r="Z1" s="201" t="s">
        <v>4</v>
      </c>
      <c r="AA1" s="201"/>
      <c r="AB1" s="201"/>
      <c r="AC1" s="201"/>
      <c r="AD1" s="201"/>
      <c r="AE1" s="201"/>
      <c r="AF1" s="201"/>
      <c r="AG1" s="201"/>
      <c r="AI1" s="202" t="s">
        <v>5</v>
      </c>
      <c r="AJ1" s="202"/>
      <c r="AK1" s="202"/>
      <c r="AL1" s="202"/>
      <c r="AM1" s="202"/>
      <c r="AN1" s="202"/>
      <c r="AO1" s="202"/>
      <c r="AP1" s="202"/>
      <c r="AQ1" s="202"/>
      <c r="AS1" s="200" t="s">
        <v>6</v>
      </c>
      <c r="AT1" s="200"/>
      <c r="AU1" s="200"/>
      <c r="AV1" s="200"/>
      <c r="AW1" s="200"/>
      <c r="AX1" s="200"/>
      <c r="AY1" s="200"/>
      <c r="AZ1" s="200"/>
    </row>
    <row r="2" spans="1:52" s="191" customFormat="1" ht="33.75" customHeight="1" x14ac:dyDescent="0.2">
      <c r="A2" s="187" t="s">
        <v>70</v>
      </c>
      <c r="B2" s="187" t="s">
        <v>71</v>
      </c>
      <c r="C2" s="188" t="s">
        <v>72</v>
      </c>
      <c r="D2" s="188" t="s">
        <v>73</v>
      </c>
      <c r="E2" s="188" t="s">
        <v>74</v>
      </c>
      <c r="F2" s="189" t="s">
        <v>75</v>
      </c>
      <c r="G2" s="189" t="s">
        <v>76</v>
      </c>
      <c r="H2" s="190" t="s">
        <v>7</v>
      </c>
      <c r="I2" s="190" t="s">
        <v>8</v>
      </c>
      <c r="J2" s="190" t="s">
        <v>77</v>
      </c>
      <c r="K2" s="190" t="s">
        <v>78</v>
      </c>
      <c r="L2" s="190" t="s">
        <v>79</v>
      </c>
      <c r="M2" s="190" t="s">
        <v>80</v>
      </c>
      <c r="N2" s="190" t="s">
        <v>13</v>
      </c>
      <c r="O2" s="190" t="s">
        <v>81</v>
      </c>
      <c r="Q2" s="167" t="s">
        <v>7</v>
      </c>
      <c r="R2" s="167" t="s">
        <v>8</v>
      </c>
      <c r="S2" s="167" t="s">
        <v>77</v>
      </c>
      <c r="T2" s="167" t="s">
        <v>78</v>
      </c>
      <c r="U2" s="167" t="s">
        <v>79</v>
      </c>
      <c r="V2" s="167" t="s">
        <v>80</v>
      </c>
      <c r="W2" s="167" t="s">
        <v>13</v>
      </c>
      <c r="X2" s="167" t="s">
        <v>81</v>
      </c>
      <c r="Z2" s="169" t="s">
        <v>7</v>
      </c>
      <c r="AA2" s="169" t="s">
        <v>8</v>
      </c>
      <c r="AB2" s="169" t="s">
        <v>77</v>
      </c>
      <c r="AC2" s="169" t="s">
        <v>78</v>
      </c>
      <c r="AD2" s="169" t="s">
        <v>79</v>
      </c>
      <c r="AE2" s="169" t="s">
        <v>80</v>
      </c>
      <c r="AF2" s="169" t="s">
        <v>17</v>
      </c>
      <c r="AG2" s="169" t="s">
        <v>81</v>
      </c>
      <c r="AI2" s="171" t="s">
        <v>221</v>
      </c>
      <c r="AJ2" s="171" t="s">
        <v>8</v>
      </c>
      <c r="AK2" s="171" t="s">
        <v>158</v>
      </c>
      <c r="AL2" s="171" t="s">
        <v>77</v>
      </c>
      <c r="AM2" s="171" t="s">
        <v>78</v>
      </c>
      <c r="AN2" s="171" t="s">
        <v>79</v>
      </c>
      <c r="AO2" s="171" t="s">
        <v>80</v>
      </c>
      <c r="AP2" s="171" t="s">
        <v>17</v>
      </c>
      <c r="AQ2" s="175" t="s">
        <v>82</v>
      </c>
      <c r="AR2" s="173"/>
      <c r="AS2" s="167" t="s">
        <v>7</v>
      </c>
      <c r="AT2" s="167" t="s">
        <v>8</v>
      </c>
      <c r="AU2" s="167" t="s">
        <v>77</v>
      </c>
      <c r="AV2" s="167" t="s">
        <v>78</v>
      </c>
      <c r="AW2" s="167" t="s">
        <v>79</v>
      </c>
      <c r="AX2" s="167" t="s">
        <v>80</v>
      </c>
      <c r="AY2" s="167" t="s">
        <v>17</v>
      </c>
      <c r="AZ2" s="184" t="s">
        <v>82</v>
      </c>
    </row>
    <row r="3" spans="1:52" x14ac:dyDescent="0.2">
      <c r="A3" s="192">
        <v>9</v>
      </c>
      <c r="B3" s="143" t="s">
        <v>159</v>
      </c>
      <c r="C3" s="150" t="str">
        <f>MID($B3,5,2)</f>
        <v>05</v>
      </c>
      <c r="D3" s="150" t="str">
        <f>MID($B3,8,2)</f>
        <v>00</v>
      </c>
      <c r="E3" s="150" t="str">
        <f>MID($B3,11,3)</f>
        <v>150</v>
      </c>
      <c r="F3" s="143" t="str">
        <f t="shared" ref="F3:F18" si="0">RIGHT(B3,7)</f>
        <v>6000.01</v>
      </c>
      <c r="G3" s="143" t="s">
        <v>85</v>
      </c>
      <c r="H3" s="165">
        <v>0</v>
      </c>
      <c r="I3" s="165">
        <v>0</v>
      </c>
      <c r="J3" s="165"/>
      <c r="K3" s="165"/>
      <c r="L3" s="165"/>
      <c r="M3" s="165">
        <v>0</v>
      </c>
      <c r="N3" s="141">
        <v>0</v>
      </c>
      <c r="O3" s="141">
        <f t="shared" ref="O3:O38" si="1">N3-I3</f>
        <v>0</v>
      </c>
      <c r="Q3" s="176">
        <v>0</v>
      </c>
      <c r="R3" s="176">
        <v>0</v>
      </c>
      <c r="S3" s="176"/>
      <c r="T3" s="176"/>
      <c r="U3" s="176"/>
      <c r="V3" s="176">
        <v>0</v>
      </c>
      <c r="W3" s="142">
        <v>0</v>
      </c>
      <c r="X3" s="142">
        <f t="shared" ref="X3:X38" si="2">W3-R3</f>
        <v>0</v>
      </c>
      <c r="Z3" s="178">
        <v>0</v>
      </c>
      <c r="AA3" s="178">
        <v>0</v>
      </c>
      <c r="AB3" s="178"/>
      <c r="AC3" s="178"/>
      <c r="AD3" s="178"/>
      <c r="AE3" s="178">
        <v>0</v>
      </c>
      <c r="AF3" s="178">
        <v>0</v>
      </c>
      <c r="AG3" s="174">
        <f t="shared" ref="AG3:AG38" si="3">AF3-AA3</f>
        <v>0</v>
      </c>
      <c r="AI3" s="170">
        <v>0</v>
      </c>
      <c r="AJ3" s="170">
        <v>0</v>
      </c>
      <c r="AK3" s="170">
        <f>AJ3</f>
        <v>0</v>
      </c>
      <c r="AL3" s="172">
        <f>IFERROR(VLOOKUP(B3,[2]rptBudgetaryBudgetCrossOrganiza!$A$10069:$O$10384,13,FALSE),"0")</f>
        <v>0</v>
      </c>
      <c r="AM3" s="172"/>
      <c r="AN3" s="172"/>
      <c r="AO3" s="172"/>
      <c r="AP3" s="172"/>
      <c r="AQ3" s="172">
        <f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38" si="4">AY3-AT3</f>
        <v>0</v>
      </c>
    </row>
    <row r="4" spans="1:52" x14ac:dyDescent="0.2">
      <c r="A4" s="192">
        <v>9</v>
      </c>
      <c r="B4" s="143" t="s">
        <v>160</v>
      </c>
      <c r="C4" s="150" t="str">
        <f t="shared" ref="C4:C38" si="5">MID($B4,5,2)</f>
        <v>05</v>
      </c>
      <c r="D4" s="150" t="str">
        <f t="shared" ref="D4:D38" si="6">MID($B4,8,2)</f>
        <v>00</v>
      </c>
      <c r="E4" s="150" t="str">
        <f t="shared" ref="E4:E38" si="7">MID($B4,11,3)</f>
        <v>160</v>
      </c>
      <c r="F4" s="143" t="str">
        <f t="shared" si="0"/>
        <v>6000.01</v>
      </c>
      <c r="G4" s="143" t="s">
        <v>85</v>
      </c>
      <c r="H4" s="165">
        <v>0</v>
      </c>
      <c r="I4" s="165">
        <v>0</v>
      </c>
      <c r="J4" s="165"/>
      <c r="K4" s="165"/>
      <c r="L4" s="165"/>
      <c r="M4" s="165">
        <v>0</v>
      </c>
      <c r="N4" s="141">
        <v>0</v>
      </c>
      <c r="O4" s="141">
        <f t="shared" si="1"/>
        <v>0</v>
      </c>
      <c r="Q4" s="176">
        <v>0</v>
      </c>
      <c r="R4" s="176">
        <v>0</v>
      </c>
      <c r="S4" s="176"/>
      <c r="T4" s="176"/>
      <c r="U4" s="176"/>
      <c r="V4" s="176">
        <v>0</v>
      </c>
      <c r="W4" s="142">
        <v>0</v>
      </c>
      <c r="X4" s="142">
        <f t="shared" si="2"/>
        <v>0</v>
      </c>
      <c r="Z4" s="178">
        <v>0</v>
      </c>
      <c r="AA4" s="178">
        <v>0</v>
      </c>
      <c r="AB4" s="178"/>
      <c r="AC4" s="178"/>
      <c r="AD4" s="178"/>
      <c r="AE4" s="178">
        <v>0</v>
      </c>
      <c r="AF4" s="178">
        <v>0</v>
      </c>
      <c r="AG4" s="174">
        <f t="shared" si="3"/>
        <v>0</v>
      </c>
      <c r="AI4" s="170">
        <v>0</v>
      </c>
      <c r="AJ4" s="170">
        <v>0</v>
      </c>
      <c r="AK4" s="170">
        <f t="shared" ref="AK4:AK67" si="8">AJ4</f>
        <v>0</v>
      </c>
      <c r="AL4" s="172">
        <f>IFERROR(VLOOKUP(B4,[2]rptBudgetaryBudgetCrossOrganiza!$A$10069:$O$10384,13,FALSE),"0")</f>
        <v>0</v>
      </c>
      <c r="AM4" s="172"/>
      <c r="AN4" s="172"/>
      <c r="AO4" s="172"/>
      <c r="AP4" s="172"/>
      <c r="AQ4" s="172">
        <f>AP4-AJ4</f>
        <v>0</v>
      </c>
      <c r="AS4" s="142"/>
      <c r="AT4" s="142"/>
      <c r="AU4" s="142"/>
      <c r="AV4" s="142"/>
      <c r="AW4" s="142"/>
      <c r="AX4" s="142"/>
      <c r="AY4" s="142"/>
      <c r="AZ4" s="142">
        <f t="shared" si="4"/>
        <v>0</v>
      </c>
    </row>
    <row r="5" spans="1:52" x14ac:dyDescent="0.2">
      <c r="A5" s="192">
        <v>9</v>
      </c>
      <c r="B5" s="143" t="s">
        <v>161</v>
      </c>
      <c r="C5" s="150" t="str">
        <f t="shared" si="5"/>
        <v>40</v>
      </c>
      <c r="D5" s="150" t="str">
        <f t="shared" si="6"/>
        <v>80</v>
      </c>
      <c r="E5" s="150" t="str">
        <f t="shared" si="7"/>
        <v>015</v>
      </c>
      <c r="F5" s="143" t="str">
        <f t="shared" si="0"/>
        <v>6000.01</v>
      </c>
      <c r="G5" s="143" t="s">
        <v>85</v>
      </c>
      <c r="H5" s="165">
        <v>0</v>
      </c>
      <c r="I5" s="165">
        <v>0</v>
      </c>
      <c r="J5" s="165"/>
      <c r="K5" s="165"/>
      <c r="L5" s="165"/>
      <c r="M5" s="165">
        <v>0</v>
      </c>
      <c r="N5" s="141">
        <v>0</v>
      </c>
      <c r="O5" s="141">
        <f t="shared" si="1"/>
        <v>0</v>
      </c>
      <c r="Q5" s="176">
        <v>0</v>
      </c>
      <c r="R5" s="176">
        <v>0</v>
      </c>
      <c r="S5" s="176"/>
      <c r="T5" s="176"/>
      <c r="U5" s="176"/>
      <c r="V5" s="176">
        <v>0</v>
      </c>
      <c r="W5" s="142">
        <v>0</v>
      </c>
      <c r="X5" s="142">
        <f t="shared" si="2"/>
        <v>0</v>
      </c>
      <c r="Z5" s="178">
        <v>0</v>
      </c>
      <c r="AA5" s="178">
        <v>0</v>
      </c>
      <c r="AB5" s="178"/>
      <c r="AC5" s="178"/>
      <c r="AD5" s="178"/>
      <c r="AE5" s="178">
        <v>0</v>
      </c>
      <c r="AF5" s="178">
        <v>0</v>
      </c>
      <c r="AG5" s="174">
        <f t="shared" si="3"/>
        <v>0</v>
      </c>
      <c r="AI5" s="170">
        <v>0</v>
      </c>
      <c r="AJ5" s="170">
        <v>0</v>
      </c>
      <c r="AK5" s="170">
        <f t="shared" si="8"/>
        <v>0</v>
      </c>
      <c r="AL5" s="172">
        <f>IFERROR(VLOOKUP(B5,[2]rptBudgetaryBudgetCrossOrganiza!$A$10069:$O$10384,13,FALSE),"0")</f>
        <v>0</v>
      </c>
      <c r="AM5" s="172"/>
      <c r="AN5" s="172"/>
      <c r="AO5" s="172"/>
      <c r="AP5" s="172"/>
      <c r="AQ5" s="172">
        <f>AP5-AJ5</f>
        <v>0</v>
      </c>
      <c r="AS5" s="142"/>
      <c r="AT5" s="142"/>
      <c r="AU5" s="142"/>
      <c r="AV5" s="142"/>
      <c r="AW5" s="142"/>
      <c r="AX5" s="142"/>
      <c r="AY5" s="142"/>
      <c r="AZ5" s="142">
        <f t="shared" si="4"/>
        <v>0</v>
      </c>
    </row>
    <row r="6" spans="1:52" x14ac:dyDescent="0.2">
      <c r="A6" s="192">
        <v>6</v>
      </c>
      <c r="B6" s="143" t="s">
        <v>162</v>
      </c>
      <c r="C6" s="150" t="str">
        <f t="shared" si="5"/>
        <v>40</v>
      </c>
      <c r="D6" s="150" t="str">
        <f t="shared" si="6"/>
        <v>80</v>
      </c>
      <c r="E6" s="150" t="str">
        <f t="shared" si="7"/>
        <v>015</v>
      </c>
      <c r="F6" s="143" t="str">
        <f t="shared" si="0"/>
        <v>6000.18</v>
      </c>
      <c r="G6" s="143" t="s">
        <v>117</v>
      </c>
      <c r="H6" s="165">
        <v>0</v>
      </c>
      <c r="I6" s="165">
        <v>0</v>
      </c>
      <c r="J6" s="165"/>
      <c r="K6" s="165"/>
      <c r="L6" s="165"/>
      <c r="M6" s="165">
        <v>0</v>
      </c>
      <c r="N6" s="141">
        <v>0</v>
      </c>
      <c r="O6" s="141"/>
      <c r="Q6" s="176">
        <v>0</v>
      </c>
      <c r="R6" s="176">
        <v>0</v>
      </c>
      <c r="S6" s="176"/>
      <c r="T6" s="176"/>
      <c r="U6" s="176"/>
      <c r="V6" s="176">
        <v>0</v>
      </c>
      <c r="W6" s="142">
        <v>0</v>
      </c>
      <c r="X6" s="142"/>
      <c r="Z6" s="178">
        <v>0</v>
      </c>
      <c r="AA6" s="178">
        <v>0</v>
      </c>
      <c r="AB6" s="178"/>
      <c r="AC6" s="178"/>
      <c r="AD6" s="178"/>
      <c r="AE6" s="178">
        <v>0</v>
      </c>
      <c r="AF6" s="178">
        <v>0</v>
      </c>
      <c r="AG6" s="174"/>
      <c r="AI6" s="170">
        <v>0</v>
      </c>
      <c r="AJ6" s="170">
        <v>0</v>
      </c>
      <c r="AK6" s="170">
        <f t="shared" si="8"/>
        <v>0</v>
      </c>
      <c r="AL6" s="172">
        <f>IFERROR(VLOOKUP(B6,[2]rptBudgetaryBudgetCrossOrganiza!$A$10069:$O$10384,13,FALSE),"0")</f>
        <v>0</v>
      </c>
      <c r="AM6" s="172"/>
      <c r="AN6" s="172"/>
      <c r="AO6" s="172"/>
      <c r="AP6" s="172"/>
      <c r="AQ6" s="172"/>
      <c r="AS6" s="142"/>
      <c r="AT6" s="142"/>
      <c r="AU6" s="142"/>
      <c r="AV6" s="142"/>
      <c r="AW6" s="142"/>
      <c r="AX6" s="142"/>
      <c r="AY6" s="142"/>
      <c r="AZ6" s="142"/>
    </row>
    <row r="7" spans="1:52" x14ac:dyDescent="0.2">
      <c r="A7" s="192">
        <v>7</v>
      </c>
      <c r="B7" s="143" t="s">
        <v>163</v>
      </c>
      <c r="C7" s="150" t="str">
        <f t="shared" si="5"/>
        <v>40</v>
      </c>
      <c r="D7" s="150" t="str">
        <f t="shared" si="6"/>
        <v>80</v>
      </c>
      <c r="E7" s="150" t="str">
        <f t="shared" si="7"/>
        <v>015</v>
      </c>
      <c r="F7" s="143" t="str">
        <f t="shared" si="0"/>
        <v>6200.02</v>
      </c>
      <c r="G7" s="143" t="s">
        <v>86</v>
      </c>
      <c r="H7" s="165">
        <v>0</v>
      </c>
      <c r="I7" s="165">
        <v>0</v>
      </c>
      <c r="J7" s="165"/>
      <c r="K7" s="165"/>
      <c r="L7" s="165"/>
      <c r="M7" s="165">
        <v>0</v>
      </c>
      <c r="N7" s="141">
        <v>0</v>
      </c>
      <c r="O7" s="141">
        <f t="shared" si="1"/>
        <v>0</v>
      </c>
      <c r="Q7" s="176">
        <v>0</v>
      </c>
      <c r="R7" s="176">
        <v>0</v>
      </c>
      <c r="S7" s="176"/>
      <c r="T7" s="176"/>
      <c r="U7" s="176"/>
      <c r="V7" s="176">
        <v>0</v>
      </c>
      <c r="W7" s="142">
        <v>0</v>
      </c>
      <c r="X7" s="142">
        <f t="shared" si="2"/>
        <v>0</v>
      </c>
      <c r="Z7" s="178">
        <v>0</v>
      </c>
      <c r="AA7" s="178">
        <v>0</v>
      </c>
      <c r="AB7" s="178"/>
      <c r="AC7" s="178"/>
      <c r="AD7" s="178"/>
      <c r="AE7" s="178">
        <v>0</v>
      </c>
      <c r="AF7" s="178">
        <v>0</v>
      </c>
      <c r="AG7" s="174">
        <f t="shared" si="3"/>
        <v>0</v>
      </c>
      <c r="AI7" s="170">
        <v>0</v>
      </c>
      <c r="AJ7" s="170">
        <v>0</v>
      </c>
      <c r="AK7" s="170">
        <f t="shared" si="8"/>
        <v>0</v>
      </c>
      <c r="AL7" s="172">
        <f>IFERROR(VLOOKUP(B7,[2]rptBudgetaryBudgetCrossOrganiza!$A$10069:$O$10384,13,FALSE),"0")</f>
        <v>0</v>
      </c>
      <c r="AM7" s="172"/>
      <c r="AN7" s="172"/>
      <c r="AO7" s="172"/>
      <c r="AP7" s="172"/>
      <c r="AQ7" s="172">
        <f t="shared" ref="AQ7:AQ38" si="9">AP7-AJ7</f>
        <v>0</v>
      </c>
      <c r="AS7" s="142"/>
      <c r="AT7" s="142"/>
      <c r="AU7" s="142"/>
      <c r="AV7" s="142"/>
      <c r="AW7" s="142"/>
      <c r="AX7" s="142"/>
      <c r="AY7" s="142"/>
      <c r="AZ7" s="142">
        <f t="shared" si="4"/>
        <v>0</v>
      </c>
    </row>
    <row r="8" spans="1:52" x14ac:dyDescent="0.2">
      <c r="A8" s="192">
        <v>7</v>
      </c>
      <c r="B8" s="143" t="s">
        <v>164</v>
      </c>
      <c r="C8" s="150" t="str">
        <f t="shared" si="5"/>
        <v>40</v>
      </c>
      <c r="D8" s="150" t="str">
        <f t="shared" si="6"/>
        <v>80</v>
      </c>
      <c r="E8" s="150" t="str">
        <f t="shared" si="7"/>
        <v>015</v>
      </c>
      <c r="F8" s="143" t="str">
        <f t="shared" si="0"/>
        <v>6200.09</v>
      </c>
      <c r="G8" s="143" t="s">
        <v>112</v>
      </c>
      <c r="H8" s="165">
        <v>0</v>
      </c>
      <c r="I8" s="165">
        <v>0</v>
      </c>
      <c r="J8" s="165"/>
      <c r="K8" s="165"/>
      <c r="L8" s="165"/>
      <c r="M8" s="165">
        <v>0</v>
      </c>
      <c r="N8" s="141">
        <v>0</v>
      </c>
      <c r="O8" s="141">
        <f t="shared" si="1"/>
        <v>0</v>
      </c>
      <c r="Q8" s="176">
        <v>0</v>
      </c>
      <c r="R8" s="176">
        <v>0</v>
      </c>
      <c r="S8" s="176"/>
      <c r="T8" s="176"/>
      <c r="U8" s="176"/>
      <c r="V8" s="176">
        <v>0</v>
      </c>
      <c r="W8" s="142">
        <v>0</v>
      </c>
      <c r="X8" s="142">
        <f t="shared" si="2"/>
        <v>0</v>
      </c>
      <c r="Z8" s="178">
        <v>0</v>
      </c>
      <c r="AA8" s="178">
        <v>0</v>
      </c>
      <c r="AB8" s="178"/>
      <c r="AC8" s="178"/>
      <c r="AD8" s="178"/>
      <c r="AE8" s="178">
        <v>0</v>
      </c>
      <c r="AF8" s="178">
        <v>0</v>
      </c>
      <c r="AG8" s="174">
        <f t="shared" si="3"/>
        <v>0</v>
      </c>
      <c r="AI8" s="170">
        <v>0</v>
      </c>
      <c r="AJ8" s="170">
        <v>0</v>
      </c>
      <c r="AK8" s="170">
        <f t="shared" si="8"/>
        <v>0</v>
      </c>
      <c r="AL8" s="172">
        <f>IFERROR(VLOOKUP(B8,[2]rptBudgetaryBudgetCrossOrganiza!$A$10069:$O$10384,13,FALSE),"0")</f>
        <v>0</v>
      </c>
      <c r="AM8" s="172"/>
      <c r="AN8" s="172"/>
      <c r="AO8" s="172"/>
      <c r="AP8" s="172"/>
      <c r="AQ8" s="172">
        <f t="shared" si="9"/>
        <v>0</v>
      </c>
      <c r="AS8" s="142"/>
      <c r="AT8" s="142"/>
      <c r="AU8" s="142"/>
      <c r="AV8" s="142"/>
      <c r="AW8" s="142"/>
      <c r="AX8" s="142"/>
      <c r="AY8" s="142"/>
      <c r="AZ8" s="142">
        <f t="shared" si="4"/>
        <v>0</v>
      </c>
    </row>
    <row r="9" spans="1:52" x14ac:dyDescent="0.2">
      <c r="A9" s="192">
        <v>8</v>
      </c>
      <c r="B9" s="143" t="s">
        <v>165</v>
      </c>
      <c r="C9" s="150" t="str">
        <f t="shared" si="5"/>
        <v>40</v>
      </c>
      <c r="D9" s="150" t="str">
        <f t="shared" si="6"/>
        <v>80</v>
      </c>
      <c r="E9" s="150" t="str">
        <f t="shared" si="7"/>
        <v>015</v>
      </c>
      <c r="F9" s="143" t="str">
        <f t="shared" si="0"/>
        <v>6280.18</v>
      </c>
      <c r="G9" s="143" t="s">
        <v>196</v>
      </c>
      <c r="H9" s="165">
        <v>0</v>
      </c>
      <c r="I9" s="165">
        <v>0</v>
      </c>
      <c r="J9" s="165"/>
      <c r="K9" s="165"/>
      <c r="L9" s="165"/>
      <c r="M9" s="165">
        <v>0</v>
      </c>
      <c r="N9" s="141">
        <v>0</v>
      </c>
      <c r="O9" s="141">
        <f t="shared" si="1"/>
        <v>0</v>
      </c>
      <c r="Q9" s="176">
        <v>0</v>
      </c>
      <c r="R9" s="176">
        <v>0</v>
      </c>
      <c r="S9" s="176"/>
      <c r="T9" s="176"/>
      <c r="U9" s="176"/>
      <c r="V9" s="176">
        <v>0</v>
      </c>
      <c r="W9" s="142">
        <v>0</v>
      </c>
      <c r="X9" s="142">
        <f t="shared" si="2"/>
        <v>0</v>
      </c>
      <c r="Z9" s="178">
        <v>0</v>
      </c>
      <c r="AA9" s="178">
        <v>0</v>
      </c>
      <c r="AB9" s="178"/>
      <c r="AC9" s="178"/>
      <c r="AD9" s="178"/>
      <c r="AE9" s="178">
        <v>0</v>
      </c>
      <c r="AF9" s="178">
        <v>0</v>
      </c>
      <c r="AG9" s="174">
        <f t="shared" si="3"/>
        <v>0</v>
      </c>
      <c r="AI9" s="170">
        <v>0</v>
      </c>
      <c r="AJ9" s="170">
        <v>0</v>
      </c>
      <c r="AK9" s="170">
        <f t="shared" si="8"/>
        <v>0</v>
      </c>
      <c r="AL9" s="172">
        <f>IFERROR(VLOOKUP(B9,[2]rptBudgetaryBudgetCrossOrganiza!$A$10069:$O$10384,13,FALSE),"0")</f>
        <v>0</v>
      </c>
      <c r="AM9" s="172"/>
      <c r="AN9" s="172"/>
      <c r="AO9" s="172"/>
      <c r="AP9" s="172"/>
      <c r="AQ9" s="172">
        <f t="shared" si="9"/>
        <v>0</v>
      </c>
      <c r="AS9" s="142"/>
      <c r="AT9" s="142"/>
      <c r="AU9" s="142"/>
      <c r="AV9" s="142"/>
      <c r="AW9" s="142"/>
      <c r="AX9" s="142"/>
      <c r="AY9" s="142"/>
      <c r="AZ9" s="142">
        <f t="shared" si="4"/>
        <v>0</v>
      </c>
    </row>
    <row r="10" spans="1:52" x14ac:dyDescent="0.2">
      <c r="A10" s="192">
        <v>8</v>
      </c>
      <c r="B10" s="143" t="s">
        <v>166</v>
      </c>
      <c r="C10" s="150" t="str">
        <f t="shared" si="5"/>
        <v>40</v>
      </c>
      <c r="D10" s="150" t="str">
        <f t="shared" si="6"/>
        <v>80</v>
      </c>
      <c r="E10" s="150" t="str">
        <f t="shared" si="7"/>
        <v>015</v>
      </c>
      <c r="F10" s="143" t="str">
        <f t="shared" si="0"/>
        <v>6600.25</v>
      </c>
      <c r="G10" s="143" t="s">
        <v>113</v>
      </c>
      <c r="H10" s="165">
        <v>0</v>
      </c>
      <c r="I10" s="165">
        <v>0</v>
      </c>
      <c r="J10" s="165"/>
      <c r="K10" s="165"/>
      <c r="L10" s="165"/>
      <c r="M10" s="165">
        <v>0</v>
      </c>
      <c r="N10" s="141">
        <v>0</v>
      </c>
      <c r="O10" s="141">
        <f t="shared" si="1"/>
        <v>0</v>
      </c>
      <c r="Q10" s="176">
        <v>0</v>
      </c>
      <c r="R10" s="176">
        <v>0</v>
      </c>
      <c r="S10" s="176"/>
      <c r="T10" s="176"/>
      <c r="U10" s="176"/>
      <c r="V10" s="176">
        <v>0</v>
      </c>
      <c r="W10" s="142">
        <v>0</v>
      </c>
      <c r="X10" s="142">
        <f t="shared" si="2"/>
        <v>0</v>
      </c>
      <c r="Z10" s="178">
        <v>0</v>
      </c>
      <c r="AA10" s="178">
        <v>0</v>
      </c>
      <c r="AB10" s="178"/>
      <c r="AC10" s="178"/>
      <c r="AD10" s="178"/>
      <c r="AE10" s="178">
        <v>0</v>
      </c>
      <c r="AF10" s="178">
        <v>0</v>
      </c>
      <c r="AG10" s="174">
        <f t="shared" si="3"/>
        <v>0</v>
      </c>
      <c r="AI10" s="170">
        <v>0</v>
      </c>
      <c r="AJ10" s="170">
        <v>0</v>
      </c>
      <c r="AK10" s="170">
        <f t="shared" si="8"/>
        <v>0</v>
      </c>
      <c r="AL10" s="172">
        <f>IFERROR(VLOOKUP(B10,[2]rptBudgetaryBudgetCrossOrganiza!$A$10069:$O$10384,13,FALSE),"0")</f>
        <v>0</v>
      </c>
      <c r="AM10" s="172"/>
      <c r="AN10" s="172"/>
      <c r="AO10" s="172"/>
      <c r="AP10" s="172"/>
      <c r="AQ10" s="172">
        <f t="shared" si="9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4"/>
        <v>0</v>
      </c>
    </row>
    <row r="11" spans="1:52" x14ac:dyDescent="0.2">
      <c r="A11" s="192">
        <v>8</v>
      </c>
      <c r="B11" s="193" t="s">
        <v>167</v>
      </c>
      <c r="C11" s="150" t="str">
        <f t="shared" si="5"/>
        <v>40</v>
      </c>
      <c r="D11" s="150" t="str">
        <f t="shared" si="6"/>
        <v>80</v>
      </c>
      <c r="E11" s="150" t="str">
        <f t="shared" si="7"/>
        <v>015</v>
      </c>
      <c r="F11" s="143" t="str">
        <f t="shared" si="0"/>
        <v>6600.26</v>
      </c>
      <c r="G11" s="143" t="s">
        <v>118</v>
      </c>
      <c r="H11" s="165">
        <v>0</v>
      </c>
      <c r="I11" s="165">
        <v>0</v>
      </c>
      <c r="J11" s="165"/>
      <c r="K11" s="165"/>
      <c r="L11" s="165"/>
      <c r="M11" s="165">
        <v>0</v>
      </c>
      <c r="N11" s="141">
        <v>0</v>
      </c>
      <c r="O11" s="141">
        <f t="shared" si="1"/>
        <v>0</v>
      </c>
      <c r="Q11" s="176">
        <v>0</v>
      </c>
      <c r="R11" s="176">
        <v>0</v>
      </c>
      <c r="S11" s="176"/>
      <c r="T11" s="176"/>
      <c r="U11" s="176"/>
      <c r="V11" s="176">
        <v>0</v>
      </c>
      <c r="W11" s="142">
        <v>0</v>
      </c>
      <c r="X11" s="142">
        <f t="shared" si="2"/>
        <v>0</v>
      </c>
      <c r="Z11" s="178">
        <v>0</v>
      </c>
      <c r="AA11" s="178">
        <v>0</v>
      </c>
      <c r="AB11" s="178"/>
      <c r="AC11" s="178"/>
      <c r="AD11" s="178"/>
      <c r="AE11" s="178">
        <v>0</v>
      </c>
      <c r="AF11" s="178">
        <v>0</v>
      </c>
      <c r="AG11" s="174">
        <f t="shared" si="3"/>
        <v>0</v>
      </c>
      <c r="AI11" s="170">
        <v>0</v>
      </c>
      <c r="AJ11" s="170">
        <v>0</v>
      </c>
      <c r="AK11" s="170">
        <f t="shared" si="8"/>
        <v>0</v>
      </c>
      <c r="AL11" s="172">
        <f>IFERROR(VLOOKUP(B11,[2]rptBudgetaryBudgetCrossOrganiza!$A$10069:$O$10384,13,FALSE),"0")</f>
        <v>0</v>
      </c>
      <c r="AM11" s="172"/>
      <c r="AN11" s="172"/>
      <c r="AO11" s="172"/>
      <c r="AP11" s="172"/>
      <c r="AQ11" s="172">
        <f t="shared" si="9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4"/>
        <v>0</v>
      </c>
    </row>
    <row r="12" spans="1:52" x14ac:dyDescent="0.2">
      <c r="A12" s="192">
        <v>4</v>
      </c>
      <c r="B12" s="143" t="s">
        <v>168</v>
      </c>
      <c r="C12" s="150" t="str">
        <f t="shared" si="5"/>
        <v>40</v>
      </c>
      <c r="D12" s="150" t="str">
        <f t="shared" si="6"/>
        <v>80</v>
      </c>
      <c r="E12" s="150" t="str">
        <f t="shared" si="7"/>
        <v>015</v>
      </c>
      <c r="F12" s="143" t="str">
        <f t="shared" si="0"/>
        <v>6600.36</v>
      </c>
      <c r="G12" s="143" t="s">
        <v>119</v>
      </c>
      <c r="H12" s="165">
        <v>0</v>
      </c>
      <c r="I12" s="165">
        <v>0</v>
      </c>
      <c r="J12" s="165"/>
      <c r="K12" s="165"/>
      <c r="L12" s="165"/>
      <c r="M12" s="165">
        <v>0</v>
      </c>
      <c r="N12" s="141">
        <v>0</v>
      </c>
      <c r="O12" s="141">
        <f t="shared" si="1"/>
        <v>0</v>
      </c>
      <c r="Q12" s="176">
        <v>0</v>
      </c>
      <c r="R12" s="176">
        <v>0</v>
      </c>
      <c r="S12" s="176"/>
      <c r="T12" s="176"/>
      <c r="U12" s="176"/>
      <c r="V12" s="176">
        <v>0</v>
      </c>
      <c r="W12" s="142">
        <v>0</v>
      </c>
      <c r="X12" s="142">
        <f t="shared" si="2"/>
        <v>0</v>
      </c>
      <c r="Z12" s="178">
        <v>0</v>
      </c>
      <c r="AA12" s="178">
        <v>0</v>
      </c>
      <c r="AB12" s="178"/>
      <c r="AC12" s="178"/>
      <c r="AD12" s="178"/>
      <c r="AE12" s="178">
        <v>0</v>
      </c>
      <c r="AF12" s="178">
        <v>0</v>
      </c>
      <c r="AG12" s="174">
        <f t="shared" si="3"/>
        <v>0</v>
      </c>
      <c r="AI12" s="170">
        <v>0</v>
      </c>
      <c r="AJ12" s="170">
        <v>0</v>
      </c>
      <c r="AK12" s="170">
        <f t="shared" si="8"/>
        <v>0</v>
      </c>
      <c r="AL12" s="172">
        <f>IFERROR(VLOOKUP(B12,[2]rptBudgetaryBudgetCrossOrganiza!$A$10069:$O$10384,13,FALSE),"0")</f>
        <v>0</v>
      </c>
      <c r="AM12" s="172"/>
      <c r="AN12" s="172"/>
      <c r="AO12" s="172"/>
      <c r="AP12" s="172"/>
      <c r="AQ12" s="172">
        <f t="shared" si="9"/>
        <v>0</v>
      </c>
      <c r="AS12" s="142"/>
      <c r="AT12" s="142"/>
      <c r="AU12" s="142"/>
      <c r="AV12" s="142"/>
      <c r="AW12" s="142"/>
      <c r="AX12" s="142"/>
      <c r="AY12" s="142"/>
      <c r="AZ12" s="142">
        <f t="shared" si="4"/>
        <v>0</v>
      </c>
    </row>
    <row r="13" spans="1:52" x14ac:dyDescent="0.2">
      <c r="A13" s="192">
        <v>4</v>
      </c>
      <c r="B13" s="143" t="s">
        <v>169</v>
      </c>
      <c r="C13" s="150" t="str">
        <f t="shared" si="5"/>
        <v>00</v>
      </c>
      <c r="D13" s="150" t="str">
        <f t="shared" si="6"/>
        <v>00</v>
      </c>
      <c r="E13" s="150" t="str">
        <f t="shared" si="7"/>
        <v>900</v>
      </c>
      <c r="F13" s="143" t="str">
        <f t="shared" si="0"/>
        <v>7000.03</v>
      </c>
      <c r="G13" s="143" t="s">
        <v>83</v>
      </c>
      <c r="H13" s="165">
        <v>0</v>
      </c>
      <c r="I13" s="165">
        <v>0</v>
      </c>
      <c r="J13" s="165"/>
      <c r="K13" s="165"/>
      <c r="L13" s="165"/>
      <c r="M13" s="165">
        <v>0</v>
      </c>
      <c r="N13" s="141">
        <v>0</v>
      </c>
      <c r="O13" s="141">
        <f t="shared" si="1"/>
        <v>0</v>
      </c>
      <c r="Q13" s="176">
        <v>0</v>
      </c>
      <c r="R13" s="176">
        <v>0</v>
      </c>
      <c r="S13" s="176"/>
      <c r="T13" s="176"/>
      <c r="U13" s="176"/>
      <c r="V13" s="176">
        <v>0</v>
      </c>
      <c r="W13" s="142">
        <v>0</v>
      </c>
      <c r="X13" s="142">
        <f t="shared" si="2"/>
        <v>0</v>
      </c>
      <c r="Z13" s="178">
        <v>0</v>
      </c>
      <c r="AA13" s="178">
        <v>0</v>
      </c>
      <c r="AB13" s="178"/>
      <c r="AC13" s="178"/>
      <c r="AD13" s="178"/>
      <c r="AE13" s="178">
        <v>0</v>
      </c>
      <c r="AF13" s="178">
        <v>0</v>
      </c>
      <c r="AG13" s="174">
        <f t="shared" si="3"/>
        <v>0</v>
      </c>
      <c r="AI13" s="170">
        <v>0</v>
      </c>
      <c r="AJ13" s="170">
        <v>0</v>
      </c>
      <c r="AK13" s="170">
        <f t="shared" si="8"/>
        <v>0</v>
      </c>
      <c r="AL13" s="172">
        <f>IFERROR(VLOOKUP(B13,[2]rptBudgetaryBudgetCrossOrganiza!$A$10069:$O$10384,13,FALSE),"0")</f>
        <v>0</v>
      </c>
      <c r="AM13" s="172"/>
      <c r="AN13" s="172"/>
      <c r="AO13" s="172"/>
      <c r="AP13" s="172"/>
      <c r="AQ13" s="172">
        <f t="shared" si="9"/>
        <v>0</v>
      </c>
      <c r="AS13" s="142"/>
      <c r="AT13" s="142"/>
      <c r="AU13" s="142"/>
      <c r="AV13" s="142"/>
      <c r="AW13" s="142"/>
      <c r="AX13" s="142"/>
      <c r="AY13" s="142"/>
      <c r="AZ13" s="142">
        <f t="shared" si="4"/>
        <v>0</v>
      </c>
    </row>
    <row r="14" spans="1:52" x14ac:dyDescent="0.2">
      <c r="A14" s="192">
        <v>4</v>
      </c>
      <c r="B14" s="143" t="s">
        <v>170</v>
      </c>
      <c r="C14" s="150" t="str">
        <f t="shared" si="5"/>
        <v>00</v>
      </c>
      <c r="D14" s="150" t="str">
        <f t="shared" si="6"/>
        <v>00</v>
      </c>
      <c r="E14" s="150" t="str">
        <f t="shared" si="7"/>
        <v>900</v>
      </c>
      <c r="F14" s="143" t="str">
        <f t="shared" si="0"/>
        <v>7000.08</v>
      </c>
      <c r="G14" s="143" t="s">
        <v>114</v>
      </c>
      <c r="H14" s="165">
        <v>0</v>
      </c>
      <c r="I14" s="165">
        <v>0</v>
      </c>
      <c r="J14" s="165"/>
      <c r="K14" s="165"/>
      <c r="L14" s="165"/>
      <c r="M14" s="165">
        <v>0</v>
      </c>
      <c r="N14" s="141">
        <v>0</v>
      </c>
      <c r="O14" s="141">
        <f t="shared" si="1"/>
        <v>0</v>
      </c>
      <c r="Q14" s="176">
        <v>0</v>
      </c>
      <c r="R14" s="176">
        <v>0</v>
      </c>
      <c r="S14" s="176"/>
      <c r="T14" s="176"/>
      <c r="U14" s="176"/>
      <c r="V14" s="176">
        <v>0</v>
      </c>
      <c r="W14" s="142">
        <v>0</v>
      </c>
      <c r="X14" s="142">
        <f t="shared" si="2"/>
        <v>0</v>
      </c>
      <c r="Z14" s="178">
        <v>0</v>
      </c>
      <c r="AA14" s="178">
        <v>0</v>
      </c>
      <c r="AB14" s="178"/>
      <c r="AC14" s="178"/>
      <c r="AD14" s="178"/>
      <c r="AE14" s="178">
        <v>0</v>
      </c>
      <c r="AF14" s="178">
        <v>0</v>
      </c>
      <c r="AG14" s="174">
        <f t="shared" si="3"/>
        <v>0</v>
      </c>
      <c r="AI14" s="170">
        <v>0</v>
      </c>
      <c r="AJ14" s="170">
        <v>0</v>
      </c>
      <c r="AK14" s="170">
        <f t="shared" si="8"/>
        <v>0</v>
      </c>
      <c r="AL14" s="172">
        <f>IFERROR(VLOOKUP(B14,[2]rptBudgetaryBudgetCrossOrganiza!$A$10069:$O$10384,13,FALSE),"0")</f>
        <v>0</v>
      </c>
      <c r="AM14" s="172"/>
      <c r="AN14" s="172"/>
      <c r="AO14" s="172"/>
      <c r="AP14" s="172"/>
      <c r="AQ14" s="172">
        <f t="shared" si="9"/>
        <v>0</v>
      </c>
      <c r="AS14" s="142"/>
      <c r="AT14" s="142"/>
      <c r="AU14" s="142"/>
      <c r="AV14" s="142"/>
      <c r="AW14" s="142"/>
      <c r="AX14" s="142"/>
      <c r="AY14" s="142"/>
      <c r="AZ14" s="142">
        <f t="shared" si="4"/>
        <v>0</v>
      </c>
    </row>
    <row r="15" spans="1:52" x14ac:dyDescent="0.2">
      <c r="A15" s="192">
        <v>4</v>
      </c>
      <c r="B15" s="143" t="s">
        <v>171</v>
      </c>
      <c r="C15" s="150" t="str">
        <f t="shared" si="5"/>
        <v>00</v>
      </c>
      <c r="D15" s="150" t="str">
        <f t="shared" si="6"/>
        <v>00</v>
      </c>
      <c r="E15" s="150" t="str">
        <f t="shared" si="7"/>
        <v>900</v>
      </c>
      <c r="F15" s="143" t="str">
        <f t="shared" si="0"/>
        <v>7000.99</v>
      </c>
      <c r="G15" s="143" t="s">
        <v>84</v>
      </c>
      <c r="H15" s="165">
        <v>0</v>
      </c>
      <c r="I15" s="165">
        <v>0</v>
      </c>
      <c r="J15" s="165"/>
      <c r="K15" s="165"/>
      <c r="L15" s="165"/>
      <c r="M15" s="165">
        <v>0</v>
      </c>
      <c r="N15" s="141">
        <v>0</v>
      </c>
      <c r="O15" s="141">
        <f t="shared" si="1"/>
        <v>0</v>
      </c>
      <c r="Q15" s="176">
        <v>0</v>
      </c>
      <c r="R15" s="176">
        <v>0</v>
      </c>
      <c r="S15" s="176"/>
      <c r="T15" s="176"/>
      <c r="U15" s="176"/>
      <c r="V15" s="176">
        <v>0</v>
      </c>
      <c r="W15" s="142">
        <v>0</v>
      </c>
      <c r="X15" s="142">
        <f t="shared" si="2"/>
        <v>0</v>
      </c>
      <c r="Z15" s="178">
        <v>0</v>
      </c>
      <c r="AA15" s="178">
        <v>0</v>
      </c>
      <c r="AB15" s="178"/>
      <c r="AC15" s="178"/>
      <c r="AD15" s="178"/>
      <c r="AE15" s="178">
        <v>0</v>
      </c>
      <c r="AF15" s="178">
        <v>0</v>
      </c>
      <c r="AG15" s="174">
        <f t="shared" si="3"/>
        <v>0</v>
      </c>
      <c r="AI15" s="170">
        <v>0</v>
      </c>
      <c r="AJ15" s="170">
        <v>0</v>
      </c>
      <c r="AK15" s="170">
        <f t="shared" si="8"/>
        <v>0</v>
      </c>
      <c r="AL15" s="172">
        <f>IFERROR(VLOOKUP(B15,[2]rptBudgetaryBudgetCrossOrganiza!$A$10069:$O$10384,13,FALSE),"0")</f>
        <v>0</v>
      </c>
      <c r="AM15" s="172"/>
      <c r="AN15" s="172"/>
      <c r="AO15" s="172"/>
      <c r="AP15" s="172"/>
      <c r="AQ15" s="172">
        <f t="shared" si="9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4"/>
        <v>0</v>
      </c>
    </row>
    <row r="16" spans="1:52" x14ac:dyDescent="0.2">
      <c r="A16" s="192">
        <v>4</v>
      </c>
      <c r="B16" s="143" t="s">
        <v>172</v>
      </c>
      <c r="C16" s="150" t="str">
        <f t="shared" si="5"/>
        <v>00</v>
      </c>
      <c r="D16" s="150" t="str">
        <f t="shared" si="6"/>
        <v>00</v>
      </c>
      <c r="E16" s="150" t="str">
        <f t="shared" si="7"/>
        <v>900</v>
      </c>
      <c r="F16" s="143" t="str">
        <f t="shared" si="0"/>
        <v>8050.01</v>
      </c>
      <c r="G16" s="143" t="s">
        <v>197</v>
      </c>
      <c r="H16" s="165">
        <v>0</v>
      </c>
      <c r="I16" s="165">
        <v>0</v>
      </c>
      <c r="J16" s="165"/>
      <c r="K16" s="165"/>
      <c r="L16" s="165"/>
      <c r="M16" s="165">
        <v>0</v>
      </c>
      <c r="N16" s="141">
        <v>0</v>
      </c>
      <c r="O16" s="141">
        <f t="shared" si="1"/>
        <v>0</v>
      </c>
      <c r="Q16" s="176">
        <v>0</v>
      </c>
      <c r="R16" s="176">
        <v>0</v>
      </c>
      <c r="S16" s="176"/>
      <c r="T16" s="176"/>
      <c r="U16" s="176"/>
      <c r="V16" s="176">
        <v>0</v>
      </c>
      <c r="W16" s="142">
        <v>0</v>
      </c>
      <c r="X16" s="142">
        <f t="shared" si="2"/>
        <v>0</v>
      </c>
      <c r="Z16" s="178">
        <v>0</v>
      </c>
      <c r="AA16" s="178">
        <v>0</v>
      </c>
      <c r="AB16" s="178"/>
      <c r="AC16" s="178"/>
      <c r="AD16" s="178"/>
      <c r="AE16" s="178">
        <v>0</v>
      </c>
      <c r="AF16" s="178">
        <v>0</v>
      </c>
      <c r="AG16" s="174">
        <f t="shared" si="3"/>
        <v>0</v>
      </c>
      <c r="AI16" s="170">
        <v>0</v>
      </c>
      <c r="AJ16" s="170">
        <v>0</v>
      </c>
      <c r="AK16" s="170">
        <f t="shared" si="8"/>
        <v>0</v>
      </c>
      <c r="AL16" s="172">
        <f>IFERROR(VLOOKUP(B16,[2]rptBudgetaryBudgetCrossOrganiza!$A$10069:$O$10384,13,FALSE),"0")</f>
        <v>0</v>
      </c>
      <c r="AM16" s="172"/>
      <c r="AN16" s="172"/>
      <c r="AO16" s="172"/>
      <c r="AP16" s="172"/>
      <c r="AQ16" s="172">
        <f t="shared" si="9"/>
        <v>0</v>
      </c>
      <c r="AS16" s="142"/>
      <c r="AT16" s="142"/>
      <c r="AU16" s="142"/>
      <c r="AV16" s="142"/>
      <c r="AW16" s="142"/>
      <c r="AX16" s="142"/>
      <c r="AY16" s="142"/>
      <c r="AZ16" s="142">
        <f t="shared" si="4"/>
        <v>0</v>
      </c>
    </row>
    <row r="17" spans="1:52" x14ac:dyDescent="0.2">
      <c r="A17" s="192">
        <v>4</v>
      </c>
      <c r="B17" s="143" t="s">
        <v>173</v>
      </c>
      <c r="C17" s="150" t="str">
        <f t="shared" si="5"/>
        <v>00</v>
      </c>
      <c r="D17" s="150" t="str">
        <f t="shared" si="6"/>
        <v>00</v>
      </c>
      <c r="E17" s="150" t="str">
        <f t="shared" si="7"/>
        <v>900</v>
      </c>
      <c r="F17" s="143" t="str">
        <f t="shared" si="0"/>
        <v>8050.04</v>
      </c>
      <c r="G17" s="143" t="s">
        <v>198</v>
      </c>
      <c r="H17" s="165">
        <v>0</v>
      </c>
      <c r="I17" s="165">
        <v>0</v>
      </c>
      <c r="J17" s="165"/>
      <c r="K17" s="165"/>
      <c r="L17" s="165"/>
      <c r="M17" s="165">
        <v>0</v>
      </c>
      <c r="N17" s="141">
        <v>0</v>
      </c>
      <c r="O17" s="141">
        <f t="shared" si="1"/>
        <v>0</v>
      </c>
      <c r="Q17" s="176">
        <v>0</v>
      </c>
      <c r="R17" s="176">
        <v>0</v>
      </c>
      <c r="S17" s="176"/>
      <c r="T17" s="176"/>
      <c r="U17" s="176"/>
      <c r="V17" s="176">
        <v>0</v>
      </c>
      <c r="W17" s="142">
        <v>0</v>
      </c>
      <c r="X17" s="142">
        <f t="shared" si="2"/>
        <v>0</v>
      </c>
      <c r="Z17" s="178">
        <v>0</v>
      </c>
      <c r="AA17" s="178">
        <v>0</v>
      </c>
      <c r="AB17" s="178"/>
      <c r="AC17" s="178"/>
      <c r="AD17" s="178"/>
      <c r="AE17" s="178">
        <v>0</v>
      </c>
      <c r="AF17" s="178">
        <v>0</v>
      </c>
      <c r="AG17" s="174">
        <f t="shared" si="3"/>
        <v>0</v>
      </c>
      <c r="AI17" s="170">
        <v>0</v>
      </c>
      <c r="AJ17" s="170">
        <v>0</v>
      </c>
      <c r="AK17" s="170">
        <f t="shared" si="8"/>
        <v>0</v>
      </c>
      <c r="AL17" s="172">
        <f>IFERROR(VLOOKUP(B17,[2]rptBudgetaryBudgetCrossOrganiza!$A$10069:$O$10384,13,FALSE),"0")</f>
        <v>0</v>
      </c>
      <c r="AM17" s="172"/>
      <c r="AN17" s="172"/>
      <c r="AO17" s="172"/>
      <c r="AP17" s="172"/>
      <c r="AQ17" s="172">
        <f t="shared" si="9"/>
        <v>0</v>
      </c>
      <c r="AS17" s="142"/>
      <c r="AT17" s="142"/>
      <c r="AU17" s="142"/>
      <c r="AV17" s="142"/>
      <c r="AW17" s="142"/>
      <c r="AX17" s="142"/>
      <c r="AY17" s="142"/>
      <c r="AZ17" s="142">
        <f t="shared" si="4"/>
        <v>0</v>
      </c>
    </row>
    <row r="18" spans="1:52" x14ac:dyDescent="0.2">
      <c r="A18" s="192">
        <v>4</v>
      </c>
      <c r="B18" s="143" t="s">
        <v>174</v>
      </c>
      <c r="C18" s="150" t="str">
        <f t="shared" si="5"/>
        <v>00</v>
      </c>
      <c r="D18" s="150" t="str">
        <f t="shared" si="6"/>
        <v>00</v>
      </c>
      <c r="E18" s="150" t="str">
        <f t="shared" si="7"/>
        <v>900</v>
      </c>
      <c r="F18" s="143" t="str">
        <f t="shared" si="0"/>
        <v>8050.07</v>
      </c>
      <c r="G18" s="143" t="s">
        <v>199</v>
      </c>
      <c r="H18" s="165">
        <v>0</v>
      </c>
      <c r="I18" s="165">
        <v>4000000</v>
      </c>
      <c r="J18" s="165"/>
      <c r="K18" s="165"/>
      <c r="L18" s="165"/>
      <c r="M18" s="165">
        <v>0</v>
      </c>
      <c r="N18" s="141">
        <v>0</v>
      </c>
      <c r="O18" s="141">
        <f t="shared" si="1"/>
        <v>-4000000</v>
      </c>
      <c r="Q18" s="176">
        <v>0</v>
      </c>
      <c r="R18" s="176">
        <v>0</v>
      </c>
      <c r="S18" s="176"/>
      <c r="T18" s="176"/>
      <c r="U18" s="176"/>
      <c r="V18" s="176">
        <v>0</v>
      </c>
      <c r="W18" s="142">
        <v>0</v>
      </c>
      <c r="X18" s="142">
        <f t="shared" si="2"/>
        <v>0</v>
      </c>
      <c r="Z18" s="178">
        <v>0</v>
      </c>
      <c r="AA18" s="178">
        <v>0</v>
      </c>
      <c r="AB18" s="178"/>
      <c r="AC18" s="178"/>
      <c r="AD18" s="178"/>
      <c r="AE18" s="178">
        <v>0</v>
      </c>
      <c r="AF18" s="178">
        <v>0</v>
      </c>
      <c r="AG18" s="174">
        <f t="shared" si="3"/>
        <v>0</v>
      </c>
      <c r="AI18" s="170">
        <v>0</v>
      </c>
      <c r="AJ18" s="170">
        <v>0</v>
      </c>
      <c r="AK18" s="170">
        <f t="shared" si="8"/>
        <v>0</v>
      </c>
      <c r="AL18" s="172">
        <f>IFERROR(VLOOKUP(B18,[2]rptBudgetaryBudgetCrossOrganiza!$A$10069:$O$10384,13,FALSE),"0")</f>
        <v>0</v>
      </c>
      <c r="AM18" s="172"/>
      <c r="AN18" s="172"/>
      <c r="AO18" s="172"/>
      <c r="AP18" s="172"/>
      <c r="AQ18" s="172">
        <f t="shared" si="9"/>
        <v>0</v>
      </c>
      <c r="AS18" s="142"/>
      <c r="AT18" s="142"/>
      <c r="AU18" s="142"/>
      <c r="AV18" s="142"/>
      <c r="AW18" s="142"/>
      <c r="AX18" s="142"/>
      <c r="AY18" s="142"/>
      <c r="AZ18" s="142">
        <f t="shared" si="4"/>
        <v>0</v>
      </c>
    </row>
    <row r="19" spans="1:52" x14ac:dyDescent="0.2">
      <c r="A19" s="192">
        <v>4</v>
      </c>
      <c r="B19" s="143" t="s">
        <v>175</v>
      </c>
      <c r="C19" s="150" t="str">
        <f t="shared" si="5"/>
        <v>00</v>
      </c>
      <c r="D19" s="150" t="str">
        <f t="shared" si="6"/>
        <v>00</v>
      </c>
      <c r="E19" s="150" t="str">
        <f t="shared" si="7"/>
        <v>900</v>
      </c>
      <c r="F19" s="143" t="str">
        <f t="shared" ref="F19:F38" si="10">RIGHT(B19,7)</f>
        <v>8050.10</v>
      </c>
      <c r="G19" s="143" t="s">
        <v>200</v>
      </c>
      <c r="H19" s="165">
        <v>0</v>
      </c>
      <c r="I19" s="165">
        <v>0</v>
      </c>
      <c r="J19" s="165"/>
      <c r="K19" s="165"/>
      <c r="L19" s="165"/>
      <c r="M19" s="165">
        <v>0</v>
      </c>
      <c r="N19" s="141">
        <v>0</v>
      </c>
      <c r="O19" s="141">
        <f t="shared" si="1"/>
        <v>0</v>
      </c>
      <c r="Q19" s="176">
        <v>0</v>
      </c>
      <c r="R19" s="176">
        <v>0</v>
      </c>
      <c r="S19" s="176"/>
      <c r="T19" s="176"/>
      <c r="U19" s="176"/>
      <c r="V19" s="176">
        <v>0</v>
      </c>
      <c r="W19" s="142">
        <v>0</v>
      </c>
      <c r="X19" s="142">
        <f t="shared" si="2"/>
        <v>0</v>
      </c>
      <c r="Z19" s="178">
        <v>0</v>
      </c>
      <c r="AA19" s="178">
        <v>0</v>
      </c>
      <c r="AB19" s="178"/>
      <c r="AC19" s="178"/>
      <c r="AD19" s="178"/>
      <c r="AE19" s="178">
        <v>0</v>
      </c>
      <c r="AF19" s="178">
        <v>0</v>
      </c>
      <c r="AG19" s="174">
        <f t="shared" si="3"/>
        <v>0</v>
      </c>
      <c r="AI19" s="170">
        <v>0</v>
      </c>
      <c r="AJ19" s="170">
        <v>0</v>
      </c>
      <c r="AK19" s="170">
        <f t="shared" si="8"/>
        <v>0</v>
      </c>
      <c r="AL19" s="172">
        <f>IFERROR(VLOOKUP(B19,[2]rptBudgetaryBudgetCrossOrganiza!$A$10069:$O$10384,13,FALSE),"0")</f>
        <v>0</v>
      </c>
      <c r="AM19" s="172"/>
      <c r="AN19" s="172"/>
      <c r="AO19" s="172"/>
      <c r="AP19" s="172"/>
      <c r="AQ19" s="172">
        <f t="shared" si="9"/>
        <v>0</v>
      </c>
      <c r="AS19" s="142"/>
      <c r="AT19" s="142"/>
      <c r="AU19" s="142"/>
      <c r="AV19" s="142"/>
      <c r="AW19" s="142"/>
      <c r="AX19" s="142"/>
      <c r="AY19" s="142"/>
      <c r="AZ19" s="142">
        <f t="shared" si="4"/>
        <v>0</v>
      </c>
    </row>
    <row r="20" spans="1:52" x14ac:dyDescent="0.2">
      <c r="A20" s="192">
        <v>4</v>
      </c>
      <c r="B20" s="143" t="s">
        <v>176</v>
      </c>
      <c r="C20" s="150" t="str">
        <f t="shared" si="5"/>
        <v>00</v>
      </c>
      <c r="D20" s="150" t="str">
        <f t="shared" si="6"/>
        <v>00</v>
      </c>
      <c r="E20" s="150" t="str">
        <f t="shared" si="7"/>
        <v>900</v>
      </c>
      <c r="F20" s="143" t="str">
        <f t="shared" si="10"/>
        <v>8050.13</v>
      </c>
      <c r="G20" s="143" t="s">
        <v>201</v>
      </c>
      <c r="H20" s="165">
        <v>0</v>
      </c>
      <c r="I20" s="165">
        <v>0</v>
      </c>
      <c r="J20" s="165"/>
      <c r="K20" s="165"/>
      <c r="L20" s="165"/>
      <c r="M20" s="165">
        <v>0</v>
      </c>
      <c r="N20" s="141">
        <v>0</v>
      </c>
      <c r="O20" s="141">
        <f t="shared" si="1"/>
        <v>0</v>
      </c>
      <c r="Q20" s="176">
        <v>0</v>
      </c>
      <c r="R20" s="176">
        <v>0</v>
      </c>
      <c r="S20" s="176"/>
      <c r="T20" s="176"/>
      <c r="U20" s="176"/>
      <c r="V20" s="176">
        <v>0</v>
      </c>
      <c r="W20" s="142">
        <v>0</v>
      </c>
      <c r="X20" s="142">
        <f t="shared" si="2"/>
        <v>0</v>
      </c>
      <c r="Z20" s="178">
        <v>0</v>
      </c>
      <c r="AA20" s="178">
        <v>0</v>
      </c>
      <c r="AB20" s="178"/>
      <c r="AC20" s="178"/>
      <c r="AD20" s="178"/>
      <c r="AE20" s="178">
        <v>0</v>
      </c>
      <c r="AF20" s="178">
        <v>0</v>
      </c>
      <c r="AG20" s="174">
        <f t="shared" si="3"/>
        <v>0</v>
      </c>
      <c r="AI20" s="170">
        <v>0</v>
      </c>
      <c r="AJ20" s="170">
        <v>0</v>
      </c>
      <c r="AK20" s="170">
        <f t="shared" si="8"/>
        <v>0</v>
      </c>
      <c r="AL20" s="172">
        <f>IFERROR(VLOOKUP(B20,[2]rptBudgetaryBudgetCrossOrganiza!$A$10069:$O$10384,13,FALSE),"0")</f>
        <v>0</v>
      </c>
      <c r="AM20" s="172"/>
      <c r="AN20" s="172"/>
      <c r="AO20" s="172"/>
      <c r="AP20" s="172"/>
      <c r="AQ20" s="172">
        <f t="shared" si="9"/>
        <v>0</v>
      </c>
      <c r="AS20" s="142"/>
      <c r="AT20" s="142"/>
      <c r="AU20" s="142"/>
      <c r="AV20" s="142"/>
      <c r="AW20" s="142"/>
      <c r="AX20" s="142"/>
      <c r="AY20" s="142"/>
      <c r="AZ20" s="142">
        <f t="shared" si="4"/>
        <v>0</v>
      </c>
    </row>
    <row r="21" spans="1:52" x14ac:dyDescent="0.2">
      <c r="A21" s="192">
        <v>4</v>
      </c>
      <c r="B21" s="143" t="s">
        <v>177</v>
      </c>
      <c r="C21" s="150" t="str">
        <f t="shared" si="5"/>
        <v>00</v>
      </c>
      <c r="D21" s="150" t="str">
        <f t="shared" si="6"/>
        <v>00</v>
      </c>
      <c r="E21" s="150" t="str">
        <f t="shared" si="7"/>
        <v>900</v>
      </c>
      <c r="F21" s="143" t="str">
        <f t="shared" si="10"/>
        <v>8050.16</v>
      </c>
      <c r="G21" s="143" t="s">
        <v>202</v>
      </c>
      <c r="H21" s="165">
        <v>0</v>
      </c>
      <c r="I21" s="165">
        <v>8049575</v>
      </c>
      <c r="J21" s="165"/>
      <c r="K21" s="165"/>
      <c r="L21" s="165"/>
      <c r="M21" s="165">
        <v>6464345.8300000001</v>
      </c>
      <c r="N21" s="141">
        <v>6464345.8300000001</v>
      </c>
      <c r="O21" s="141">
        <f t="shared" si="1"/>
        <v>-1585229.17</v>
      </c>
      <c r="Q21" s="176">
        <v>0</v>
      </c>
      <c r="R21" s="176">
        <v>1585275</v>
      </c>
      <c r="S21" s="176"/>
      <c r="T21" s="176"/>
      <c r="U21" s="176"/>
      <c r="V21" s="176">
        <v>1340402.42</v>
      </c>
      <c r="W21" s="142">
        <v>1340402.42</v>
      </c>
      <c r="X21" s="142">
        <f t="shared" si="2"/>
        <v>-244872.58000000007</v>
      </c>
      <c r="Z21" s="178">
        <v>0</v>
      </c>
      <c r="AA21" s="178">
        <v>244875</v>
      </c>
      <c r="AB21" s="178"/>
      <c r="AC21" s="178"/>
      <c r="AD21" s="178"/>
      <c r="AE21" s="178">
        <v>114389.94</v>
      </c>
      <c r="AF21" s="178">
        <v>114389.94</v>
      </c>
      <c r="AG21" s="174">
        <f t="shared" si="3"/>
        <v>-130485.06</v>
      </c>
      <c r="AI21" s="170">
        <v>0</v>
      </c>
      <c r="AJ21" s="170">
        <v>0</v>
      </c>
      <c r="AK21" s="170">
        <f t="shared" si="8"/>
        <v>0</v>
      </c>
      <c r="AL21" s="172">
        <f>IFERROR(VLOOKUP(B21,[2]rptBudgetaryBudgetCrossOrganiza!$A$10069:$O$10384,13,FALSE),"0")</f>
        <v>0</v>
      </c>
      <c r="AM21" s="172"/>
      <c r="AN21" s="172"/>
      <c r="AO21" s="172"/>
      <c r="AP21" s="172"/>
      <c r="AQ21" s="172">
        <f t="shared" si="9"/>
        <v>0</v>
      </c>
      <c r="AS21" s="142"/>
      <c r="AT21" s="142"/>
      <c r="AU21" s="142"/>
      <c r="AV21" s="142"/>
      <c r="AW21" s="142"/>
      <c r="AX21" s="142"/>
      <c r="AY21" s="142"/>
      <c r="AZ21" s="142">
        <f t="shared" si="4"/>
        <v>0</v>
      </c>
    </row>
    <row r="22" spans="1:52" x14ac:dyDescent="0.2">
      <c r="A22" s="192">
        <v>4</v>
      </c>
      <c r="B22" s="143" t="s">
        <v>178</v>
      </c>
      <c r="C22" s="150" t="str">
        <f t="shared" si="5"/>
        <v>00</v>
      </c>
      <c r="D22" s="150" t="str">
        <f t="shared" si="6"/>
        <v>00</v>
      </c>
      <c r="E22" s="150" t="str">
        <f t="shared" si="7"/>
        <v>900</v>
      </c>
      <c r="F22" s="143" t="str">
        <f t="shared" si="10"/>
        <v>8050.17</v>
      </c>
      <c r="G22" s="143" t="s">
        <v>203</v>
      </c>
      <c r="H22" s="165">
        <v>0</v>
      </c>
      <c r="I22" s="165">
        <v>0</v>
      </c>
      <c r="J22" s="165"/>
      <c r="K22" s="165"/>
      <c r="L22" s="165"/>
      <c r="M22" s="165">
        <v>0</v>
      </c>
      <c r="N22" s="141">
        <v>0</v>
      </c>
      <c r="O22" s="141">
        <f t="shared" si="1"/>
        <v>0</v>
      </c>
      <c r="Q22" s="176">
        <v>0</v>
      </c>
      <c r="R22" s="176">
        <v>0</v>
      </c>
      <c r="S22" s="176"/>
      <c r="T22" s="176"/>
      <c r="U22" s="176"/>
      <c r="V22" s="176">
        <v>0</v>
      </c>
      <c r="W22" s="142">
        <v>0</v>
      </c>
      <c r="X22" s="142">
        <f t="shared" si="2"/>
        <v>0</v>
      </c>
      <c r="Z22" s="178">
        <v>0</v>
      </c>
      <c r="AA22" s="178">
        <v>0</v>
      </c>
      <c r="AB22" s="178"/>
      <c r="AC22" s="178"/>
      <c r="AD22" s="178"/>
      <c r="AE22" s="178">
        <v>0</v>
      </c>
      <c r="AF22" s="178">
        <v>0</v>
      </c>
      <c r="AG22" s="174">
        <f t="shared" si="3"/>
        <v>0</v>
      </c>
      <c r="AI22" s="170">
        <v>0</v>
      </c>
      <c r="AJ22" s="170">
        <v>0</v>
      </c>
      <c r="AK22" s="170">
        <f t="shared" si="8"/>
        <v>0</v>
      </c>
      <c r="AL22" s="172">
        <f>IFERROR(VLOOKUP(B22,[2]rptBudgetaryBudgetCrossOrganiza!$A$10069:$O$10384,13,FALSE),"0")</f>
        <v>0</v>
      </c>
      <c r="AM22" s="172"/>
      <c r="AN22" s="172"/>
      <c r="AO22" s="172"/>
      <c r="AP22" s="172"/>
      <c r="AQ22" s="172">
        <f t="shared" si="9"/>
        <v>0</v>
      </c>
      <c r="AS22" s="142"/>
      <c r="AT22" s="142"/>
      <c r="AU22" s="142"/>
      <c r="AV22" s="142"/>
      <c r="AW22" s="142"/>
      <c r="AX22" s="142"/>
      <c r="AY22" s="142"/>
      <c r="AZ22" s="142">
        <f t="shared" si="4"/>
        <v>0</v>
      </c>
    </row>
    <row r="23" spans="1:52" x14ac:dyDescent="0.2">
      <c r="A23" s="192">
        <v>4</v>
      </c>
      <c r="B23" s="143" t="s">
        <v>179</v>
      </c>
      <c r="C23" s="150" t="str">
        <f t="shared" si="5"/>
        <v>00</v>
      </c>
      <c r="D23" s="150" t="str">
        <f t="shared" si="6"/>
        <v>00</v>
      </c>
      <c r="E23" s="150" t="str">
        <f t="shared" si="7"/>
        <v>900</v>
      </c>
      <c r="F23" s="143" t="str">
        <f t="shared" si="10"/>
        <v>8050.20</v>
      </c>
      <c r="G23" s="143" t="s">
        <v>204</v>
      </c>
      <c r="H23" s="165">
        <v>0</v>
      </c>
      <c r="I23" s="165">
        <v>0</v>
      </c>
      <c r="J23" s="165"/>
      <c r="K23" s="165"/>
      <c r="L23" s="165"/>
      <c r="M23" s="165">
        <v>4122.71</v>
      </c>
      <c r="N23" s="141">
        <v>4122.71</v>
      </c>
      <c r="O23" s="141">
        <f t="shared" si="1"/>
        <v>4122.71</v>
      </c>
      <c r="Q23" s="176">
        <v>0</v>
      </c>
      <c r="R23" s="176">
        <v>0</v>
      </c>
      <c r="S23" s="176"/>
      <c r="T23" s="176"/>
      <c r="U23" s="176"/>
      <c r="V23" s="176">
        <v>0</v>
      </c>
      <c r="W23" s="142">
        <v>0</v>
      </c>
      <c r="X23" s="142">
        <f t="shared" si="2"/>
        <v>0</v>
      </c>
      <c r="Z23" s="178">
        <v>0</v>
      </c>
      <c r="AA23" s="178">
        <v>0</v>
      </c>
      <c r="AB23" s="178"/>
      <c r="AC23" s="178"/>
      <c r="AD23" s="178"/>
      <c r="AE23" s="178">
        <v>0</v>
      </c>
      <c r="AF23" s="178">
        <v>0</v>
      </c>
      <c r="AG23" s="174">
        <f t="shared" si="3"/>
        <v>0</v>
      </c>
      <c r="AI23" s="170">
        <v>0</v>
      </c>
      <c r="AJ23" s="170">
        <v>0</v>
      </c>
      <c r="AK23" s="170">
        <f t="shared" si="8"/>
        <v>0</v>
      </c>
      <c r="AL23" s="172">
        <f>IFERROR(VLOOKUP(B23,[2]rptBudgetaryBudgetCrossOrganiza!$A$10069:$O$10384,13,FALSE),"0")</f>
        <v>0</v>
      </c>
      <c r="AM23" s="172"/>
      <c r="AN23" s="172"/>
      <c r="AO23" s="172"/>
      <c r="AP23" s="172"/>
      <c r="AQ23" s="172">
        <f t="shared" si="9"/>
        <v>0</v>
      </c>
      <c r="AS23" s="142"/>
      <c r="AT23" s="142"/>
      <c r="AU23" s="142"/>
      <c r="AV23" s="142"/>
      <c r="AW23" s="142"/>
      <c r="AX23" s="142"/>
      <c r="AY23" s="142"/>
      <c r="AZ23" s="142">
        <f t="shared" si="4"/>
        <v>0</v>
      </c>
    </row>
    <row r="24" spans="1:52" x14ac:dyDescent="0.2">
      <c r="A24" s="192">
        <v>4</v>
      </c>
      <c r="B24" s="143" t="s">
        <v>180</v>
      </c>
      <c r="C24" s="150" t="str">
        <f t="shared" si="5"/>
        <v>00</v>
      </c>
      <c r="D24" s="150" t="str">
        <f t="shared" si="6"/>
        <v>00</v>
      </c>
      <c r="E24" s="150" t="str">
        <f t="shared" si="7"/>
        <v>900</v>
      </c>
      <c r="F24" s="143" t="str">
        <f t="shared" si="10"/>
        <v>8050.28</v>
      </c>
      <c r="G24" s="143" t="s">
        <v>205</v>
      </c>
      <c r="H24" s="165">
        <v>0</v>
      </c>
      <c r="I24" s="165">
        <v>0</v>
      </c>
      <c r="J24" s="165"/>
      <c r="K24" s="165"/>
      <c r="L24" s="165"/>
      <c r="M24" s="165">
        <v>0</v>
      </c>
      <c r="N24" s="141">
        <v>0</v>
      </c>
      <c r="O24" s="141">
        <f t="shared" si="1"/>
        <v>0</v>
      </c>
      <c r="Q24" s="176">
        <v>0</v>
      </c>
      <c r="R24" s="176">
        <v>0</v>
      </c>
      <c r="S24" s="176"/>
      <c r="T24" s="176"/>
      <c r="U24" s="176"/>
      <c r="V24" s="176">
        <v>0</v>
      </c>
      <c r="W24" s="142">
        <v>0</v>
      </c>
      <c r="X24" s="142">
        <f t="shared" si="2"/>
        <v>0</v>
      </c>
      <c r="Z24" s="178">
        <v>0</v>
      </c>
      <c r="AA24" s="178">
        <v>0</v>
      </c>
      <c r="AB24" s="178"/>
      <c r="AC24" s="178"/>
      <c r="AD24" s="178"/>
      <c r="AE24" s="178">
        <v>0</v>
      </c>
      <c r="AF24" s="178">
        <v>0</v>
      </c>
      <c r="AG24" s="174">
        <f t="shared" si="3"/>
        <v>0</v>
      </c>
      <c r="AI24" s="170">
        <v>0</v>
      </c>
      <c r="AJ24" s="170">
        <v>0</v>
      </c>
      <c r="AK24" s="170">
        <f t="shared" si="8"/>
        <v>0</v>
      </c>
      <c r="AL24" s="172">
        <f>IFERROR(VLOOKUP(B24,[2]rptBudgetaryBudgetCrossOrganiza!$A$10069:$O$10384,13,FALSE),"0")</f>
        <v>0</v>
      </c>
      <c r="AM24" s="172"/>
      <c r="AN24" s="172"/>
      <c r="AO24" s="172"/>
      <c r="AP24" s="172"/>
      <c r="AQ24" s="172">
        <f t="shared" si="9"/>
        <v>0</v>
      </c>
      <c r="AS24" s="142"/>
      <c r="AT24" s="142"/>
      <c r="AU24" s="142"/>
      <c r="AV24" s="142"/>
      <c r="AW24" s="142"/>
      <c r="AX24" s="142"/>
      <c r="AY24" s="142"/>
      <c r="AZ24" s="142">
        <f t="shared" si="4"/>
        <v>0</v>
      </c>
    </row>
    <row r="25" spans="1:52" x14ac:dyDescent="0.2">
      <c r="A25" s="192">
        <v>4</v>
      </c>
      <c r="B25" s="143" t="s">
        <v>181</v>
      </c>
      <c r="C25" s="150" t="str">
        <f t="shared" si="5"/>
        <v>00</v>
      </c>
      <c r="D25" s="150" t="str">
        <f t="shared" si="6"/>
        <v>00</v>
      </c>
      <c r="E25" s="150" t="str">
        <f t="shared" si="7"/>
        <v>900</v>
      </c>
      <c r="F25" s="143" t="str">
        <f t="shared" si="10"/>
        <v>8050.30</v>
      </c>
      <c r="G25" s="143" t="s">
        <v>206</v>
      </c>
      <c r="H25" s="165">
        <v>0</v>
      </c>
      <c r="I25" s="165">
        <v>0</v>
      </c>
      <c r="J25" s="165"/>
      <c r="K25" s="165"/>
      <c r="L25" s="165"/>
      <c r="M25" s="165">
        <v>0</v>
      </c>
      <c r="N25" s="141">
        <v>0</v>
      </c>
      <c r="O25" s="141">
        <f t="shared" si="1"/>
        <v>0</v>
      </c>
      <c r="Q25" s="176">
        <v>0</v>
      </c>
      <c r="R25" s="176">
        <v>0</v>
      </c>
      <c r="S25" s="176"/>
      <c r="T25" s="176"/>
      <c r="U25" s="176"/>
      <c r="V25" s="176">
        <v>0</v>
      </c>
      <c r="W25" s="142">
        <v>0</v>
      </c>
      <c r="X25" s="142">
        <f t="shared" si="2"/>
        <v>0</v>
      </c>
      <c r="Z25" s="178">
        <v>0</v>
      </c>
      <c r="AA25" s="178">
        <v>0</v>
      </c>
      <c r="AB25" s="178"/>
      <c r="AC25" s="178"/>
      <c r="AD25" s="178"/>
      <c r="AE25" s="178">
        <v>0</v>
      </c>
      <c r="AF25" s="178">
        <v>0</v>
      </c>
      <c r="AG25" s="174">
        <f t="shared" si="3"/>
        <v>0</v>
      </c>
      <c r="AI25" s="170">
        <v>0</v>
      </c>
      <c r="AJ25" s="170">
        <v>0</v>
      </c>
      <c r="AK25" s="170">
        <f t="shared" si="8"/>
        <v>0</v>
      </c>
      <c r="AL25" s="172">
        <f>IFERROR(VLOOKUP(B25,[2]rptBudgetaryBudgetCrossOrganiza!$A$10069:$O$10384,13,FALSE),"0")</f>
        <v>0</v>
      </c>
      <c r="AM25" s="172"/>
      <c r="AN25" s="172"/>
      <c r="AO25" s="172"/>
      <c r="AP25" s="172"/>
      <c r="AQ25" s="172">
        <f t="shared" si="9"/>
        <v>0</v>
      </c>
      <c r="AS25" s="142"/>
      <c r="AT25" s="142"/>
      <c r="AU25" s="142"/>
      <c r="AV25" s="142"/>
      <c r="AW25" s="142"/>
      <c r="AX25" s="142"/>
      <c r="AY25" s="142"/>
      <c r="AZ25" s="142">
        <f t="shared" si="4"/>
        <v>0</v>
      </c>
    </row>
    <row r="26" spans="1:52" x14ac:dyDescent="0.2">
      <c r="A26" s="192">
        <v>4</v>
      </c>
      <c r="B26" s="143" t="s">
        <v>182</v>
      </c>
      <c r="C26" s="150" t="str">
        <f t="shared" si="5"/>
        <v>00</v>
      </c>
      <c r="D26" s="150" t="str">
        <f t="shared" si="6"/>
        <v>00</v>
      </c>
      <c r="E26" s="150" t="str">
        <f t="shared" si="7"/>
        <v>900</v>
      </c>
      <c r="F26" s="143" t="str">
        <f t="shared" si="10"/>
        <v>8050.32</v>
      </c>
      <c r="G26" s="143" t="s">
        <v>207</v>
      </c>
      <c r="H26" s="165">
        <v>0</v>
      </c>
      <c r="I26" s="165">
        <v>0</v>
      </c>
      <c r="J26" s="165"/>
      <c r="K26" s="165"/>
      <c r="L26" s="165"/>
      <c r="M26" s="165">
        <v>0</v>
      </c>
      <c r="N26" s="141">
        <v>0</v>
      </c>
      <c r="O26" s="141">
        <f t="shared" si="1"/>
        <v>0</v>
      </c>
      <c r="Q26" s="176">
        <v>0</v>
      </c>
      <c r="R26" s="176">
        <v>0</v>
      </c>
      <c r="S26" s="176"/>
      <c r="T26" s="176"/>
      <c r="U26" s="176"/>
      <c r="V26" s="176">
        <v>0</v>
      </c>
      <c r="W26" s="142">
        <v>0</v>
      </c>
      <c r="X26" s="142">
        <f t="shared" si="2"/>
        <v>0</v>
      </c>
      <c r="Z26" s="178">
        <v>0</v>
      </c>
      <c r="AA26" s="178">
        <v>0</v>
      </c>
      <c r="AB26" s="178"/>
      <c r="AC26" s="178"/>
      <c r="AD26" s="178"/>
      <c r="AE26" s="178">
        <v>0</v>
      </c>
      <c r="AF26" s="178">
        <v>0</v>
      </c>
      <c r="AG26" s="174">
        <f t="shared" si="3"/>
        <v>0</v>
      </c>
      <c r="AI26" s="170">
        <v>0</v>
      </c>
      <c r="AJ26" s="170">
        <v>0</v>
      </c>
      <c r="AK26" s="170">
        <f t="shared" si="8"/>
        <v>0</v>
      </c>
      <c r="AL26" s="172">
        <f>IFERROR(VLOOKUP(B26,[2]rptBudgetaryBudgetCrossOrganiza!$A$10069:$O$10384,13,FALSE),"0")</f>
        <v>0</v>
      </c>
      <c r="AM26" s="172"/>
      <c r="AN26" s="172"/>
      <c r="AO26" s="172"/>
      <c r="AP26" s="172"/>
      <c r="AQ26" s="172">
        <f t="shared" si="9"/>
        <v>0</v>
      </c>
      <c r="AS26" s="142"/>
      <c r="AT26" s="142"/>
      <c r="AU26" s="142"/>
      <c r="AV26" s="142"/>
      <c r="AW26" s="142"/>
      <c r="AX26" s="142"/>
      <c r="AY26" s="142"/>
      <c r="AZ26" s="142">
        <f t="shared" si="4"/>
        <v>0</v>
      </c>
    </row>
    <row r="27" spans="1:52" x14ac:dyDescent="0.2">
      <c r="A27" s="192">
        <v>4</v>
      </c>
      <c r="B27" s="143" t="s">
        <v>183</v>
      </c>
      <c r="C27" s="150" t="str">
        <f t="shared" si="5"/>
        <v>00</v>
      </c>
      <c r="D27" s="150" t="str">
        <f t="shared" si="6"/>
        <v>00</v>
      </c>
      <c r="E27" s="150" t="str">
        <f t="shared" si="7"/>
        <v>900</v>
      </c>
      <c r="F27" s="143" t="str">
        <f t="shared" si="10"/>
        <v>8050.99</v>
      </c>
      <c r="G27" s="143" t="s">
        <v>208</v>
      </c>
      <c r="H27" s="165">
        <v>4000000</v>
      </c>
      <c r="I27" s="165">
        <v>0</v>
      </c>
      <c r="J27" s="165"/>
      <c r="K27" s="165"/>
      <c r="L27" s="165"/>
      <c r="M27" s="165">
        <v>0</v>
      </c>
      <c r="N27" s="141">
        <v>0</v>
      </c>
      <c r="O27" s="141">
        <f t="shared" si="1"/>
        <v>0</v>
      </c>
      <c r="Q27" s="176">
        <v>0</v>
      </c>
      <c r="R27" s="176">
        <v>0</v>
      </c>
      <c r="S27" s="176"/>
      <c r="T27" s="176"/>
      <c r="U27" s="176"/>
      <c r="V27" s="176">
        <v>0</v>
      </c>
      <c r="W27" s="142">
        <v>0</v>
      </c>
      <c r="X27" s="142">
        <f t="shared" si="2"/>
        <v>0</v>
      </c>
      <c r="Z27" s="178">
        <v>5907595</v>
      </c>
      <c r="AA27" s="178">
        <v>0</v>
      </c>
      <c r="AB27" s="178"/>
      <c r="AC27" s="178"/>
      <c r="AD27" s="178"/>
      <c r="AE27" s="178">
        <v>0</v>
      </c>
      <c r="AF27" s="178">
        <v>0</v>
      </c>
      <c r="AG27" s="174">
        <f t="shared" si="3"/>
        <v>0</v>
      </c>
      <c r="AI27" s="170">
        <v>0</v>
      </c>
      <c r="AJ27" s="170">
        <v>0</v>
      </c>
      <c r="AK27" s="170">
        <f t="shared" si="8"/>
        <v>0</v>
      </c>
      <c r="AL27" s="172">
        <f>IFERROR(VLOOKUP(B27,[2]rptBudgetaryBudgetCrossOrganiza!$A$10069:$O$10384,13,FALSE),"0")</f>
        <v>0</v>
      </c>
      <c r="AM27" s="172"/>
      <c r="AN27" s="172"/>
      <c r="AO27" s="172"/>
      <c r="AP27" s="172"/>
      <c r="AQ27" s="172">
        <f t="shared" si="9"/>
        <v>0</v>
      </c>
      <c r="AS27" s="142"/>
      <c r="AT27" s="142"/>
      <c r="AU27" s="142"/>
      <c r="AV27" s="142"/>
      <c r="AW27" s="142"/>
      <c r="AX27" s="142"/>
      <c r="AY27" s="142"/>
      <c r="AZ27" s="142">
        <f t="shared" si="4"/>
        <v>0</v>
      </c>
    </row>
    <row r="28" spans="1:52" x14ac:dyDescent="0.2">
      <c r="A28" s="192">
        <v>4</v>
      </c>
      <c r="B28" s="143" t="s">
        <v>184</v>
      </c>
      <c r="C28" s="150" t="str">
        <f t="shared" si="5"/>
        <v>00</v>
      </c>
      <c r="D28" s="150" t="str">
        <f t="shared" si="6"/>
        <v>00</v>
      </c>
      <c r="E28" s="150" t="str">
        <f t="shared" si="7"/>
        <v>900</v>
      </c>
      <c r="F28" s="143" t="str">
        <f t="shared" si="10"/>
        <v>8450.03</v>
      </c>
      <c r="G28" s="143" t="s">
        <v>209</v>
      </c>
      <c r="H28" s="165">
        <v>0</v>
      </c>
      <c r="I28" s="165">
        <v>0</v>
      </c>
      <c r="J28" s="165"/>
      <c r="K28" s="165"/>
      <c r="L28" s="165"/>
      <c r="M28" s="165">
        <v>0</v>
      </c>
      <c r="N28" s="141">
        <v>0</v>
      </c>
      <c r="O28" s="141">
        <f t="shared" si="1"/>
        <v>0</v>
      </c>
      <c r="Q28" s="176">
        <v>0</v>
      </c>
      <c r="R28" s="176">
        <v>1292405</v>
      </c>
      <c r="S28" s="176"/>
      <c r="T28" s="176"/>
      <c r="U28" s="176"/>
      <c r="V28" s="176">
        <v>1828455.4</v>
      </c>
      <c r="W28" s="142">
        <v>1828455.4</v>
      </c>
      <c r="X28" s="142">
        <f t="shared" si="2"/>
        <v>536050.39999999991</v>
      </c>
      <c r="Z28" s="178">
        <v>0</v>
      </c>
      <c r="AA28" s="178">
        <v>5907595</v>
      </c>
      <c r="AB28" s="178"/>
      <c r="AC28" s="178"/>
      <c r="AD28" s="178"/>
      <c r="AE28" s="178">
        <v>1253680.21</v>
      </c>
      <c r="AF28" s="178">
        <v>1253680.21</v>
      </c>
      <c r="AG28" s="174">
        <f t="shared" si="3"/>
        <v>-4653914.79</v>
      </c>
      <c r="AI28" s="170">
        <v>0</v>
      </c>
      <c r="AJ28" s="170">
        <v>0</v>
      </c>
      <c r="AK28" s="170">
        <f t="shared" si="8"/>
        <v>0</v>
      </c>
      <c r="AL28" s="172">
        <f>IFERROR(VLOOKUP(B28,[2]rptBudgetaryBudgetCrossOrganiza!$A$10069:$O$10384,13,FALSE),"0")</f>
        <v>3280.95</v>
      </c>
      <c r="AM28" s="172"/>
      <c r="AN28" s="172"/>
      <c r="AO28" s="172"/>
      <c r="AP28" s="172"/>
      <c r="AQ28" s="172">
        <f t="shared" si="9"/>
        <v>0</v>
      </c>
      <c r="AS28" s="142"/>
      <c r="AT28" s="142"/>
      <c r="AU28" s="142"/>
      <c r="AV28" s="142"/>
      <c r="AW28" s="142"/>
      <c r="AX28" s="142"/>
      <c r="AY28" s="142"/>
      <c r="AZ28" s="142">
        <f t="shared" si="4"/>
        <v>0</v>
      </c>
    </row>
    <row r="29" spans="1:52" x14ac:dyDescent="0.2">
      <c r="A29" s="192">
        <v>4</v>
      </c>
      <c r="B29" s="143" t="s">
        <v>185</v>
      </c>
      <c r="C29" s="150" t="str">
        <f t="shared" si="5"/>
        <v>40</v>
      </c>
      <c r="D29" s="150" t="str">
        <f t="shared" si="6"/>
        <v>80</v>
      </c>
      <c r="E29" s="150" t="str">
        <f t="shared" si="7"/>
        <v>005</v>
      </c>
      <c r="F29" s="143" t="str">
        <f t="shared" si="10"/>
        <v>8900.20</v>
      </c>
      <c r="G29" s="143" t="s">
        <v>210</v>
      </c>
      <c r="H29" s="165">
        <v>0</v>
      </c>
      <c r="I29" s="165">
        <v>0</v>
      </c>
      <c r="J29" s="165"/>
      <c r="K29" s="165"/>
      <c r="L29" s="165"/>
      <c r="M29" s="165">
        <v>0</v>
      </c>
      <c r="N29" s="141">
        <v>0</v>
      </c>
      <c r="O29" s="141">
        <f t="shared" si="1"/>
        <v>0</v>
      </c>
      <c r="Q29" s="176">
        <v>0</v>
      </c>
      <c r="R29" s="176">
        <v>0</v>
      </c>
      <c r="S29" s="176"/>
      <c r="T29" s="176"/>
      <c r="U29" s="176"/>
      <c r="V29" s="176">
        <v>0</v>
      </c>
      <c r="W29" s="142">
        <v>0</v>
      </c>
      <c r="X29" s="142">
        <f t="shared" si="2"/>
        <v>0</v>
      </c>
      <c r="Z29" s="178">
        <v>0</v>
      </c>
      <c r="AA29" s="178">
        <v>0</v>
      </c>
      <c r="AB29" s="178"/>
      <c r="AC29" s="178"/>
      <c r="AD29" s="178"/>
      <c r="AE29" s="178">
        <v>0</v>
      </c>
      <c r="AF29" s="178">
        <v>0</v>
      </c>
      <c r="AG29" s="174">
        <f t="shared" si="3"/>
        <v>0</v>
      </c>
      <c r="AI29" s="170">
        <v>0</v>
      </c>
      <c r="AJ29" s="170">
        <v>0</v>
      </c>
      <c r="AK29" s="170">
        <f t="shared" si="8"/>
        <v>0</v>
      </c>
      <c r="AL29" s="172">
        <f>IFERROR(VLOOKUP(B29,[2]rptBudgetaryBudgetCrossOrganiza!$A$10069:$O$10384,13,FALSE),"0")</f>
        <v>0</v>
      </c>
      <c r="AM29" s="172"/>
      <c r="AN29" s="172"/>
      <c r="AO29" s="172"/>
      <c r="AP29" s="172"/>
      <c r="AQ29" s="172">
        <f t="shared" si="9"/>
        <v>0</v>
      </c>
      <c r="AS29" s="142"/>
      <c r="AT29" s="142"/>
      <c r="AU29" s="142"/>
      <c r="AV29" s="142"/>
      <c r="AW29" s="142"/>
      <c r="AX29" s="142"/>
      <c r="AY29" s="142"/>
      <c r="AZ29" s="142">
        <f t="shared" si="4"/>
        <v>0</v>
      </c>
    </row>
    <row r="30" spans="1:52" x14ac:dyDescent="0.2">
      <c r="A30" s="192">
        <v>4</v>
      </c>
      <c r="B30" s="143" t="s">
        <v>186</v>
      </c>
      <c r="C30" s="150" t="str">
        <f t="shared" si="5"/>
        <v>40</v>
      </c>
      <c r="D30" s="150" t="str">
        <f t="shared" si="6"/>
        <v>80</v>
      </c>
      <c r="E30" s="150" t="str">
        <f t="shared" si="7"/>
        <v>005</v>
      </c>
      <c r="F30" s="143" t="str">
        <f t="shared" si="10"/>
        <v>8900.22</v>
      </c>
      <c r="G30" s="143" t="s">
        <v>211</v>
      </c>
      <c r="H30" s="165">
        <v>651475</v>
      </c>
      <c r="I30" s="165">
        <v>651475</v>
      </c>
      <c r="J30" s="165"/>
      <c r="K30" s="165"/>
      <c r="L30" s="165"/>
      <c r="M30" s="165">
        <v>0</v>
      </c>
      <c r="N30" s="141">
        <v>0</v>
      </c>
      <c r="O30" s="141">
        <f t="shared" si="1"/>
        <v>-651475</v>
      </c>
      <c r="Q30" s="176">
        <v>628300</v>
      </c>
      <c r="R30" s="176">
        <v>628300</v>
      </c>
      <c r="S30" s="176"/>
      <c r="T30" s="176"/>
      <c r="U30" s="176"/>
      <c r="V30" s="176">
        <v>0</v>
      </c>
      <c r="W30" s="142">
        <v>0</v>
      </c>
      <c r="X30" s="142">
        <f t="shared" si="2"/>
        <v>-628300</v>
      </c>
      <c r="Z30" s="178">
        <v>726150</v>
      </c>
      <c r="AA30" s="178">
        <v>726150</v>
      </c>
      <c r="AB30" s="178"/>
      <c r="AC30" s="178"/>
      <c r="AD30" s="178"/>
      <c r="AE30" s="178">
        <v>726150</v>
      </c>
      <c r="AF30" s="178">
        <v>726150</v>
      </c>
      <c r="AG30" s="174">
        <f t="shared" si="3"/>
        <v>0</v>
      </c>
      <c r="AI30" s="170">
        <v>726150</v>
      </c>
      <c r="AJ30" s="170">
        <v>726150</v>
      </c>
      <c r="AK30" s="170">
        <f t="shared" si="8"/>
        <v>726150</v>
      </c>
      <c r="AL30" s="172">
        <f>IFERROR(VLOOKUP(B30,[2]rptBudgetaryBudgetCrossOrganiza!$A$10069:$O$10384,13,FALSE),"0")</f>
        <v>0</v>
      </c>
      <c r="AM30" s="172"/>
      <c r="AN30" s="172"/>
      <c r="AO30" s="172"/>
      <c r="AP30" s="172"/>
      <c r="AQ30" s="172">
        <f t="shared" si="9"/>
        <v>-726150</v>
      </c>
      <c r="AS30" s="142"/>
      <c r="AT30" s="142"/>
      <c r="AU30" s="142"/>
      <c r="AV30" s="142"/>
      <c r="AW30" s="142"/>
      <c r="AX30" s="142"/>
      <c r="AY30" s="142"/>
      <c r="AZ30" s="142">
        <f t="shared" si="4"/>
        <v>0</v>
      </c>
    </row>
    <row r="31" spans="1:52" x14ac:dyDescent="0.2">
      <c r="A31" s="192">
        <v>4</v>
      </c>
      <c r="B31" s="143" t="s">
        <v>187</v>
      </c>
      <c r="C31" s="150" t="str">
        <f t="shared" si="5"/>
        <v>40</v>
      </c>
      <c r="D31" s="150" t="str">
        <f t="shared" si="6"/>
        <v>80</v>
      </c>
      <c r="E31" s="150" t="str">
        <f t="shared" si="7"/>
        <v>005</v>
      </c>
      <c r="F31" s="143" t="str">
        <f t="shared" si="10"/>
        <v>8900.99</v>
      </c>
      <c r="G31" s="143" t="s">
        <v>212</v>
      </c>
      <c r="H31" s="165">
        <v>0</v>
      </c>
      <c r="I31" s="165">
        <v>0</v>
      </c>
      <c r="J31" s="165"/>
      <c r="K31" s="165"/>
      <c r="L31" s="165"/>
      <c r="M31" s="165">
        <v>0</v>
      </c>
      <c r="N31" s="141">
        <v>0</v>
      </c>
      <c r="O31" s="141">
        <f t="shared" si="1"/>
        <v>0</v>
      </c>
      <c r="Q31" s="176">
        <v>0</v>
      </c>
      <c r="R31" s="176">
        <v>0</v>
      </c>
      <c r="S31" s="176"/>
      <c r="T31" s="176"/>
      <c r="U31" s="176"/>
      <c r="V31" s="176">
        <v>0</v>
      </c>
      <c r="W31" s="142">
        <v>0</v>
      </c>
      <c r="X31" s="142">
        <f t="shared" si="2"/>
        <v>0</v>
      </c>
      <c r="Z31" s="178">
        <v>0</v>
      </c>
      <c r="AA31" s="178">
        <v>0</v>
      </c>
      <c r="AB31" s="178"/>
      <c r="AC31" s="178"/>
      <c r="AD31" s="178"/>
      <c r="AE31" s="178">
        <v>0</v>
      </c>
      <c r="AF31" s="178">
        <v>0</v>
      </c>
      <c r="AG31" s="174">
        <f t="shared" si="3"/>
        <v>0</v>
      </c>
      <c r="AI31" s="170">
        <v>0</v>
      </c>
      <c r="AJ31" s="170">
        <v>0</v>
      </c>
      <c r="AK31" s="170">
        <f t="shared" si="8"/>
        <v>0</v>
      </c>
      <c r="AL31" s="172">
        <f>IFERROR(VLOOKUP(B31,[2]rptBudgetaryBudgetCrossOrganiza!$A$10069:$O$10384,13,FALSE),"0")</f>
        <v>0</v>
      </c>
      <c r="AM31" s="172"/>
      <c r="AN31" s="172"/>
      <c r="AO31" s="172"/>
      <c r="AP31" s="172"/>
      <c r="AQ31" s="172">
        <f t="shared" si="9"/>
        <v>0</v>
      </c>
      <c r="AS31" s="142"/>
      <c r="AT31" s="142"/>
      <c r="AU31" s="142"/>
      <c r="AV31" s="142"/>
      <c r="AW31" s="142"/>
      <c r="AX31" s="142"/>
      <c r="AY31" s="142"/>
      <c r="AZ31" s="142">
        <f t="shared" si="4"/>
        <v>0</v>
      </c>
    </row>
    <row r="32" spans="1:52" x14ac:dyDescent="0.2">
      <c r="A32" s="192">
        <v>4</v>
      </c>
      <c r="B32" s="143" t="s">
        <v>188</v>
      </c>
      <c r="C32" s="150" t="str">
        <f t="shared" si="5"/>
        <v>40</v>
      </c>
      <c r="D32" s="150" t="str">
        <f t="shared" si="6"/>
        <v>80</v>
      </c>
      <c r="E32" s="150" t="str">
        <f t="shared" si="7"/>
        <v>005</v>
      </c>
      <c r="F32" s="143" t="str">
        <f t="shared" si="10"/>
        <v>8910.20</v>
      </c>
      <c r="G32" s="143" t="s">
        <v>213</v>
      </c>
      <c r="H32" s="165">
        <v>545265</v>
      </c>
      <c r="I32" s="165">
        <v>545265</v>
      </c>
      <c r="J32" s="165"/>
      <c r="K32" s="165"/>
      <c r="L32" s="165"/>
      <c r="M32" s="165">
        <v>545262.69999999995</v>
      </c>
      <c r="N32" s="141">
        <v>545262.69999999995</v>
      </c>
      <c r="O32" s="141">
        <f t="shared" si="1"/>
        <v>-2.3000000000465661</v>
      </c>
      <c r="Q32" s="176">
        <v>545265</v>
      </c>
      <c r="R32" s="176">
        <v>545265</v>
      </c>
      <c r="S32" s="176"/>
      <c r="T32" s="176"/>
      <c r="U32" s="176"/>
      <c r="V32" s="176">
        <v>545262.69999999995</v>
      </c>
      <c r="W32" s="142">
        <v>545262.69999999995</v>
      </c>
      <c r="X32" s="142">
        <f t="shared" si="2"/>
        <v>-2.3000000000465661</v>
      </c>
      <c r="Z32" s="178">
        <v>545265</v>
      </c>
      <c r="AA32" s="178">
        <v>545265</v>
      </c>
      <c r="AB32" s="178"/>
      <c r="AC32" s="178"/>
      <c r="AD32" s="178"/>
      <c r="AE32" s="178">
        <v>545262.69999999995</v>
      </c>
      <c r="AF32" s="178">
        <v>545262.69999999995</v>
      </c>
      <c r="AG32" s="174">
        <f t="shared" si="3"/>
        <v>-2.3000000000465661</v>
      </c>
      <c r="AI32" s="170">
        <v>545265</v>
      </c>
      <c r="AJ32" s="170">
        <v>545265</v>
      </c>
      <c r="AK32" s="170">
        <f t="shared" si="8"/>
        <v>545265</v>
      </c>
      <c r="AL32" s="172">
        <f>IFERROR(VLOOKUP(B32,[2]rptBudgetaryBudgetCrossOrganiza!$A$10069:$O$10384,13,FALSE),"0")</f>
        <v>0</v>
      </c>
      <c r="AM32" s="172"/>
      <c r="AN32" s="172"/>
      <c r="AO32" s="172"/>
      <c r="AP32" s="172"/>
      <c r="AQ32" s="172">
        <f t="shared" si="9"/>
        <v>-545265</v>
      </c>
      <c r="AS32" s="142"/>
      <c r="AT32" s="142"/>
      <c r="AU32" s="142"/>
      <c r="AV32" s="142"/>
      <c r="AW32" s="142"/>
      <c r="AX32" s="142"/>
      <c r="AY32" s="142"/>
      <c r="AZ32" s="142">
        <f t="shared" si="4"/>
        <v>0</v>
      </c>
    </row>
    <row r="33" spans="1:52" x14ac:dyDescent="0.2">
      <c r="A33" s="192">
        <v>4</v>
      </c>
      <c r="B33" s="143" t="s">
        <v>189</v>
      </c>
      <c r="C33" s="150" t="str">
        <f t="shared" si="5"/>
        <v>40</v>
      </c>
      <c r="D33" s="150" t="str">
        <f t="shared" si="6"/>
        <v>80</v>
      </c>
      <c r="E33" s="150" t="str">
        <f t="shared" si="7"/>
        <v>005</v>
      </c>
      <c r="F33" s="143" t="str">
        <f t="shared" si="10"/>
        <v>8910.22</v>
      </c>
      <c r="G33" s="143" t="s">
        <v>214</v>
      </c>
      <c r="H33" s="165">
        <v>371230</v>
      </c>
      <c r="I33" s="165">
        <v>371230</v>
      </c>
      <c r="J33" s="165"/>
      <c r="K33" s="165"/>
      <c r="L33" s="165"/>
      <c r="M33" s="165">
        <v>370140.38</v>
      </c>
      <c r="N33" s="141">
        <v>370140.38</v>
      </c>
      <c r="O33" s="141">
        <f t="shared" si="1"/>
        <v>-1089.6199999999953</v>
      </c>
      <c r="Q33" s="176">
        <v>353280</v>
      </c>
      <c r="R33" s="176">
        <v>353280</v>
      </c>
      <c r="S33" s="176"/>
      <c r="T33" s="176"/>
      <c r="U33" s="176"/>
      <c r="V33" s="176">
        <v>351372.92</v>
      </c>
      <c r="W33" s="142">
        <v>351372.92</v>
      </c>
      <c r="X33" s="142">
        <f t="shared" si="2"/>
        <v>-1907.0800000000163</v>
      </c>
      <c r="Z33" s="178">
        <v>323695</v>
      </c>
      <c r="AA33" s="178">
        <v>323695</v>
      </c>
      <c r="AB33" s="178"/>
      <c r="AC33" s="178"/>
      <c r="AD33" s="178"/>
      <c r="AE33" s="178">
        <v>170922.71</v>
      </c>
      <c r="AF33" s="178">
        <v>170922.71</v>
      </c>
      <c r="AG33" s="174">
        <f t="shared" si="3"/>
        <v>-152772.29</v>
      </c>
      <c r="AI33" s="170">
        <v>323695</v>
      </c>
      <c r="AJ33" s="170">
        <v>323695</v>
      </c>
      <c r="AK33" s="170">
        <f t="shared" si="8"/>
        <v>323695</v>
      </c>
      <c r="AL33" s="172">
        <f>IFERROR(VLOOKUP(B33,[2]rptBudgetaryBudgetCrossOrganiza!$A$10069:$O$10384,13,FALSE),"0")</f>
        <v>0</v>
      </c>
      <c r="AM33" s="172"/>
      <c r="AN33" s="172"/>
      <c r="AO33" s="172"/>
      <c r="AP33" s="172"/>
      <c r="AQ33" s="172">
        <f t="shared" si="9"/>
        <v>-323695</v>
      </c>
      <c r="AS33" s="142"/>
      <c r="AT33" s="142"/>
      <c r="AU33" s="142"/>
      <c r="AV33" s="142"/>
      <c r="AW33" s="142"/>
      <c r="AX33" s="142"/>
      <c r="AY33" s="142"/>
      <c r="AZ33" s="142">
        <f t="shared" si="4"/>
        <v>0</v>
      </c>
    </row>
    <row r="34" spans="1:52" x14ac:dyDescent="0.2">
      <c r="A34" s="192">
        <v>4</v>
      </c>
      <c r="B34" s="143" t="s">
        <v>190</v>
      </c>
      <c r="C34" s="150" t="str">
        <f t="shared" si="5"/>
        <v>40</v>
      </c>
      <c r="D34" s="150" t="str">
        <f t="shared" si="6"/>
        <v>80</v>
      </c>
      <c r="E34" s="150" t="str">
        <f t="shared" si="7"/>
        <v>005</v>
      </c>
      <c r="F34" s="143" t="str">
        <f t="shared" si="10"/>
        <v>8910.99</v>
      </c>
      <c r="G34" s="143" t="s">
        <v>215</v>
      </c>
      <c r="H34" s="165">
        <v>0</v>
      </c>
      <c r="I34" s="165">
        <v>0</v>
      </c>
      <c r="J34" s="165"/>
      <c r="K34" s="165"/>
      <c r="L34" s="165"/>
      <c r="M34" s="165">
        <v>0</v>
      </c>
      <c r="N34" s="141">
        <v>0</v>
      </c>
      <c r="O34" s="141">
        <f t="shared" si="1"/>
        <v>0</v>
      </c>
      <c r="Q34" s="176">
        <v>0</v>
      </c>
      <c r="R34" s="176">
        <v>0</v>
      </c>
      <c r="S34" s="176"/>
      <c r="T34" s="176"/>
      <c r="U34" s="176"/>
      <c r="V34" s="176">
        <v>0</v>
      </c>
      <c r="W34" s="142">
        <v>0</v>
      </c>
      <c r="X34" s="142">
        <f t="shared" si="2"/>
        <v>0</v>
      </c>
      <c r="Z34" s="178">
        <v>0</v>
      </c>
      <c r="AA34" s="178">
        <v>0</v>
      </c>
      <c r="AB34" s="178"/>
      <c r="AC34" s="178"/>
      <c r="AD34" s="178"/>
      <c r="AE34" s="178">
        <v>0</v>
      </c>
      <c r="AF34" s="178">
        <v>0</v>
      </c>
      <c r="AG34" s="174">
        <f t="shared" si="3"/>
        <v>0</v>
      </c>
      <c r="AI34" s="170">
        <v>0</v>
      </c>
      <c r="AJ34" s="170">
        <v>0</v>
      </c>
      <c r="AK34" s="170">
        <f t="shared" si="8"/>
        <v>0</v>
      </c>
      <c r="AL34" s="172">
        <f>IFERROR(VLOOKUP(B34,[2]rptBudgetaryBudgetCrossOrganiza!$A$10069:$O$10384,13,FALSE),"0")</f>
        <v>0</v>
      </c>
      <c r="AM34" s="172"/>
      <c r="AN34" s="172"/>
      <c r="AO34" s="172"/>
      <c r="AP34" s="172"/>
      <c r="AQ34" s="172">
        <f t="shared" si="9"/>
        <v>0</v>
      </c>
      <c r="AS34" s="142"/>
      <c r="AT34" s="142"/>
      <c r="AU34" s="142"/>
      <c r="AV34" s="142"/>
      <c r="AW34" s="142"/>
      <c r="AX34" s="142"/>
      <c r="AY34" s="142"/>
      <c r="AZ34" s="142">
        <f t="shared" si="4"/>
        <v>0</v>
      </c>
    </row>
    <row r="35" spans="1:52" x14ac:dyDescent="0.2">
      <c r="A35" s="192">
        <v>4</v>
      </c>
      <c r="B35" s="143" t="s">
        <v>191</v>
      </c>
      <c r="C35" s="150" t="str">
        <f t="shared" si="5"/>
        <v>40</v>
      </c>
      <c r="D35" s="150" t="str">
        <f t="shared" si="6"/>
        <v>80</v>
      </c>
      <c r="E35" s="150" t="str">
        <f t="shared" si="7"/>
        <v>005</v>
      </c>
      <c r="F35" s="143" t="str">
        <f t="shared" si="10"/>
        <v>8920.01</v>
      </c>
      <c r="G35" s="143" t="s">
        <v>216</v>
      </c>
      <c r="H35" s="165">
        <v>1510</v>
      </c>
      <c r="I35" s="165">
        <v>1510</v>
      </c>
      <c r="J35" s="165"/>
      <c r="K35" s="165"/>
      <c r="L35" s="165"/>
      <c r="M35" s="165">
        <v>2835</v>
      </c>
      <c r="N35" s="141">
        <v>2835</v>
      </c>
      <c r="O35" s="141">
        <f t="shared" si="1"/>
        <v>1325</v>
      </c>
      <c r="Q35" s="176">
        <v>1610</v>
      </c>
      <c r="R35" s="176">
        <v>1610</v>
      </c>
      <c r="S35" s="176"/>
      <c r="T35" s="176"/>
      <c r="U35" s="176"/>
      <c r="V35" s="176">
        <v>2262.5</v>
      </c>
      <c r="W35" s="142">
        <v>2262.5</v>
      </c>
      <c r="X35" s="142">
        <f t="shared" si="2"/>
        <v>652.5</v>
      </c>
      <c r="Z35" s="178">
        <v>1795</v>
      </c>
      <c r="AA35" s="178">
        <v>1795</v>
      </c>
      <c r="AB35" s="178"/>
      <c r="AC35" s="178"/>
      <c r="AD35" s="178"/>
      <c r="AE35" s="178">
        <v>2262.5</v>
      </c>
      <c r="AF35" s="178">
        <v>2262.5</v>
      </c>
      <c r="AG35" s="174">
        <f t="shared" si="3"/>
        <v>467.5</v>
      </c>
      <c r="AI35" s="170">
        <v>1795</v>
      </c>
      <c r="AJ35" s="170">
        <v>1795</v>
      </c>
      <c r="AK35" s="170">
        <f t="shared" si="8"/>
        <v>1795</v>
      </c>
      <c r="AL35" s="172">
        <f>IFERROR(VLOOKUP(B35,[2]rptBudgetaryBudgetCrossOrganiza!$A$10069:$O$10384,13,FALSE),"0")</f>
        <v>1725</v>
      </c>
      <c r="AM35" s="172"/>
      <c r="AN35" s="172"/>
      <c r="AO35" s="172"/>
      <c r="AP35" s="172"/>
      <c r="AQ35" s="172">
        <f t="shared" si="9"/>
        <v>-1795</v>
      </c>
      <c r="AS35" s="142"/>
      <c r="AT35" s="142"/>
      <c r="AU35" s="142"/>
      <c r="AV35" s="142"/>
      <c r="AW35" s="142"/>
      <c r="AX35" s="142"/>
      <c r="AY35" s="142"/>
      <c r="AZ35" s="142">
        <f t="shared" si="4"/>
        <v>0</v>
      </c>
    </row>
    <row r="36" spans="1:52" x14ac:dyDescent="0.2">
      <c r="A36" s="192">
        <v>4</v>
      </c>
      <c r="B36" s="143" t="s">
        <v>192</v>
      </c>
      <c r="C36" s="150" t="str">
        <f t="shared" si="5"/>
        <v>40</v>
      </c>
      <c r="D36" s="150" t="str">
        <f t="shared" si="6"/>
        <v>80</v>
      </c>
      <c r="E36" s="150" t="str">
        <f t="shared" si="7"/>
        <v>005</v>
      </c>
      <c r="F36" s="143" t="str">
        <f t="shared" si="10"/>
        <v>8920.02</v>
      </c>
      <c r="G36" s="143" t="s">
        <v>217</v>
      </c>
      <c r="H36" s="165">
        <v>0</v>
      </c>
      <c r="I36" s="165">
        <v>0</v>
      </c>
      <c r="J36" s="165"/>
      <c r="K36" s="165"/>
      <c r="L36" s="165"/>
      <c r="M36" s="165">
        <v>0</v>
      </c>
      <c r="N36" s="141">
        <v>0</v>
      </c>
      <c r="O36" s="141">
        <f t="shared" si="1"/>
        <v>0</v>
      </c>
      <c r="Q36" s="176">
        <v>0</v>
      </c>
      <c r="R36" s="176">
        <v>0</v>
      </c>
      <c r="S36" s="176"/>
      <c r="T36" s="176"/>
      <c r="U36" s="176"/>
      <c r="V36" s="176">
        <v>0</v>
      </c>
      <c r="W36" s="142">
        <v>0</v>
      </c>
      <c r="X36" s="142">
        <f t="shared" si="2"/>
        <v>0</v>
      </c>
      <c r="Z36" s="178">
        <v>0</v>
      </c>
      <c r="AA36" s="178">
        <v>0</v>
      </c>
      <c r="AB36" s="178"/>
      <c r="AC36" s="178"/>
      <c r="AD36" s="178"/>
      <c r="AE36" s="178">
        <v>0</v>
      </c>
      <c r="AF36" s="178">
        <v>0</v>
      </c>
      <c r="AG36" s="174">
        <f t="shared" si="3"/>
        <v>0</v>
      </c>
      <c r="AI36" s="170">
        <v>0</v>
      </c>
      <c r="AJ36" s="170">
        <v>0</v>
      </c>
      <c r="AK36" s="170">
        <f t="shared" si="8"/>
        <v>0</v>
      </c>
      <c r="AL36" s="172">
        <f>IFERROR(VLOOKUP(B36,[2]rptBudgetaryBudgetCrossOrganiza!$A$10069:$O$10384,13,FALSE),"0")</f>
        <v>0</v>
      </c>
      <c r="AM36" s="172"/>
      <c r="AN36" s="172"/>
      <c r="AO36" s="172"/>
      <c r="AP36" s="172"/>
      <c r="AQ36" s="172">
        <f t="shared" si="9"/>
        <v>0</v>
      </c>
      <c r="AS36" s="142"/>
      <c r="AT36" s="142"/>
      <c r="AU36" s="142"/>
      <c r="AV36" s="142"/>
      <c r="AW36" s="142"/>
      <c r="AX36" s="142"/>
      <c r="AY36" s="142"/>
      <c r="AZ36" s="142">
        <f t="shared" si="4"/>
        <v>0</v>
      </c>
    </row>
    <row r="37" spans="1:52" x14ac:dyDescent="0.2">
      <c r="A37" s="192">
        <v>4</v>
      </c>
      <c r="B37" s="143" t="s">
        <v>193</v>
      </c>
      <c r="C37" s="150" t="str">
        <f t="shared" si="5"/>
        <v>40</v>
      </c>
      <c r="D37" s="150" t="str">
        <f t="shared" si="6"/>
        <v>80</v>
      </c>
      <c r="E37" s="150" t="str">
        <f t="shared" si="7"/>
        <v>005</v>
      </c>
      <c r="F37" s="143" t="str">
        <f t="shared" si="10"/>
        <v>8920.04</v>
      </c>
      <c r="G37" s="143" t="s">
        <v>218</v>
      </c>
      <c r="H37" s="165">
        <v>0</v>
      </c>
      <c r="I37" s="165">
        <v>0</v>
      </c>
      <c r="J37" s="165"/>
      <c r="K37" s="165"/>
      <c r="L37" s="165"/>
      <c r="M37" s="165">
        <v>0</v>
      </c>
      <c r="N37" s="141">
        <v>0</v>
      </c>
      <c r="O37" s="141">
        <f t="shared" si="1"/>
        <v>0</v>
      </c>
      <c r="Q37" s="176">
        <v>0</v>
      </c>
      <c r="R37" s="176">
        <v>0</v>
      </c>
      <c r="S37" s="176"/>
      <c r="T37" s="176"/>
      <c r="U37" s="176"/>
      <c r="V37" s="176">
        <v>0</v>
      </c>
      <c r="W37" s="142">
        <v>0</v>
      </c>
      <c r="X37" s="142">
        <f t="shared" si="2"/>
        <v>0</v>
      </c>
      <c r="Z37" s="178">
        <v>0</v>
      </c>
      <c r="AA37" s="178">
        <v>0</v>
      </c>
      <c r="AB37" s="178"/>
      <c r="AC37" s="178"/>
      <c r="AD37" s="178"/>
      <c r="AE37" s="178">
        <v>0</v>
      </c>
      <c r="AF37" s="178">
        <v>0</v>
      </c>
      <c r="AG37" s="174">
        <f t="shared" si="3"/>
        <v>0</v>
      </c>
      <c r="AI37" s="170">
        <v>0</v>
      </c>
      <c r="AJ37" s="170">
        <v>0</v>
      </c>
      <c r="AK37" s="170">
        <f t="shared" si="8"/>
        <v>0</v>
      </c>
      <c r="AL37" s="172">
        <f>IFERROR(VLOOKUP(B37,[2]rptBudgetaryBudgetCrossOrganiza!$A$10069:$O$10384,13,FALSE),"0")</f>
        <v>0</v>
      </c>
      <c r="AM37" s="172"/>
      <c r="AN37" s="172"/>
      <c r="AO37" s="172"/>
      <c r="AP37" s="172"/>
      <c r="AQ37" s="172">
        <f t="shared" si="9"/>
        <v>0</v>
      </c>
      <c r="AS37" s="142"/>
      <c r="AT37" s="142"/>
      <c r="AU37" s="142"/>
      <c r="AV37" s="142"/>
      <c r="AW37" s="142"/>
      <c r="AX37" s="142"/>
      <c r="AY37" s="142"/>
      <c r="AZ37" s="142">
        <f t="shared" si="4"/>
        <v>0</v>
      </c>
    </row>
    <row r="38" spans="1:52" x14ac:dyDescent="0.2">
      <c r="A38" s="192">
        <v>4</v>
      </c>
      <c r="B38" s="143" t="s">
        <v>194</v>
      </c>
      <c r="C38" s="150" t="str">
        <f t="shared" si="5"/>
        <v>00</v>
      </c>
      <c r="D38" s="150" t="str">
        <f t="shared" si="6"/>
        <v>00</v>
      </c>
      <c r="E38" s="150" t="str">
        <f t="shared" si="7"/>
        <v>900</v>
      </c>
      <c r="F38" s="143" t="str">
        <f t="shared" si="10"/>
        <v>9000.64</v>
      </c>
      <c r="G38" s="143" t="s">
        <v>219</v>
      </c>
      <c r="H38" s="165">
        <v>0</v>
      </c>
      <c r="I38" s="165">
        <v>0</v>
      </c>
      <c r="J38" s="165"/>
      <c r="K38" s="165"/>
      <c r="L38" s="165"/>
      <c r="M38" s="165">
        <v>0</v>
      </c>
      <c r="N38" s="141">
        <v>0</v>
      </c>
      <c r="O38" s="141">
        <f t="shared" si="1"/>
        <v>0</v>
      </c>
      <c r="Q38" s="176">
        <v>0</v>
      </c>
      <c r="R38" s="176">
        <v>0</v>
      </c>
      <c r="S38" s="176"/>
      <c r="T38" s="176"/>
      <c r="U38" s="176"/>
      <c r="V38" s="176">
        <v>0</v>
      </c>
      <c r="W38" s="142">
        <v>0</v>
      </c>
      <c r="X38" s="142">
        <f t="shared" si="2"/>
        <v>0</v>
      </c>
      <c r="Z38" s="178">
        <v>0</v>
      </c>
      <c r="AA38" s="178">
        <v>0</v>
      </c>
      <c r="AB38" s="178"/>
      <c r="AC38" s="178"/>
      <c r="AD38" s="178"/>
      <c r="AE38" s="178">
        <v>0</v>
      </c>
      <c r="AF38" s="178">
        <v>0</v>
      </c>
      <c r="AG38" s="174">
        <f t="shared" si="3"/>
        <v>0</v>
      </c>
      <c r="AI38" s="170">
        <v>0</v>
      </c>
      <c r="AJ38" s="170">
        <v>0</v>
      </c>
      <c r="AK38" s="170">
        <f t="shared" si="8"/>
        <v>0</v>
      </c>
      <c r="AL38" s="172">
        <f>IFERROR(VLOOKUP(B38,[2]rptBudgetaryBudgetCrossOrganiza!$A$10069:$O$10384,13,FALSE),"0")</f>
        <v>0</v>
      </c>
      <c r="AM38" s="172"/>
      <c r="AN38" s="172"/>
      <c r="AO38" s="172"/>
      <c r="AP38" s="172"/>
      <c r="AQ38" s="172">
        <f t="shared" si="9"/>
        <v>0</v>
      </c>
      <c r="AS38" s="142"/>
      <c r="AT38" s="142"/>
      <c r="AU38" s="142"/>
      <c r="AV38" s="142"/>
      <c r="AW38" s="142"/>
      <c r="AX38" s="142"/>
      <c r="AY38" s="142"/>
      <c r="AZ38" s="142">
        <f t="shared" si="4"/>
        <v>0</v>
      </c>
    </row>
    <row r="39" spans="1:52" x14ac:dyDescent="0.2">
      <c r="A39" s="192">
        <v>4</v>
      </c>
      <c r="B39" s="143" t="s">
        <v>195</v>
      </c>
      <c r="C39" s="150" t="str">
        <f>MID($B39,5,2)</f>
        <v>00</v>
      </c>
      <c r="D39" s="150" t="str">
        <f>MID($B39,8,2)</f>
        <v>00</v>
      </c>
      <c r="E39" s="150" t="str">
        <f>MID($B39,11,3)</f>
        <v>900</v>
      </c>
      <c r="F39" s="143" t="str">
        <f>RIGHT(B39,7)</f>
        <v>9000.99</v>
      </c>
      <c r="G39" s="143" t="s">
        <v>220</v>
      </c>
      <c r="H39" s="165">
        <v>0</v>
      </c>
      <c r="I39" s="165">
        <v>0</v>
      </c>
      <c r="J39" s="165"/>
      <c r="K39" s="165"/>
      <c r="L39" s="165"/>
      <c r="M39" s="165">
        <v>0</v>
      </c>
      <c r="N39" s="141">
        <v>0</v>
      </c>
      <c r="O39" s="141">
        <f>N39-I39</f>
        <v>0</v>
      </c>
      <c r="Q39" s="176">
        <v>0</v>
      </c>
      <c r="R39" s="176">
        <v>0</v>
      </c>
      <c r="S39" s="176"/>
      <c r="T39" s="176"/>
      <c r="U39" s="176"/>
      <c r="V39" s="176">
        <v>0</v>
      </c>
      <c r="W39" s="142">
        <v>0</v>
      </c>
      <c r="X39" s="142">
        <f>W39-R39</f>
        <v>0</v>
      </c>
      <c r="Z39" s="178">
        <v>0</v>
      </c>
      <c r="AA39" s="178">
        <v>0</v>
      </c>
      <c r="AB39" s="178"/>
      <c r="AC39" s="178"/>
      <c r="AD39" s="178"/>
      <c r="AE39" s="178">
        <v>0</v>
      </c>
      <c r="AF39" s="178">
        <v>0</v>
      </c>
      <c r="AG39" s="174">
        <f>AF39-AA39</f>
        <v>0</v>
      </c>
      <c r="AI39" s="170">
        <v>0</v>
      </c>
      <c r="AJ39" s="170">
        <v>0</v>
      </c>
      <c r="AK39" s="170">
        <f t="shared" si="8"/>
        <v>0</v>
      </c>
      <c r="AL39" s="172">
        <f>IFERROR(VLOOKUP(B39,[2]rptBudgetaryBudgetCrossOrganiza!$A$10069:$O$10384,13,FALSE),"0")</f>
        <v>0</v>
      </c>
      <c r="AM39" s="172"/>
      <c r="AN39" s="172"/>
      <c r="AO39" s="172"/>
      <c r="AP39" s="172"/>
      <c r="AQ39" s="172">
        <f>AP39-AJ39</f>
        <v>0</v>
      </c>
      <c r="AS39" s="142"/>
      <c r="AT39" s="142"/>
      <c r="AU39" s="142"/>
      <c r="AV39" s="142"/>
      <c r="AW39" s="142"/>
      <c r="AX39" s="142"/>
      <c r="AY39" s="142"/>
      <c r="AZ39" s="142">
        <f>AY39-AT39</f>
        <v>0</v>
      </c>
    </row>
    <row r="40" spans="1:52" x14ac:dyDescent="0.2">
      <c r="A40" s="192"/>
      <c r="B40" s="143" t="s">
        <v>222</v>
      </c>
      <c r="C40" s="150" t="str">
        <f t="shared" ref="C40:C103" si="11">MID($B40,5,2)</f>
        <v>45</v>
      </c>
      <c r="D40" s="150" t="str">
        <f t="shared" ref="D40:D103" si="12">MID($B40,8,2)</f>
        <v>40</v>
      </c>
      <c r="E40" s="150" t="str">
        <f t="shared" ref="E40:E103" si="13">MID($B40,11,3)</f>
        <v>000</v>
      </c>
      <c r="F40" s="143" t="str">
        <f t="shared" ref="F40:F103" si="14">RIGHT(B40,7)</f>
        <v>5000.01</v>
      </c>
      <c r="G40" s="143" t="s">
        <v>364</v>
      </c>
      <c r="H40" s="165"/>
      <c r="I40" s="165"/>
      <c r="J40" s="165"/>
      <c r="K40" s="165"/>
      <c r="L40" s="165"/>
      <c r="M40" s="165"/>
      <c r="N40" s="141"/>
      <c r="O40" s="141"/>
      <c r="Q40" s="176"/>
      <c r="R40" s="176"/>
      <c r="S40" s="176"/>
      <c r="T40" s="176"/>
      <c r="U40" s="176"/>
      <c r="V40" s="176"/>
      <c r="W40" s="142"/>
      <c r="X40" s="142"/>
      <c r="Z40" s="178"/>
      <c r="AA40" s="178"/>
      <c r="AB40" s="178"/>
      <c r="AC40" s="178"/>
      <c r="AD40" s="178"/>
      <c r="AE40" s="178"/>
      <c r="AF40" s="178"/>
      <c r="AG40" s="174"/>
      <c r="AI40" s="170"/>
      <c r="AJ40" s="170"/>
      <c r="AK40" s="170">
        <f t="shared" si="8"/>
        <v>0</v>
      </c>
      <c r="AL40" s="172">
        <f>IFERROR(VLOOKUP(B40,[2]rptBudgetaryBudgetCrossOrganiza!$A$10069:$O$10384,13,FALSE),"0")</f>
        <v>0</v>
      </c>
      <c r="AM40" s="172"/>
      <c r="AN40" s="172"/>
      <c r="AO40" s="172"/>
      <c r="AP40" s="172"/>
      <c r="AQ40" s="172"/>
      <c r="AS40" s="142"/>
      <c r="AT40" s="142"/>
      <c r="AU40" s="142"/>
      <c r="AV40" s="142"/>
      <c r="AW40" s="142"/>
      <c r="AX40" s="142"/>
      <c r="AY40" s="142"/>
      <c r="AZ40" s="142"/>
    </row>
    <row r="41" spans="1:52" x14ac:dyDescent="0.2">
      <c r="A41" s="192"/>
      <c r="B41" s="143" t="s">
        <v>223</v>
      </c>
      <c r="C41" s="150" t="str">
        <f t="shared" si="11"/>
        <v>45</v>
      </c>
      <c r="D41" s="150" t="str">
        <f t="shared" si="12"/>
        <v>40</v>
      </c>
      <c r="E41" s="150" t="str">
        <f t="shared" si="13"/>
        <v>000</v>
      </c>
      <c r="F41" s="143" t="str">
        <f t="shared" si="14"/>
        <v>5000.02</v>
      </c>
      <c r="G41" s="143" t="s">
        <v>365</v>
      </c>
      <c r="H41" s="165"/>
      <c r="I41" s="165"/>
      <c r="J41" s="165"/>
      <c r="K41" s="165"/>
      <c r="L41" s="165"/>
      <c r="M41" s="165"/>
      <c r="N41" s="141"/>
      <c r="O41" s="141"/>
      <c r="Q41" s="176"/>
      <c r="R41" s="176"/>
      <c r="S41" s="176"/>
      <c r="T41" s="176"/>
      <c r="U41" s="176"/>
      <c r="V41" s="176"/>
      <c r="W41" s="142"/>
      <c r="X41" s="142"/>
      <c r="Z41" s="178"/>
      <c r="AA41" s="178"/>
      <c r="AB41" s="178"/>
      <c r="AC41" s="178"/>
      <c r="AD41" s="178"/>
      <c r="AE41" s="178"/>
      <c r="AF41" s="178"/>
      <c r="AG41" s="174"/>
      <c r="AI41" s="170"/>
      <c r="AJ41" s="170"/>
      <c r="AK41" s="170">
        <f t="shared" si="8"/>
        <v>0</v>
      </c>
      <c r="AL41" s="172">
        <f>IFERROR(VLOOKUP(B41,[2]rptBudgetaryBudgetCrossOrganiza!$A$10069:$O$10384,13,FALSE),"0")</f>
        <v>0</v>
      </c>
      <c r="AM41" s="172"/>
      <c r="AN41" s="172"/>
      <c r="AO41" s="172"/>
      <c r="AP41" s="172"/>
      <c r="AQ41" s="172"/>
      <c r="AS41" s="142"/>
      <c r="AT41" s="142"/>
      <c r="AU41" s="142"/>
      <c r="AV41" s="142"/>
      <c r="AW41" s="142"/>
      <c r="AX41" s="142"/>
      <c r="AY41" s="142"/>
      <c r="AZ41" s="142"/>
    </row>
    <row r="42" spans="1:52" x14ac:dyDescent="0.2">
      <c r="A42" s="192"/>
      <c r="B42" s="143" t="s">
        <v>224</v>
      </c>
      <c r="C42" s="150" t="str">
        <f t="shared" si="11"/>
        <v>45</v>
      </c>
      <c r="D42" s="150" t="str">
        <f t="shared" si="12"/>
        <v>40</v>
      </c>
      <c r="E42" s="150" t="str">
        <f t="shared" si="13"/>
        <v>000</v>
      </c>
      <c r="F42" s="143" t="str">
        <f t="shared" si="14"/>
        <v>5000.03</v>
      </c>
      <c r="G42" s="143" t="s">
        <v>366</v>
      </c>
      <c r="H42" s="165"/>
      <c r="I42" s="165"/>
      <c r="J42" s="165"/>
      <c r="K42" s="165"/>
      <c r="L42" s="165"/>
      <c r="M42" s="165"/>
      <c r="N42" s="141"/>
      <c r="O42" s="141"/>
      <c r="Q42" s="176"/>
      <c r="R42" s="176"/>
      <c r="S42" s="176"/>
      <c r="T42" s="176"/>
      <c r="U42" s="176"/>
      <c r="V42" s="176"/>
      <c r="W42" s="142"/>
      <c r="X42" s="142"/>
      <c r="Z42" s="178"/>
      <c r="AA42" s="178"/>
      <c r="AB42" s="178"/>
      <c r="AC42" s="178"/>
      <c r="AD42" s="178"/>
      <c r="AE42" s="178"/>
      <c r="AF42" s="178"/>
      <c r="AG42" s="174"/>
      <c r="AI42" s="170"/>
      <c r="AJ42" s="170"/>
      <c r="AK42" s="170">
        <f t="shared" si="8"/>
        <v>0</v>
      </c>
      <c r="AL42" s="172">
        <f>IFERROR(VLOOKUP(B42,[2]rptBudgetaryBudgetCrossOrganiza!$A$10069:$O$10384,13,FALSE),"0")</f>
        <v>0</v>
      </c>
      <c r="AM42" s="172"/>
      <c r="AN42" s="172"/>
      <c r="AO42" s="172"/>
      <c r="AP42" s="172"/>
      <c r="AQ42" s="172"/>
      <c r="AS42" s="142"/>
      <c r="AT42" s="142"/>
      <c r="AU42" s="142"/>
      <c r="AV42" s="142"/>
      <c r="AW42" s="142"/>
      <c r="AX42" s="142"/>
      <c r="AY42" s="142"/>
      <c r="AZ42" s="142"/>
    </row>
    <row r="43" spans="1:52" x14ac:dyDescent="0.2">
      <c r="A43" s="192"/>
      <c r="B43" s="143" t="s">
        <v>225</v>
      </c>
      <c r="C43" s="150" t="str">
        <f t="shared" si="11"/>
        <v>45</v>
      </c>
      <c r="D43" s="150" t="str">
        <f t="shared" si="12"/>
        <v>40</v>
      </c>
      <c r="E43" s="150" t="str">
        <f t="shared" si="13"/>
        <v>000</v>
      </c>
      <c r="F43" s="143" t="str">
        <f t="shared" si="14"/>
        <v>5000.04</v>
      </c>
      <c r="G43" s="143" t="s">
        <v>367</v>
      </c>
      <c r="H43" s="165"/>
      <c r="I43" s="165"/>
      <c r="J43" s="165"/>
      <c r="K43" s="165"/>
      <c r="L43" s="165"/>
      <c r="M43" s="165"/>
      <c r="N43" s="141"/>
      <c r="O43" s="141"/>
      <c r="Q43" s="176"/>
      <c r="R43" s="176"/>
      <c r="S43" s="176"/>
      <c r="T43" s="176"/>
      <c r="U43" s="176"/>
      <c r="V43" s="176"/>
      <c r="W43" s="142"/>
      <c r="X43" s="142"/>
      <c r="Z43" s="178"/>
      <c r="AA43" s="178"/>
      <c r="AB43" s="178"/>
      <c r="AC43" s="178"/>
      <c r="AD43" s="178"/>
      <c r="AE43" s="178"/>
      <c r="AF43" s="178"/>
      <c r="AG43" s="174"/>
      <c r="AI43" s="170"/>
      <c r="AJ43" s="170"/>
      <c r="AK43" s="170">
        <f t="shared" si="8"/>
        <v>0</v>
      </c>
      <c r="AL43" s="172">
        <f>IFERROR(VLOOKUP(B43,[2]rptBudgetaryBudgetCrossOrganiza!$A$10069:$O$10384,13,FALSE),"0")</f>
        <v>0</v>
      </c>
      <c r="AM43" s="172"/>
      <c r="AN43" s="172"/>
      <c r="AO43" s="172"/>
      <c r="AP43" s="172"/>
      <c r="AQ43" s="172"/>
      <c r="AS43" s="142"/>
      <c r="AT43" s="142"/>
      <c r="AU43" s="142"/>
      <c r="AV43" s="142"/>
      <c r="AW43" s="142"/>
      <c r="AX43" s="142"/>
      <c r="AY43" s="142"/>
      <c r="AZ43" s="142"/>
    </row>
    <row r="44" spans="1:52" x14ac:dyDescent="0.2">
      <c r="A44" s="192"/>
      <c r="B44" s="143" t="s">
        <v>226</v>
      </c>
      <c r="C44" s="150" t="str">
        <f t="shared" si="11"/>
        <v>45</v>
      </c>
      <c r="D44" s="150" t="str">
        <f t="shared" si="12"/>
        <v>40</v>
      </c>
      <c r="E44" s="150" t="str">
        <f t="shared" si="13"/>
        <v>000</v>
      </c>
      <c r="F44" s="143" t="str">
        <f t="shared" si="14"/>
        <v>5000.06</v>
      </c>
      <c r="G44" s="143" t="s">
        <v>368</v>
      </c>
      <c r="H44" s="165"/>
      <c r="I44" s="165"/>
      <c r="J44" s="165"/>
      <c r="K44" s="165"/>
      <c r="L44" s="165"/>
      <c r="M44" s="165"/>
      <c r="N44" s="141"/>
      <c r="O44" s="141"/>
      <c r="Q44" s="176"/>
      <c r="R44" s="176"/>
      <c r="S44" s="176"/>
      <c r="T44" s="176"/>
      <c r="U44" s="176"/>
      <c r="V44" s="176"/>
      <c r="W44" s="142"/>
      <c r="X44" s="142"/>
      <c r="Z44" s="178"/>
      <c r="AA44" s="178"/>
      <c r="AB44" s="178"/>
      <c r="AC44" s="178"/>
      <c r="AD44" s="178"/>
      <c r="AE44" s="178"/>
      <c r="AF44" s="178"/>
      <c r="AG44" s="174"/>
      <c r="AI44" s="170"/>
      <c r="AJ44" s="170"/>
      <c r="AK44" s="170">
        <f t="shared" si="8"/>
        <v>0</v>
      </c>
      <c r="AL44" s="172">
        <f>IFERROR(VLOOKUP(B44,[2]rptBudgetaryBudgetCrossOrganiza!$A$10069:$O$10384,13,FALSE),"0")</f>
        <v>0</v>
      </c>
      <c r="AM44" s="172"/>
      <c r="AN44" s="172"/>
      <c r="AO44" s="172"/>
      <c r="AP44" s="172"/>
      <c r="AQ44" s="172"/>
      <c r="AS44" s="142"/>
      <c r="AT44" s="142"/>
      <c r="AU44" s="142"/>
      <c r="AV44" s="142"/>
      <c r="AW44" s="142"/>
      <c r="AX44" s="142"/>
      <c r="AY44" s="142"/>
      <c r="AZ44" s="142"/>
    </row>
    <row r="45" spans="1:52" x14ac:dyDescent="0.2">
      <c r="A45" s="192"/>
      <c r="B45" s="143" t="s">
        <v>227</v>
      </c>
      <c r="C45" s="150" t="str">
        <f t="shared" si="11"/>
        <v>45</v>
      </c>
      <c r="D45" s="150" t="str">
        <f t="shared" si="12"/>
        <v>40</v>
      </c>
      <c r="E45" s="150" t="str">
        <f t="shared" si="13"/>
        <v>000</v>
      </c>
      <c r="F45" s="143" t="str">
        <f t="shared" si="14"/>
        <v>5000.07</v>
      </c>
      <c r="G45" s="143" t="s">
        <v>369</v>
      </c>
      <c r="H45" s="165"/>
      <c r="I45" s="165"/>
      <c r="J45" s="165"/>
      <c r="K45" s="165"/>
      <c r="L45" s="165"/>
      <c r="M45" s="165"/>
      <c r="N45" s="141"/>
      <c r="O45" s="141"/>
      <c r="Q45" s="176"/>
      <c r="R45" s="176"/>
      <c r="S45" s="176"/>
      <c r="T45" s="176"/>
      <c r="U45" s="176"/>
      <c r="V45" s="176"/>
      <c r="W45" s="142"/>
      <c r="X45" s="142"/>
      <c r="Z45" s="178"/>
      <c r="AA45" s="178"/>
      <c r="AB45" s="178"/>
      <c r="AC45" s="178"/>
      <c r="AD45" s="178"/>
      <c r="AE45" s="178"/>
      <c r="AF45" s="178"/>
      <c r="AG45" s="174"/>
      <c r="AI45" s="170"/>
      <c r="AJ45" s="170"/>
      <c r="AK45" s="170">
        <f t="shared" si="8"/>
        <v>0</v>
      </c>
      <c r="AL45" s="172">
        <f>IFERROR(VLOOKUP(B45,[2]rptBudgetaryBudgetCrossOrganiza!$A$10069:$O$10384,13,FALSE),"0")</f>
        <v>0</v>
      </c>
      <c r="AM45" s="172"/>
      <c r="AN45" s="172"/>
      <c r="AO45" s="172"/>
      <c r="AP45" s="172"/>
      <c r="AQ45" s="172"/>
      <c r="AS45" s="142"/>
      <c r="AT45" s="142"/>
      <c r="AU45" s="142"/>
      <c r="AV45" s="142"/>
      <c r="AW45" s="142"/>
      <c r="AX45" s="142"/>
      <c r="AY45" s="142"/>
      <c r="AZ45" s="142"/>
    </row>
    <row r="46" spans="1:52" x14ac:dyDescent="0.2">
      <c r="A46" s="192"/>
      <c r="B46" s="143" t="s">
        <v>228</v>
      </c>
      <c r="C46" s="150" t="str">
        <f t="shared" si="11"/>
        <v>45</v>
      </c>
      <c r="D46" s="150" t="str">
        <f t="shared" si="12"/>
        <v>40</v>
      </c>
      <c r="E46" s="150" t="str">
        <f t="shared" si="13"/>
        <v>000</v>
      </c>
      <c r="F46" s="143" t="str">
        <f t="shared" si="14"/>
        <v>5000.08</v>
      </c>
      <c r="G46" s="143" t="s">
        <v>370</v>
      </c>
      <c r="H46" s="165"/>
      <c r="I46" s="165"/>
      <c r="J46" s="165"/>
      <c r="K46" s="165"/>
      <c r="L46" s="165"/>
      <c r="M46" s="165"/>
      <c r="N46" s="141"/>
      <c r="O46" s="141"/>
      <c r="Q46" s="176"/>
      <c r="R46" s="176"/>
      <c r="S46" s="176"/>
      <c r="T46" s="176"/>
      <c r="U46" s="176"/>
      <c r="V46" s="176"/>
      <c r="W46" s="142"/>
      <c r="X46" s="142"/>
      <c r="Z46" s="178"/>
      <c r="AA46" s="178"/>
      <c r="AB46" s="178"/>
      <c r="AC46" s="178"/>
      <c r="AD46" s="178"/>
      <c r="AE46" s="178"/>
      <c r="AF46" s="178"/>
      <c r="AG46" s="174"/>
      <c r="AI46" s="170"/>
      <c r="AJ46" s="170"/>
      <c r="AK46" s="170">
        <f t="shared" si="8"/>
        <v>0</v>
      </c>
      <c r="AL46" s="172">
        <f>IFERROR(VLOOKUP(B46,[2]rptBudgetaryBudgetCrossOrganiza!$A$10069:$O$10384,13,FALSE),"0")</f>
        <v>0</v>
      </c>
      <c r="AM46" s="172"/>
      <c r="AN46" s="172"/>
      <c r="AO46" s="172"/>
      <c r="AP46" s="172"/>
      <c r="AQ46" s="172"/>
      <c r="AS46" s="142"/>
      <c r="AT46" s="142"/>
      <c r="AU46" s="142"/>
      <c r="AV46" s="142"/>
      <c r="AW46" s="142"/>
      <c r="AX46" s="142"/>
      <c r="AY46" s="142"/>
      <c r="AZ46" s="142"/>
    </row>
    <row r="47" spans="1:52" x14ac:dyDescent="0.2">
      <c r="A47" s="192"/>
      <c r="B47" s="143" t="s">
        <v>229</v>
      </c>
      <c r="C47" s="150" t="str">
        <f t="shared" si="11"/>
        <v>45</v>
      </c>
      <c r="D47" s="150" t="str">
        <f t="shared" si="12"/>
        <v>40</v>
      </c>
      <c r="E47" s="150" t="str">
        <f t="shared" si="13"/>
        <v>000</v>
      </c>
      <c r="F47" s="143" t="str">
        <f t="shared" si="14"/>
        <v>5000.11</v>
      </c>
      <c r="G47" s="143" t="s">
        <v>371</v>
      </c>
      <c r="H47" s="165"/>
      <c r="I47" s="165"/>
      <c r="J47" s="165"/>
      <c r="K47" s="165"/>
      <c r="L47" s="165"/>
      <c r="M47" s="165"/>
      <c r="N47" s="141"/>
      <c r="O47" s="141"/>
      <c r="Q47" s="176"/>
      <c r="R47" s="176"/>
      <c r="S47" s="176"/>
      <c r="T47" s="176"/>
      <c r="U47" s="176"/>
      <c r="V47" s="176"/>
      <c r="W47" s="142"/>
      <c r="X47" s="142"/>
      <c r="Z47" s="178"/>
      <c r="AA47" s="178"/>
      <c r="AB47" s="178"/>
      <c r="AC47" s="178"/>
      <c r="AD47" s="178"/>
      <c r="AE47" s="178"/>
      <c r="AF47" s="178"/>
      <c r="AG47" s="174"/>
      <c r="AI47" s="170"/>
      <c r="AJ47" s="170"/>
      <c r="AK47" s="170">
        <f t="shared" si="8"/>
        <v>0</v>
      </c>
      <c r="AL47" s="172">
        <f>IFERROR(VLOOKUP(B47,[2]rptBudgetaryBudgetCrossOrganiza!$A$10069:$O$10384,13,FALSE),"0")</f>
        <v>0</v>
      </c>
      <c r="AM47" s="172"/>
      <c r="AN47" s="172"/>
      <c r="AO47" s="172"/>
      <c r="AP47" s="172"/>
      <c r="AQ47" s="172"/>
      <c r="AS47" s="142"/>
      <c r="AT47" s="142"/>
      <c r="AU47" s="142"/>
      <c r="AV47" s="142"/>
      <c r="AW47" s="142"/>
      <c r="AX47" s="142"/>
      <c r="AY47" s="142"/>
      <c r="AZ47" s="142"/>
    </row>
    <row r="48" spans="1:52" x14ac:dyDescent="0.2">
      <c r="A48" s="192"/>
      <c r="B48" s="143" t="s">
        <v>230</v>
      </c>
      <c r="C48" s="150" t="str">
        <f t="shared" si="11"/>
        <v>45</v>
      </c>
      <c r="D48" s="150" t="str">
        <f t="shared" si="12"/>
        <v>40</v>
      </c>
      <c r="E48" s="150" t="str">
        <f t="shared" si="13"/>
        <v>000</v>
      </c>
      <c r="F48" s="143" t="str">
        <f t="shared" si="14"/>
        <v>5000.99</v>
      </c>
      <c r="G48" s="143" t="s">
        <v>372</v>
      </c>
      <c r="H48" s="165"/>
      <c r="I48" s="165"/>
      <c r="J48" s="165"/>
      <c r="K48" s="165"/>
      <c r="L48" s="165"/>
      <c r="M48" s="165"/>
      <c r="N48" s="141"/>
      <c r="O48" s="141"/>
      <c r="Q48" s="176"/>
      <c r="R48" s="176"/>
      <c r="S48" s="176"/>
      <c r="T48" s="176"/>
      <c r="U48" s="176"/>
      <c r="V48" s="176"/>
      <c r="W48" s="142"/>
      <c r="X48" s="142"/>
      <c r="Z48" s="178"/>
      <c r="AA48" s="178"/>
      <c r="AB48" s="178"/>
      <c r="AC48" s="178"/>
      <c r="AD48" s="178"/>
      <c r="AE48" s="178"/>
      <c r="AF48" s="178"/>
      <c r="AG48" s="174"/>
      <c r="AI48" s="170"/>
      <c r="AJ48" s="170"/>
      <c r="AK48" s="170">
        <f t="shared" si="8"/>
        <v>0</v>
      </c>
      <c r="AL48" s="172">
        <f>IFERROR(VLOOKUP(B48,[2]rptBudgetaryBudgetCrossOrganiza!$A$10069:$O$10384,13,FALSE),"0")</f>
        <v>0</v>
      </c>
      <c r="AM48" s="172"/>
      <c r="AN48" s="172"/>
      <c r="AO48" s="172"/>
      <c r="AP48" s="172"/>
      <c r="AQ48" s="172"/>
      <c r="AS48" s="142"/>
      <c r="AT48" s="142"/>
      <c r="AU48" s="142"/>
      <c r="AV48" s="142"/>
      <c r="AW48" s="142"/>
      <c r="AX48" s="142"/>
      <c r="AY48" s="142"/>
      <c r="AZ48" s="142"/>
    </row>
    <row r="49" spans="1:52" x14ac:dyDescent="0.2">
      <c r="A49" s="192"/>
      <c r="B49" s="143" t="s">
        <v>231</v>
      </c>
      <c r="C49" s="150" t="str">
        <f t="shared" si="11"/>
        <v>45</v>
      </c>
      <c r="D49" s="150" t="str">
        <f t="shared" si="12"/>
        <v>40</v>
      </c>
      <c r="E49" s="150" t="str">
        <f t="shared" si="13"/>
        <v>000</v>
      </c>
      <c r="F49" s="143" t="str">
        <f t="shared" si="14"/>
        <v>5100.00</v>
      </c>
      <c r="G49" s="143" t="s">
        <v>373</v>
      </c>
      <c r="H49" s="165"/>
      <c r="I49" s="165"/>
      <c r="J49" s="165"/>
      <c r="K49" s="165"/>
      <c r="L49" s="165"/>
      <c r="M49" s="165"/>
      <c r="N49" s="141"/>
      <c r="O49" s="141"/>
      <c r="Q49" s="176"/>
      <c r="R49" s="176"/>
      <c r="S49" s="176"/>
      <c r="T49" s="176"/>
      <c r="U49" s="176"/>
      <c r="V49" s="176"/>
      <c r="W49" s="142"/>
      <c r="X49" s="142"/>
      <c r="Z49" s="178"/>
      <c r="AA49" s="178"/>
      <c r="AB49" s="178"/>
      <c r="AC49" s="178"/>
      <c r="AD49" s="178"/>
      <c r="AE49" s="178"/>
      <c r="AF49" s="178"/>
      <c r="AG49" s="174"/>
      <c r="AI49" s="170"/>
      <c r="AJ49" s="170"/>
      <c r="AK49" s="170">
        <f t="shared" si="8"/>
        <v>0</v>
      </c>
      <c r="AL49" s="172">
        <f>IFERROR(VLOOKUP(B49,[2]rptBudgetaryBudgetCrossOrganiza!$A$10069:$O$10384,13,FALSE),"0")</f>
        <v>0</v>
      </c>
      <c r="AM49" s="172"/>
      <c r="AN49" s="172"/>
      <c r="AO49" s="172"/>
      <c r="AP49" s="172"/>
      <c r="AQ49" s="172"/>
      <c r="AS49" s="142"/>
      <c r="AT49" s="142"/>
      <c r="AU49" s="142"/>
      <c r="AV49" s="142"/>
      <c r="AW49" s="142"/>
      <c r="AX49" s="142"/>
      <c r="AY49" s="142"/>
      <c r="AZ49" s="142"/>
    </row>
    <row r="50" spans="1:52" x14ac:dyDescent="0.2">
      <c r="A50" s="192"/>
      <c r="B50" s="143" t="s">
        <v>232</v>
      </c>
      <c r="C50" s="150" t="str">
        <f t="shared" si="11"/>
        <v>45</v>
      </c>
      <c r="D50" s="150" t="str">
        <f t="shared" si="12"/>
        <v>40</v>
      </c>
      <c r="E50" s="150" t="str">
        <f t="shared" si="13"/>
        <v>000</v>
      </c>
      <c r="F50" s="143" t="str">
        <f t="shared" si="14"/>
        <v>5100.01</v>
      </c>
      <c r="G50" s="143" t="s">
        <v>374</v>
      </c>
      <c r="H50" s="165"/>
      <c r="I50" s="165"/>
      <c r="J50" s="165"/>
      <c r="K50" s="165"/>
      <c r="L50" s="165"/>
      <c r="M50" s="165"/>
      <c r="N50" s="141"/>
      <c r="O50" s="141"/>
      <c r="Q50" s="176"/>
      <c r="R50" s="176"/>
      <c r="S50" s="176"/>
      <c r="T50" s="176"/>
      <c r="U50" s="176"/>
      <c r="V50" s="176"/>
      <c r="W50" s="142"/>
      <c r="X50" s="142"/>
      <c r="Z50" s="178"/>
      <c r="AA50" s="178"/>
      <c r="AB50" s="178"/>
      <c r="AC50" s="178"/>
      <c r="AD50" s="178"/>
      <c r="AE50" s="178"/>
      <c r="AF50" s="178"/>
      <c r="AG50" s="174"/>
      <c r="AI50" s="170"/>
      <c r="AJ50" s="170"/>
      <c r="AK50" s="170">
        <f t="shared" si="8"/>
        <v>0</v>
      </c>
      <c r="AL50" s="172">
        <f>IFERROR(VLOOKUP(B50,[2]rptBudgetaryBudgetCrossOrganiza!$A$10069:$O$10384,13,FALSE),"0")</f>
        <v>0</v>
      </c>
      <c r="AM50" s="172"/>
      <c r="AN50" s="172"/>
      <c r="AO50" s="172"/>
      <c r="AP50" s="172"/>
      <c r="AQ50" s="172"/>
      <c r="AS50" s="142"/>
      <c r="AT50" s="142"/>
      <c r="AU50" s="142"/>
      <c r="AV50" s="142"/>
      <c r="AW50" s="142"/>
      <c r="AX50" s="142"/>
      <c r="AY50" s="142"/>
      <c r="AZ50" s="142"/>
    </row>
    <row r="51" spans="1:52" x14ac:dyDescent="0.2">
      <c r="A51" s="192"/>
      <c r="B51" s="143" t="s">
        <v>233</v>
      </c>
      <c r="C51" s="150" t="str">
        <f t="shared" si="11"/>
        <v>45</v>
      </c>
      <c r="D51" s="150" t="str">
        <f t="shared" si="12"/>
        <v>40</v>
      </c>
      <c r="E51" s="150" t="str">
        <f t="shared" si="13"/>
        <v>000</v>
      </c>
      <c r="F51" s="143" t="str">
        <f t="shared" si="14"/>
        <v>5100.02</v>
      </c>
      <c r="G51" s="143" t="s">
        <v>375</v>
      </c>
      <c r="H51" s="165"/>
      <c r="I51" s="165"/>
      <c r="J51" s="165"/>
      <c r="K51" s="165"/>
      <c r="L51" s="165"/>
      <c r="M51" s="165"/>
      <c r="N51" s="141"/>
      <c r="O51" s="141"/>
      <c r="Q51" s="176"/>
      <c r="R51" s="176"/>
      <c r="S51" s="176"/>
      <c r="T51" s="176"/>
      <c r="U51" s="176"/>
      <c r="V51" s="176"/>
      <c r="W51" s="142"/>
      <c r="X51" s="142"/>
      <c r="Z51" s="178"/>
      <c r="AA51" s="178"/>
      <c r="AB51" s="178"/>
      <c r="AC51" s="178"/>
      <c r="AD51" s="178"/>
      <c r="AE51" s="178"/>
      <c r="AF51" s="178"/>
      <c r="AG51" s="174"/>
      <c r="AI51" s="170"/>
      <c r="AJ51" s="170"/>
      <c r="AK51" s="170">
        <f t="shared" si="8"/>
        <v>0</v>
      </c>
      <c r="AL51" s="172">
        <f>IFERROR(VLOOKUP(B51,[2]rptBudgetaryBudgetCrossOrganiza!$A$10069:$O$10384,13,FALSE),"0")</f>
        <v>0</v>
      </c>
      <c r="AM51" s="172"/>
      <c r="AN51" s="172"/>
      <c r="AO51" s="172"/>
      <c r="AP51" s="172"/>
      <c r="AQ51" s="172"/>
      <c r="AS51" s="142"/>
      <c r="AT51" s="142"/>
      <c r="AU51" s="142"/>
      <c r="AV51" s="142"/>
      <c r="AW51" s="142"/>
      <c r="AX51" s="142"/>
      <c r="AY51" s="142"/>
      <c r="AZ51" s="142"/>
    </row>
    <row r="52" spans="1:52" x14ac:dyDescent="0.2">
      <c r="A52" s="192"/>
      <c r="B52" s="143" t="s">
        <v>234</v>
      </c>
      <c r="C52" s="150" t="str">
        <f t="shared" si="11"/>
        <v>45</v>
      </c>
      <c r="D52" s="150" t="str">
        <f t="shared" si="12"/>
        <v>40</v>
      </c>
      <c r="E52" s="150" t="str">
        <f t="shared" si="13"/>
        <v>000</v>
      </c>
      <c r="F52" s="143" t="str">
        <f t="shared" si="14"/>
        <v>5100.03</v>
      </c>
      <c r="G52" s="143" t="s">
        <v>376</v>
      </c>
      <c r="H52" s="165"/>
      <c r="I52" s="165"/>
      <c r="J52" s="165"/>
      <c r="K52" s="165"/>
      <c r="L52" s="165"/>
      <c r="M52" s="165"/>
      <c r="N52" s="141"/>
      <c r="O52" s="141"/>
      <c r="Q52" s="176"/>
      <c r="R52" s="176"/>
      <c r="S52" s="176"/>
      <c r="T52" s="176"/>
      <c r="U52" s="176"/>
      <c r="V52" s="176"/>
      <c r="W52" s="142"/>
      <c r="X52" s="142"/>
      <c r="Z52" s="178"/>
      <c r="AA52" s="178"/>
      <c r="AB52" s="178"/>
      <c r="AC52" s="178"/>
      <c r="AD52" s="178"/>
      <c r="AE52" s="178"/>
      <c r="AF52" s="178"/>
      <c r="AG52" s="174"/>
      <c r="AI52" s="170"/>
      <c r="AJ52" s="170"/>
      <c r="AK52" s="170">
        <f t="shared" si="8"/>
        <v>0</v>
      </c>
      <c r="AL52" s="172">
        <f>IFERROR(VLOOKUP(B52,[2]rptBudgetaryBudgetCrossOrganiza!$A$10069:$O$10384,13,FALSE),"0")</f>
        <v>0</v>
      </c>
      <c r="AM52" s="172"/>
      <c r="AN52" s="172"/>
      <c r="AO52" s="172"/>
      <c r="AP52" s="172"/>
      <c r="AQ52" s="172"/>
      <c r="AS52" s="142"/>
      <c r="AT52" s="142"/>
      <c r="AU52" s="142"/>
      <c r="AV52" s="142"/>
      <c r="AW52" s="142"/>
      <c r="AX52" s="142"/>
      <c r="AY52" s="142"/>
      <c r="AZ52" s="142"/>
    </row>
    <row r="53" spans="1:52" x14ac:dyDescent="0.2">
      <c r="A53" s="192"/>
      <c r="B53" s="143" t="s">
        <v>235</v>
      </c>
      <c r="C53" s="150" t="str">
        <f t="shared" si="11"/>
        <v>45</v>
      </c>
      <c r="D53" s="150" t="str">
        <f t="shared" si="12"/>
        <v>40</v>
      </c>
      <c r="E53" s="150" t="str">
        <f t="shared" si="13"/>
        <v>000</v>
      </c>
      <c r="F53" s="143" t="str">
        <f t="shared" si="14"/>
        <v>5100.04</v>
      </c>
      <c r="G53" s="143" t="s">
        <v>377</v>
      </c>
      <c r="H53" s="165"/>
      <c r="I53" s="165"/>
      <c r="J53" s="165"/>
      <c r="K53" s="165"/>
      <c r="L53" s="165"/>
      <c r="M53" s="165"/>
      <c r="N53" s="141"/>
      <c r="O53" s="141"/>
      <c r="Q53" s="176"/>
      <c r="R53" s="176"/>
      <c r="S53" s="176"/>
      <c r="T53" s="176"/>
      <c r="U53" s="176"/>
      <c r="V53" s="176"/>
      <c r="W53" s="142"/>
      <c r="X53" s="142"/>
      <c r="Z53" s="178"/>
      <c r="AA53" s="178"/>
      <c r="AB53" s="178"/>
      <c r="AC53" s="178"/>
      <c r="AD53" s="178"/>
      <c r="AE53" s="178"/>
      <c r="AF53" s="178"/>
      <c r="AG53" s="174"/>
      <c r="AI53" s="170"/>
      <c r="AJ53" s="170"/>
      <c r="AK53" s="170">
        <f t="shared" si="8"/>
        <v>0</v>
      </c>
      <c r="AL53" s="172">
        <f>IFERROR(VLOOKUP(B53,[2]rptBudgetaryBudgetCrossOrganiza!$A$10069:$O$10384,13,FALSE),"0")</f>
        <v>0</v>
      </c>
      <c r="AM53" s="172"/>
      <c r="AN53" s="172"/>
      <c r="AO53" s="172"/>
      <c r="AP53" s="172"/>
      <c r="AQ53" s="172"/>
      <c r="AS53" s="142"/>
      <c r="AT53" s="142"/>
      <c r="AU53" s="142"/>
      <c r="AV53" s="142"/>
      <c r="AW53" s="142"/>
      <c r="AX53" s="142"/>
      <c r="AY53" s="142"/>
      <c r="AZ53" s="142"/>
    </row>
    <row r="54" spans="1:52" x14ac:dyDescent="0.2">
      <c r="A54" s="192"/>
      <c r="B54" s="143" t="s">
        <v>236</v>
      </c>
      <c r="C54" s="150" t="str">
        <f t="shared" si="11"/>
        <v>45</v>
      </c>
      <c r="D54" s="150" t="str">
        <f t="shared" si="12"/>
        <v>40</v>
      </c>
      <c r="E54" s="150" t="str">
        <f t="shared" si="13"/>
        <v>000</v>
      </c>
      <c r="F54" s="143" t="str">
        <f t="shared" si="14"/>
        <v>5100.05</v>
      </c>
      <c r="G54" s="143" t="s">
        <v>378</v>
      </c>
      <c r="H54" s="165"/>
      <c r="I54" s="165"/>
      <c r="J54" s="165"/>
      <c r="K54" s="165"/>
      <c r="L54" s="165"/>
      <c r="M54" s="165"/>
      <c r="N54" s="141"/>
      <c r="O54" s="141"/>
      <c r="Q54" s="176"/>
      <c r="R54" s="176"/>
      <c r="S54" s="176"/>
      <c r="T54" s="176"/>
      <c r="U54" s="176"/>
      <c r="V54" s="176"/>
      <c r="W54" s="142"/>
      <c r="X54" s="142"/>
      <c r="Z54" s="178"/>
      <c r="AA54" s="178"/>
      <c r="AB54" s="178"/>
      <c r="AC54" s="178"/>
      <c r="AD54" s="178"/>
      <c r="AE54" s="178"/>
      <c r="AF54" s="178"/>
      <c r="AG54" s="174"/>
      <c r="AI54" s="170"/>
      <c r="AJ54" s="170"/>
      <c r="AK54" s="170">
        <f t="shared" si="8"/>
        <v>0</v>
      </c>
      <c r="AL54" s="172">
        <f>IFERROR(VLOOKUP(B54,[2]rptBudgetaryBudgetCrossOrganiza!$A$10069:$O$10384,13,FALSE),"0")</f>
        <v>0</v>
      </c>
      <c r="AM54" s="172"/>
      <c r="AN54" s="172"/>
      <c r="AO54" s="172"/>
      <c r="AP54" s="172"/>
      <c r="AQ54" s="172"/>
      <c r="AS54" s="142"/>
      <c r="AT54" s="142"/>
      <c r="AU54" s="142"/>
      <c r="AV54" s="142"/>
      <c r="AW54" s="142"/>
      <c r="AX54" s="142"/>
      <c r="AY54" s="142"/>
      <c r="AZ54" s="142"/>
    </row>
    <row r="55" spans="1:52" x14ac:dyDescent="0.2">
      <c r="A55" s="192"/>
      <c r="B55" s="143" t="s">
        <v>237</v>
      </c>
      <c r="C55" s="150" t="str">
        <f t="shared" si="11"/>
        <v>45</v>
      </c>
      <c r="D55" s="150" t="str">
        <f t="shared" si="12"/>
        <v>40</v>
      </c>
      <c r="E55" s="150" t="str">
        <f t="shared" si="13"/>
        <v>000</v>
      </c>
      <c r="F55" s="143" t="str">
        <f t="shared" si="14"/>
        <v>5100.06</v>
      </c>
      <c r="G55" s="143" t="s">
        <v>379</v>
      </c>
      <c r="H55" s="165"/>
      <c r="I55" s="165"/>
      <c r="J55" s="165"/>
      <c r="K55" s="165"/>
      <c r="L55" s="165"/>
      <c r="M55" s="165"/>
      <c r="N55" s="141"/>
      <c r="O55" s="141"/>
      <c r="Q55" s="176"/>
      <c r="R55" s="176"/>
      <c r="S55" s="176"/>
      <c r="T55" s="176"/>
      <c r="U55" s="176"/>
      <c r="V55" s="176"/>
      <c r="W55" s="142"/>
      <c r="X55" s="142"/>
      <c r="Z55" s="178"/>
      <c r="AA55" s="178"/>
      <c r="AB55" s="178"/>
      <c r="AC55" s="178"/>
      <c r="AD55" s="178"/>
      <c r="AE55" s="178"/>
      <c r="AF55" s="178"/>
      <c r="AG55" s="174"/>
      <c r="AI55" s="170"/>
      <c r="AJ55" s="170"/>
      <c r="AK55" s="170">
        <f t="shared" si="8"/>
        <v>0</v>
      </c>
      <c r="AL55" s="172">
        <f>IFERROR(VLOOKUP(B55,[2]rptBudgetaryBudgetCrossOrganiza!$A$10069:$O$10384,13,FALSE),"0")</f>
        <v>0</v>
      </c>
      <c r="AM55" s="172"/>
      <c r="AN55" s="172"/>
      <c r="AO55" s="172"/>
      <c r="AP55" s="172"/>
      <c r="AQ55" s="172"/>
      <c r="AS55" s="142"/>
      <c r="AT55" s="142"/>
      <c r="AU55" s="142"/>
      <c r="AV55" s="142"/>
      <c r="AW55" s="142"/>
      <c r="AX55" s="142"/>
      <c r="AY55" s="142"/>
      <c r="AZ55" s="142"/>
    </row>
    <row r="56" spans="1:52" x14ac:dyDescent="0.2">
      <c r="A56" s="192"/>
      <c r="B56" s="143" t="s">
        <v>238</v>
      </c>
      <c r="C56" s="150" t="str">
        <f t="shared" si="11"/>
        <v>45</v>
      </c>
      <c r="D56" s="150" t="str">
        <f t="shared" si="12"/>
        <v>40</v>
      </c>
      <c r="E56" s="150" t="str">
        <f t="shared" si="13"/>
        <v>000</v>
      </c>
      <c r="F56" s="143" t="str">
        <f t="shared" si="14"/>
        <v>5100.07</v>
      </c>
      <c r="G56" s="143" t="s">
        <v>380</v>
      </c>
      <c r="H56" s="165"/>
      <c r="I56" s="165"/>
      <c r="J56" s="165"/>
      <c r="K56" s="165"/>
      <c r="L56" s="165"/>
      <c r="M56" s="165"/>
      <c r="N56" s="141"/>
      <c r="O56" s="141"/>
      <c r="Q56" s="176"/>
      <c r="R56" s="176"/>
      <c r="S56" s="176"/>
      <c r="T56" s="176"/>
      <c r="U56" s="176"/>
      <c r="V56" s="176"/>
      <c r="W56" s="142"/>
      <c r="X56" s="142"/>
      <c r="Z56" s="178"/>
      <c r="AA56" s="178"/>
      <c r="AB56" s="178"/>
      <c r="AC56" s="178"/>
      <c r="AD56" s="178"/>
      <c r="AE56" s="178"/>
      <c r="AF56" s="178"/>
      <c r="AG56" s="174"/>
      <c r="AI56" s="170"/>
      <c r="AJ56" s="170"/>
      <c r="AK56" s="170">
        <f t="shared" si="8"/>
        <v>0</v>
      </c>
      <c r="AL56" s="172">
        <f>IFERROR(VLOOKUP(B56,[2]rptBudgetaryBudgetCrossOrganiza!$A$10069:$O$10384,13,FALSE),"0")</f>
        <v>0</v>
      </c>
      <c r="AM56" s="172"/>
      <c r="AN56" s="172"/>
      <c r="AO56" s="172"/>
      <c r="AP56" s="172"/>
      <c r="AQ56" s="172"/>
      <c r="AS56" s="142"/>
      <c r="AT56" s="142"/>
      <c r="AU56" s="142"/>
      <c r="AV56" s="142"/>
      <c r="AW56" s="142"/>
      <c r="AX56" s="142"/>
      <c r="AY56" s="142"/>
      <c r="AZ56" s="142"/>
    </row>
    <row r="57" spans="1:52" x14ac:dyDescent="0.2">
      <c r="A57" s="192"/>
      <c r="B57" s="143" t="s">
        <v>239</v>
      </c>
      <c r="C57" s="150" t="str">
        <f t="shared" si="11"/>
        <v>45</v>
      </c>
      <c r="D57" s="150" t="str">
        <f t="shared" si="12"/>
        <v>40</v>
      </c>
      <c r="E57" s="150" t="str">
        <f t="shared" si="13"/>
        <v>000</v>
      </c>
      <c r="F57" s="143" t="str">
        <f t="shared" si="14"/>
        <v>5100.08</v>
      </c>
      <c r="G57" s="143" t="s">
        <v>381</v>
      </c>
      <c r="H57" s="165"/>
      <c r="I57" s="165"/>
      <c r="J57" s="165"/>
      <c r="K57" s="165"/>
      <c r="L57" s="165"/>
      <c r="M57" s="165"/>
      <c r="N57" s="141"/>
      <c r="O57" s="141"/>
      <c r="Q57" s="176"/>
      <c r="R57" s="176"/>
      <c r="S57" s="176"/>
      <c r="T57" s="176"/>
      <c r="U57" s="176"/>
      <c r="V57" s="176"/>
      <c r="W57" s="142"/>
      <c r="X57" s="142"/>
      <c r="Z57" s="178"/>
      <c r="AA57" s="178"/>
      <c r="AB57" s="178"/>
      <c r="AC57" s="178"/>
      <c r="AD57" s="178"/>
      <c r="AE57" s="178"/>
      <c r="AF57" s="178"/>
      <c r="AG57" s="174"/>
      <c r="AI57" s="170"/>
      <c r="AJ57" s="170"/>
      <c r="AK57" s="170">
        <f t="shared" si="8"/>
        <v>0</v>
      </c>
      <c r="AL57" s="172">
        <f>IFERROR(VLOOKUP(B57,[2]rptBudgetaryBudgetCrossOrganiza!$A$10069:$O$10384,13,FALSE),"0")</f>
        <v>0</v>
      </c>
      <c r="AM57" s="172"/>
      <c r="AN57" s="172"/>
      <c r="AO57" s="172"/>
      <c r="AP57" s="172"/>
      <c r="AQ57" s="172"/>
      <c r="AS57" s="142"/>
      <c r="AT57" s="142"/>
      <c r="AU57" s="142"/>
      <c r="AV57" s="142"/>
      <c r="AW57" s="142"/>
      <c r="AX57" s="142"/>
      <c r="AY57" s="142"/>
      <c r="AZ57" s="142"/>
    </row>
    <row r="58" spans="1:52" x14ac:dyDescent="0.2">
      <c r="A58" s="192"/>
      <c r="B58" s="143" t="s">
        <v>240</v>
      </c>
      <c r="C58" s="150" t="str">
        <f t="shared" si="11"/>
        <v>45</v>
      </c>
      <c r="D58" s="150" t="str">
        <f t="shared" si="12"/>
        <v>40</v>
      </c>
      <c r="E58" s="150" t="str">
        <f t="shared" si="13"/>
        <v>000</v>
      </c>
      <c r="F58" s="143" t="str">
        <f t="shared" si="14"/>
        <v>5100.09</v>
      </c>
      <c r="G58" s="143" t="s">
        <v>382</v>
      </c>
      <c r="H58" s="165"/>
      <c r="I58" s="165"/>
      <c r="J58" s="165"/>
      <c r="K58" s="165"/>
      <c r="L58" s="165"/>
      <c r="M58" s="165"/>
      <c r="N58" s="141"/>
      <c r="O58" s="141"/>
      <c r="Q58" s="176"/>
      <c r="R58" s="176"/>
      <c r="S58" s="176"/>
      <c r="T58" s="176"/>
      <c r="U58" s="176"/>
      <c r="V58" s="176"/>
      <c r="W58" s="142"/>
      <c r="X58" s="142"/>
      <c r="Z58" s="178"/>
      <c r="AA58" s="178"/>
      <c r="AB58" s="178"/>
      <c r="AC58" s="178"/>
      <c r="AD58" s="178"/>
      <c r="AE58" s="178"/>
      <c r="AF58" s="178"/>
      <c r="AG58" s="174"/>
      <c r="AI58" s="170"/>
      <c r="AJ58" s="170"/>
      <c r="AK58" s="170">
        <f t="shared" si="8"/>
        <v>0</v>
      </c>
      <c r="AL58" s="172">
        <f>IFERROR(VLOOKUP(B58,[2]rptBudgetaryBudgetCrossOrganiza!$A$10069:$O$10384,13,FALSE),"0")</f>
        <v>0</v>
      </c>
      <c r="AM58" s="172"/>
      <c r="AN58" s="172"/>
      <c r="AO58" s="172"/>
      <c r="AP58" s="172"/>
      <c r="AQ58" s="172"/>
      <c r="AS58" s="142"/>
      <c r="AT58" s="142"/>
      <c r="AU58" s="142"/>
      <c r="AV58" s="142"/>
      <c r="AW58" s="142"/>
      <c r="AX58" s="142"/>
      <c r="AY58" s="142"/>
      <c r="AZ58" s="142"/>
    </row>
    <row r="59" spans="1:52" x14ac:dyDescent="0.2">
      <c r="A59" s="192"/>
      <c r="B59" s="143" t="s">
        <v>241</v>
      </c>
      <c r="C59" s="150" t="str">
        <f t="shared" si="11"/>
        <v>45</v>
      </c>
      <c r="D59" s="150" t="str">
        <f t="shared" si="12"/>
        <v>40</v>
      </c>
      <c r="E59" s="150" t="str">
        <f t="shared" si="13"/>
        <v>000</v>
      </c>
      <c r="F59" s="143" t="str">
        <f t="shared" si="14"/>
        <v>5100.11</v>
      </c>
      <c r="G59" s="143" t="s">
        <v>383</v>
      </c>
      <c r="H59" s="165"/>
      <c r="I59" s="165"/>
      <c r="J59" s="165"/>
      <c r="K59" s="165"/>
      <c r="L59" s="165"/>
      <c r="M59" s="165"/>
      <c r="N59" s="141"/>
      <c r="O59" s="141"/>
      <c r="Q59" s="176"/>
      <c r="R59" s="176"/>
      <c r="S59" s="176"/>
      <c r="T59" s="176"/>
      <c r="U59" s="176"/>
      <c r="V59" s="176"/>
      <c r="W59" s="142"/>
      <c r="X59" s="142"/>
      <c r="Z59" s="178"/>
      <c r="AA59" s="178"/>
      <c r="AB59" s="178"/>
      <c r="AC59" s="178"/>
      <c r="AD59" s="178"/>
      <c r="AE59" s="178"/>
      <c r="AF59" s="178"/>
      <c r="AG59" s="174"/>
      <c r="AI59" s="170"/>
      <c r="AJ59" s="170"/>
      <c r="AK59" s="170">
        <f t="shared" si="8"/>
        <v>0</v>
      </c>
      <c r="AL59" s="172">
        <f>IFERROR(VLOOKUP(B59,[2]rptBudgetaryBudgetCrossOrganiza!$A$10069:$O$10384,13,FALSE),"0")</f>
        <v>0</v>
      </c>
      <c r="AM59" s="172"/>
      <c r="AN59" s="172"/>
      <c r="AO59" s="172"/>
      <c r="AP59" s="172"/>
      <c r="AQ59" s="172"/>
      <c r="AS59" s="142"/>
      <c r="AT59" s="142"/>
      <c r="AU59" s="142"/>
      <c r="AV59" s="142"/>
      <c r="AW59" s="142"/>
      <c r="AX59" s="142"/>
      <c r="AY59" s="142"/>
      <c r="AZ59" s="142"/>
    </row>
    <row r="60" spans="1:52" x14ac:dyDescent="0.2">
      <c r="A60" s="192"/>
      <c r="B60" s="143" t="s">
        <v>242</v>
      </c>
      <c r="C60" s="150" t="str">
        <f t="shared" si="11"/>
        <v>45</v>
      </c>
      <c r="D60" s="150" t="str">
        <f t="shared" si="12"/>
        <v>40</v>
      </c>
      <c r="E60" s="150" t="str">
        <f t="shared" si="13"/>
        <v>000</v>
      </c>
      <c r="F60" s="143" t="str">
        <f t="shared" si="14"/>
        <v>5100.15</v>
      </c>
      <c r="G60" s="143" t="s">
        <v>384</v>
      </c>
      <c r="H60" s="165"/>
      <c r="I60" s="165"/>
      <c r="J60" s="165"/>
      <c r="K60" s="165"/>
      <c r="L60" s="165"/>
      <c r="M60" s="165"/>
      <c r="N60" s="141"/>
      <c r="O60" s="141"/>
      <c r="Q60" s="176"/>
      <c r="R60" s="176"/>
      <c r="S60" s="176"/>
      <c r="T60" s="176"/>
      <c r="U60" s="176"/>
      <c r="V60" s="176"/>
      <c r="W60" s="142"/>
      <c r="X60" s="142"/>
      <c r="Z60" s="178"/>
      <c r="AA60" s="178"/>
      <c r="AB60" s="178"/>
      <c r="AC60" s="178"/>
      <c r="AD60" s="178"/>
      <c r="AE60" s="178"/>
      <c r="AF60" s="178"/>
      <c r="AG60" s="174"/>
      <c r="AI60" s="170"/>
      <c r="AJ60" s="170"/>
      <c r="AK60" s="170">
        <f t="shared" si="8"/>
        <v>0</v>
      </c>
      <c r="AL60" s="172">
        <f>IFERROR(VLOOKUP(B60,[2]rptBudgetaryBudgetCrossOrganiza!$A$10069:$O$10384,13,FALSE),"0")</f>
        <v>0</v>
      </c>
      <c r="AM60" s="172"/>
      <c r="AN60" s="172"/>
      <c r="AO60" s="172"/>
      <c r="AP60" s="172"/>
      <c r="AQ60" s="172"/>
      <c r="AS60" s="142"/>
      <c r="AT60" s="142"/>
      <c r="AU60" s="142"/>
      <c r="AV60" s="142"/>
      <c r="AW60" s="142"/>
      <c r="AX60" s="142"/>
      <c r="AY60" s="142"/>
      <c r="AZ60" s="142"/>
    </row>
    <row r="61" spans="1:52" x14ac:dyDescent="0.2">
      <c r="A61" s="192"/>
      <c r="B61" s="143" t="s">
        <v>243</v>
      </c>
      <c r="C61" s="150" t="str">
        <f t="shared" si="11"/>
        <v>45</v>
      </c>
      <c r="D61" s="150" t="str">
        <f t="shared" si="12"/>
        <v>40</v>
      </c>
      <c r="E61" s="150" t="str">
        <f t="shared" si="13"/>
        <v>000</v>
      </c>
      <c r="F61" s="143" t="str">
        <f t="shared" si="14"/>
        <v>5100.17</v>
      </c>
      <c r="G61" s="143" t="s">
        <v>385</v>
      </c>
      <c r="H61" s="165"/>
      <c r="I61" s="165"/>
      <c r="J61" s="165"/>
      <c r="K61" s="165"/>
      <c r="L61" s="165"/>
      <c r="M61" s="165"/>
      <c r="N61" s="141"/>
      <c r="O61" s="141"/>
      <c r="Q61" s="176"/>
      <c r="R61" s="176"/>
      <c r="S61" s="176"/>
      <c r="T61" s="176"/>
      <c r="U61" s="176"/>
      <c r="V61" s="176"/>
      <c r="W61" s="142"/>
      <c r="X61" s="142"/>
      <c r="Z61" s="178"/>
      <c r="AA61" s="178"/>
      <c r="AB61" s="178"/>
      <c r="AC61" s="178"/>
      <c r="AD61" s="178"/>
      <c r="AE61" s="178"/>
      <c r="AF61" s="178"/>
      <c r="AG61" s="174"/>
      <c r="AI61" s="170"/>
      <c r="AJ61" s="170"/>
      <c r="AK61" s="170">
        <f t="shared" si="8"/>
        <v>0</v>
      </c>
      <c r="AL61" s="172">
        <f>IFERROR(VLOOKUP(B61,[2]rptBudgetaryBudgetCrossOrganiza!$A$10069:$O$10384,13,FALSE),"0")</f>
        <v>0</v>
      </c>
      <c r="AM61" s="172"/>
      <c r="AN61" s="172"/>
      <c r="AO61" s="172"/>
      <c r="AP61" s="172"/>
      <c r="AQ61" s="172"/>
      <c r="AS61" s="142"/>
      <c r="AT61" s="142"/>
      <c r="AU61" s="142"/>
      <c r="AV61" s="142"/>
      <c r="AW61" s="142"/>
      <c r="AX61" s="142"/>
      <c r="AY61" s="142"/>
      <c r="AZ61" s="142"/>
    </row>
    <row r="62" spans="1:52" x14ac:dyDescent="0.2">
      <c r="A62" s="192"/>
      <c r="B62" s="143" t="s">
        <v>244</v>
      </c>
      <c r="C62" s="150" t="str">
        <f t="shared" si="11"/>
        <v>45</v>
      </c>
      <c r="D62" s="150" t="str">
        <f t="shared" si="12"/>
        <v>40</v>
      </c>
      <c r="E62" s="150" t="str">
        <f t="shared" si="13"/>
        <v>000</v>
      </c>
      <c r="F62" s="143" t="str">
        <f t="shared" si="14"/>
        <v>6000.01</v>
      </c>
      <c r="G62" s="143" t="s">
        <v>85</v>
      </c>
      <c r="H62" s="165"/>
      <c r="I62" s="165"/>
      <c r="J62" s="165"/>
      <c r="K62" s="165"/>
      <c r="L62" s="165"/>
      <c r="M62" s="165"/>
      <c r="N62" s="141"/>
      <c r="O62" s="141"/>
      <c r="Q62" s="176"/>
      <c r="R62" s="176"/>
      <c r="S62" s="176"/>
      <c r="T62" s="176"/>
      <c r="U62" s="176"/>
      <c r="V62" s="176"/>
      <c r="W62" s="142"/>
      <c r="X62" s="142"/>
      <c r="Z62" s="178"/>
      <c r="AA62" s="178"/>
      <c r="AB62" s="178"/>
      <c r="AC62" s="178"/>
      <c r="AD62" s="178"/>
      <c r="AE62" s="178"/>
      <c r="AF62" s="178"/>
      <c r="AG62" s="174"/>
      <c r="AI62" s="170"/>
      <c r="AJ62" s="170"/>
      <c r="AK62" s="170">
        <f t="shared" si="8"/>
        <v>0</v>
      </c>
      <c r="AL62" s="172">
        <f>IFERROR(VLOOKUP(B62,[2]rptBudgetaryBudgetCrossOrganiza!$A$10069:$O$10384,13,FALSE),"0")</f>
        <v>0</v>
      </c>
      <c r="AM62" s="172"/>
      <c r="AN62" s="172"/>
      <c r="AO62" s="172"/>
      <c r="AP62" s="172"/>
      <c r="AQ62" s="172"/>
      <c r="AS62" s="142"/>
      <c r="AT62" s="142"/>
      <c r="AU62" s="142"/>
      <c r="AV62" s="142"/>
      <c r="AW62" s="142"/>
      <c r="AX62" s="142"/>
      <c r="AY62" s="142"/>
      <c r="AZ62" s="142"/>
    </row>
    <row r="63" spans="1:52" x14ac:dyDescent="0.2">
      <c r="A63" s="192"/>
      <c r="B63" s="143" t="s">
        <v>245</v>
      </c>
      <c r="C63" s="150" t="str">
        <f t="shared" si="11"/>
        <v>45</v>
      </c>
      <c r="D63" s="150" t="str">
        <f t="shared" si="12"/>
        <v>40</v>
      </c>
      <c r="E63" s="150" t="str">
        <f t="shared" si="13"/>
        <v>000</v>
      </c>
      <c r="F63" s="143" t="str">
        <f t="shared" si="14"/>
        <v>6000.10</v>
      </c>
      <c r="G63" s="143" t="s">
        <v>386</v>
      </c>
      <c r="H63" s="165"/>
      <c r="I63" s="165"/>
      <c r="J63" s="165"/>
      <c r="K63" s="165"/>
      <c r="L63" s="165"/>
      <c r="M63" s="165"/>
      <c r="N63" s="141"/>
      <c r="O63" s="141"/>
      <c r="Q63" s="176"/>
      <c r="R63" s="176"/>
      <c r="S63" s="176"/>
      <c r="T63" s="176"/>
      <c r="U63" s="176"/>
      <c r="V63" s="176"/>
      <c r="W63" s="142"/>
      <c r="X63" s="142"/>
      <c r="Z63" s="178"/>
      <c r="AA63" s="178"/>
      <c r="AB63" s="178"/>
      <c r="AC63" s="178"/>
      <c r="AD63" s="178"/>
      <c r="AE63" s="178"/>
      <c r="AF63" s="178"/>
      <c r="AG63" s="174"/>
      <c r="AI63" s="170"/>
      <c r="AJ63" s="170"/>
      <c r="AK63" s="170">
        <f t="shared" si="8"/>
        <v>0</v>
      </c>
      <c r="AL63" s="172">
        <f>IFERROR(VLOOKUP(B63,[2]rptBudgetaryBudgetCrossOrganiza!$A$10069:$O$10384,13,FALSE),"0")</f>
        <v>0</v>
      </c>
      <c r="AM63" s="172"/>
      <c r="AN63" s="172"/>
      <c r="AO63" s="172"/>
      <c r="AP63" s="172"/>
      <c r="AQ63" s="172"/>
      <c r="AS63" s="142"/>
      <c r="AT63" s="142"/>
      <c r="AU63" s="142"/>
      <c r="AV63" s="142"/>
      <c r="AW63" s="142"/>
      <c r="AX63" s="142"/>
      <c r="AY63" s="142"/>
      <c r="AZ63" s="142"/>
    </row>
    <row r="64" spans="1:52" x14ac:dyDescent="0.2">
      <c r="A64" s="192"/>
      <c r="B64" s="143" t="s">
        <v>246</v>
      </c>
      <c r="C64" s="150" t="str">
        <f t="shared" si="11"/>
        <v>45</v>
      </c>
      <c r="D64" s="150" t="str">
        <f t="shared" si="12"/>
        <v>40</v>
      </c>
      <c r="E64" s="150" t="str">
        <f t="shared" si="13"/>
        <v>000</v>
      </c>
      <c r="F64" s="143" t="str">
        <f t="shared" si="14"/>
        <v>6000.12</v>
      </c>
      <c r="G64" s="143" t="s">
        <v>387</v>
      </c>
      <c r="H64" s="165"/>
      <c r="I64" s="165"/>
      <c r="J64" s="165"/>
      <c r="K64" s="165"/>
      <c r="L64" s="165"/>
      <c r="M64" s="165"/>
      <c r="N64" s="141"/>
      <c r="O64" s="141"/>
      <c r="Q64" s="176"/>
      <c r="R64" s="176"/>
      <c r="S64" s="176"/>
      <c r="T64" s="176"/>
      <c r="U64" s="176"/>
      <c r="V64" s="176"/>
      <c r="W64" s="142"/>
      <c r="X64" s="142"/>
      <c r="Z64" s="178"/>
      <c r="AA64" s="178"/>
      <c r="AB64" s="178"/>
      <c r="AC64" s="178"/>
      <c r="AD64" s="178"/>
      <c r="AE64" s="178"/>
      <c r="AF64" s="178"/>
      <c r="AG64" s="174"/>
      <c r="AI64" s="170"/>
      <c r="AJ64" s="170"/>
      <c r="AK64" s="170">
        <f t="shared" si="8"/>
        <v>0</v>
      </c>
      <c r="AL64" s="172">
        <f>IFERROR(VLOOKUP(B64,[2]rptBudgetaryBudgetCrossOrganiza!$A$10069:$O$10384,13,FALSE),"0")</f>
        <v>0</v>
      </c>
      <c r="AM64" s="172"/>
      <c r="AN64" s="172"/>
      <c r="AO64" s="172"/>
      <c r="AP64" s="172"/>
      <c r="AQ64" s="172"/>
      <c r="AS64" s="142"/>
      <c r="AT64" s="142"/>
      <c r="AU64" s="142"/>
      <c r="AV64" s="142"/>
      <c r="AW64" s="142"/>
      <c r="AX64" s="142"/>
      <c r="AY64" s="142"/>
      <c r="AZ64" s="142"/>
    </row>
    <row r="65" spans="1:52" x14ac:dyDescent="0.2">
      <c r="A65" s="192"/>
      <c r="B65" s="143" t="s">
        <v>247</v>
      </c>
      <c r="C65" s="150" t="str">
        <f t="shared" si="11"/>
        <v>45</v>
      </c>
      <c r="D65" s="150" t="str">
        <f t="shared" si="12"/>
        <v>40</v>
      </c>
      <c r="E65" s="150" t="str">
        <f t="shared" si="13"/>
        <v>000</v>
      </c>
      <c r="F65" s="143" t="str">
        <f t="shared" si="14"/>
        <v>6000.13</v>
      </c>
      <c r="G65" s="143" t="s">
        <v>388</v>
      </c>
      <c r="H65" s="165"/>
      <c r="I65" s="165"/>
      <c r="J65" s="165"/>
      <c r="K65" s="165"/>
      <c r="L65" s="165"/>
      <c r="M65" s="165"/>
      <c r="N65" s="141"/>
      <c r="O65" s="141"/>
      <c r="Q65" s="176"/>
      <c r="R65" s="176"/>
      <c r="S65" s="176"/>
      <c r="T65" s="176"/>
      <c r="U65" s="176"/>
      <c r="V65" s="176"/>
      <c r="W65" s="142"/>
      <c r="X65" s="142"/>
      <c r="Z65" s="178"/>
      <c r="AA65" s="178"/>
      <c r="AB65" s="178"/>
      <c r="AC65" s="178"/>
      <c r="AD65" s="178"/>
      <c r="AE65" s="178"/>
      <c r="AF65" s="178"/>
      <c r="AG65" s="174"/>
      <c r="AI65" s="170"/>
      <c r="AJ65" s="170"/>
      <c r="AK65" s="170">
        <f t="shared" si="8"/>
        <v>0</v>
      </c>
      <c r="AL65" s="172">
        <f>IFERROR(VLOOKUP(B65,[2]rptBudgetaryBudgetCrossOrganiza!$A$10069:$O$10384,13,FALSE),"0")</f>
        <v>0</v>
      </c>
      <c r="AM65" s="172"/>
      <c r="AN65" s="172"/>
      <c r="AO65" s="172"/>
      <c r="AP65" s="172"/>
      <c r="AQ65" s="172"/>
      <c r="AS65" s="142"/>
      <c r="AT65" s="142"/>
      <c r="AU65" s="142"/>
      <c r="AV65" s="142"/>
      <c r="AW65" s="142"/>
      <c r="AX65" s="142"/>
      <c r="AY65" s="142"/>
      <c r="AZ65" s="142"/>
    </row>
    <row r="66" spans="1:52" x14ac:dyDescent="0.2">
      <c r="A66" s="192"/>
      <c r="B66" s="143" t="s">
        <v>248</v>
      </c>
      <c r="C66" s="150" t="str">
        <f t="shared" si="11"/>
        <v>45</v>
      </c>
      <c r="D66" s="150" t="str">
        <f t="shared" si="12"/>
        <v>40</v>
      </c>
      <c r="E66" s="150" t="str">
        <f t="shared" si="13"/>
        <v>000</v>
      </c>
      <c r="F66" s="143" t="str">
        <f t="shared" si="14"/>
        <v>6000.14</v>
      </c>
      <c r="G66" s="143" t="s">
        <v>389</v>
      </c>
      <c r="H66" s="165"/>
      <c r="I66" s="165"/>
      <c r="J66" s="165"/>
      <c r="K66" s="165"/>
      <c r="L66" s="165"/>
      <c r="M66" s="165"/>
      <c r="N66" s="141"/>
      <c r="O66" s="141"/>
      <c r="Q66" s="176"/>
      <c r="R66" s="176"/>
      <c r="S66" s="176"/>
      <c r="T66" s="176"/>
      <c r="U66" s="176"/>
      <c r="V66" s="176"/>
      <c r="W66" s="142"/>
      <c r="X66" s="142"/>
      <c r="Z66" s="178"/>
      <c r="AA66" s="178"/>
      <c r="AB66" s="178"/>
      <c r="AC66" s="178"/>
      <c r="AD66" s="178"/>
      <c r="AE66" s="178"/>
      <c r="AF66" s="178"/>
      <c r="AG66" s="174"/>
      <c r="AI66" s="170"/>
      <c r="AJ66" s="170"/>
      <c r="AK66" s="170">
        <f t="shared" si="8"/>
        <v>0</v>
      </c>
      <c r="AL66" s="172">
        <f>IFERROR(VLOOKUP(B66,[2]rptBudgetaryBudgetCrossOrganiza!$A$10069:$O$10384,13,FALSE),"0")</f>
        <v>0</v>
      </c>
      <c r="AM66" s="172"/>
      <c r="AN66" s="172"/>
      <c r="AO66" s="172"/>
      <c r="AP66" s="172"/>
      <c r="AQ66" s="172"/>
      <c r="AS66" s="142"/>
      <c r="AT66" s="142"/>
      <c r="AU66" s="142"/>
      <c r="AV66" s="142"/>
      <c r="AW66" s="142"/>
      <c r="AX66" s="142"/>
      <c r="AY66" s="142"/>
      <c r="AZ66" s="142"/>
    </row>
    <row r="67" spans="1:52" x14ac:dyDescent="0.2">
      <c r="A67" s="192"/>
      <c r="B67" s="143" t="s">
        <v>249</v>
      </c>
      <c r="C67" s="150" t="str">
        <f t="shared" si="11"/>
        <v>45</v>
      </c>
      <c r="D67" s="150" t="str">
        <f t="shared" si="12"/>
        <v>40</v>
      </c>
      <c r="E67" s="150" t="str">
        <f t="shared" si="13"/>
        <v>000</v>
      </c>
      <c r="F67" s="143" t="str">
        <f t="shared" si="14"/>
        <v>6000.18</v>
      </c>
      <c r="G67" s="143" t="s">
        <v>117</v>
      </c>
      <c r="H67" s="165"/>
      <c r="I67" s="165"/>
      <c r="J67" s="165"/>
      <c r="K67" s="165"/>
      <c r="L67" s="165"/>
      <c r="M67" s="165"/>
      <c r="N67" s="141"/>
      <c r="O67" s="141"/>
      <c r="Q67" s="176"/>
      <c r="R67" s="176"/>
      <c r="S67" s="176"/>
      <c r="T67" s="176"/>
      <c r="U67" s="176"/>
      <c r="V67" s="176"/>
      <c r="W67" s="142"/>
      <c r="X67" s="142"/>
      <c r="Z67" s="178"/>
      <c r="AA67" s="178"/>
      <c r="AB67" s="178"/>
      <c r="AC67" s="178"/>
      <c r="AD67" s="178"/>
      <c r="AE67" s="178"/>
      <c r="AF67" s="178"/>
      <c r="AG67" s="174"/>
      <c r="AI67" s="170"/>
      <c r="AJ67" s="170"/>
      <c r="AK67" s="170">
        <f t="shared" si="8"/>
        <v>0</v>
      </c>
      <c r="AL67" s="172">
        <f>IFERROR(VLOOKUP(B67,[2]rptBudgetaryBudgetCrossOrganiza!$A$10069:$O$10384,13,FALSE),"0")</f>
        <v>0</v>
      </c>
      <c r="AM67" s="172"/>
      <c r="AN67" s="172"/>
      <c r="AO67" s="172"/>
      <c r="AP67" s="172"/>
      <c r="AQ67" s="172"/>
      <c r="AS67" s="142"/>
      <c r="AT67" s="142"/>
      <c r="AU67" s="142"/>
      <c r="AV67" s="142"/>
      <c r="AW67" s="142"/>
      <c r="AX67" s="142"/>
      <c r="AY67" s="142"/>
      <c r="AZ67" s="142"/>
    </row>
    <row r="68" spans="1:52" x14ac:dyDescent="0.2">
      <c r="A68" s="192"/>
      <c r="B68" s="143" t="s">
        <v>250</v>
      </c>
      <c r="C68" s="150" t="str">
        <f t="shared" si="11"/>
        <v>45</v>
      </c>
      <c r="D68" s="150" t="str">
        <f t="shared" si="12"/>
        <v>40</v>
      </c>
      <c r="E68" s="150" t="str">
        <f t="shared" si="13"/>
        <v>000</v>
      </c>
      <c r="F68" s="143" t="str">
        <f t="shared" si="14"/>
        <v>6100.01</v>
      </c>
      <c r="G68" s="143" t="s">
        <v>390</v>
      </c>
      <c r="H68" s="165"/>
      <c r="I68" s="165"/>
      <c r="J68" s="165"/>
      <c r="K68" s="165"/>
      <c r="L68" s="165"/>
      <c r="M68" s="165"/>
      <c r="N68" s="141"/>
      <c r="O68" s="141"/>
      <c r="Q68" s="176"/>
      <c r="R68" s="176"/>
      <c r="S68" s="176"/>
      <c r="T68" s="176"/>
      <c r="U68" s="176"/>
      <c r="V68" s="176"/>
      <c r="W68" s="142"/>
      <c r="X68" s="142"/>
      <c r="Z68" s="178"/>
      <c r="AA68" s="178"/>
      <c r="AB68" s="178"/>
      <c r="AC68" s="178"/>
      <c r="AD68" s="178"/>
      <c r="AE68" s="178"/>
      <c r="AF68" s="178"/>
      <c r="AG68" s="174"/>
      <c r="AI68" s="170"/>
      <c r="AJ68" s="170"/>
      <c r="AK68" s="170">
        <f t="shared" ref="AK68:AK131" si="15">AJ68</f>
        <v>0</v>
      </c>
      <c r="AL68" s="172">
        <f>IFERROR(VLOOKUP(B68,[2]rptBudgetaryBudgetCrossOrganiza!$A$10069:$O$10384,13,FALSE),"0")</f>
        <v>0</v>
      </c>
      <c r="AM68" s="172"/>
      <c r="AN68" s="172"/>
      <c r="AO68" s="172"/>
      <c r="AP68" s="172"/>
      <c r="AQ68" s="172"/>
      <c r="AS68" s="142"/>
      <c r="AT68" s="142"/>
      <c r="AU68" s="142"/>
      <c r="AV68" s="142"/>
      <c r="AW68" s="142"/>
      <c r="AX68" s="142"/>
      <c r="AY68" s="142"/>
      <c r="AZ68" s="142"/>
    </row>
    <row r="69" spans="1:52" x14ac:dyDescent="0.2">
      <c r="A69" s="192"/>
      <c r="B69" s="143" t="s">
        <v>251</v>
      </c>
      <c r="C69" s="150" t="str">
        <f t="shared" si="11"/>
        <v>45</v>
      </c>
      <c r="D69" s="150" t="str">
        <f t="shared" si="12"/>
        <v>40</v>
      </c>
      <c r="E69" s="150" t="str">
        <f t="shared" si="13"/>
        <v>000</v>
      </c>
      <c r="F69" s="143" t="str">
        <f t="shared" si="14"/>
        <v>6100.02</v>
      </c>
      <c r="G69" s="143" t="s">
        <v>391</v>
      </c>
      <c r="H69" s="165"/>
      <c r="I69" s="165"/>
      <c r="J69" s="165"/>
      <c r="K69" s="165"/>
      <c r="L69" s="165"/>
      <c r="M69" s="165"/>
      <c r="N69" s="141"/>
      <c r="O69" s="141"/>
      <c r="Q69" s="176"/>
      <c r="R69" s="176"/>
      <c r="S69" s="176"/>
      <c r="T69" s="176"/>
      <c r="U69" s="176"/>
      <c r="V69" s="176"/>
      <c r="W69" s="142"/>
      <c r="X69" s="142"/>
      <c r="Z69" s="178"/>
      <c r="AA69" s="178"/>
      <c r="AB69" s="178"/>
      <c r="AC69" s="178"/>
      <c r="AD69" s="178"/>
      <c r="AE69" s="178"/>
      <c r="AF69" s="178"/>
      <c r="AG69" s="174"/>
      <c r="AI69" s="170"/>
      <c r="AJ69" s="170"/>
      <c r="AK69" s="170">
        <f t="shared" si="15"/>
        <v>0</v>
      </c>
      <c r="AL69" s="172">
        <f>IFERROR(VLOOKUP(B69,[2]rptBudgetaryBudgetCrossOrganiza!$A$10069:$O$10384,13,FALSE),"0")</f>
        <v>0</v>
      </c>
      <c r="AM69" s="172"/>
      <c r="AN69" s="172"/>
      <c r="AO69" s="172"/>
      <c r="AP69" s="172"/>
      <c r="AQ69" s="172"/>
      <c r="AS69" s="142"/>
      <c r="AT69" s="142"/>
      <c r="AU69" s="142"/>
      <c r="AV69" s="142"/>
      <c r="AW69" s="142"/>
      <c r="AX69" s="142"/>
      <c r="AY69" s="142"/>
      <c r="AZ69" s="142"/>
    </row>
    <row r="70" spans="1:52" x14ac:dyDescent="0.2">
      <c r="A70" s="192"/>
      <c r="B70" s="143" t="s">
        <v>252</v>
      </c>
      <c r="C70" s="150" t="str">
        <f t="shared" si="11"/>
        <v>45</v>
      </c>
      <c r="D70" s="150" t="str">
        <f t="shared" si="12"/>
        <v>40</v>
      </c>
      <c r="E70" s="150" t="str">
        <f t="shared" si="13"/>
        <v>000</v>
      </c>
      <c r="F70" s="143" t="str">
        <f t="shared" si="14"/>
        <v>6100.03</v>
      </c>
      <c r="G70" s="143" t="s">
        <v>392</v>
      </c>
      <c r="H70" s="165"/>
      <c r="I70" s="165"/>
      <c r="J70" s="165"/>
      <c r="K70" s="165"/>
      <c r="L70" s="165"/>
      <c r="M70" s="165"/>
      <c r="N70" s="141"/>
      <c r="O70" s="141"/>
      <c r="Q70" s="176"/>
      <c r="R70" s="176"/>
      <c r="S70" s="176"/>
      <c r="T70" s="176"/>
      <c r="U70" s="176"/>
      <c r="V70" s="176"/>
      <c r="W70" s="142"/>
      <c r="X70" s="142"/>
      <c r="Z70" s="178"/>
      <c r="AA70" s="178"/>
      <c r="AB70" s="178"/>
      <c r="AC70" s="178"/>
      <c r="AD70" s="178"/>
      <c r="AE70" s="178"/>
      <c r="AF70" s="178"/>
      <c r="AG70" s="174"/>
      <c r="AI70" s="170"/>
      <c r="AJ70" s="170"/>
      <c r="AK70" s="170">
        <f t="shared" si="15"/>
        <v>0</v>
      </c>
      <c r="AL70" s="172">
        <f>IFERROR(VLOOKUP(B70,[2]rptBudgetaryBudgetCrossOrganiza!$A$10069:$O$10384,13,FALSE),"0")</f>
        <v>0</v>
      </c>
      <c r="AM70" s="172"/>
      <c r="AN70" s="172"/>
      <c r="AO70" s="172"/>
      <c r="AP70" s="172"/>
      <c r="AQ70" s="172"/>
      <c r="AS70" s="142"/>
      <c r="AT70" s="142"/>
      <c r="AU70" s="142"/>
      <c r="AV70" s="142"/>
      <c r="AW70" s="142"/>
      <c r="AX70" s="142"/>
      <c r="AY70" s="142"/>
      <c r="AZ70" s="142"/>
    </row>
    <row r="71" spans="1:52" x14ac:dyDescent="0.2">
      <c r="A71" s="192"/>
      <c r="B71" s="143" t="s">
        <v>253</v>
      </c>
      <c r="C71" s="150" t="str">
        <f t="shared" si="11"/>
        <v>45</v>
      </c>
      <c r="D71" s="150" t="str">
        <f t="shared" si="12"/>
        <v>40</v>
      </c>
      <c r="E71" s="150" t="str">
        <f t="shared" si="13"/>
        <v>000</v>
      </c>
      <c r="F71" s="143" t="str">
        <f t="shared" si="14"/>
        <v>6200.01</v>
      </c>
      <c r="G71" s="143" t="s">
        <v>393</v>
      </c>
      <c r="H71" s="165"/>
      <c r="I71" s="165"/>
      <c r="J71" s="165"/>
      <c r="K71" s="165"/>
      <c r="L71" s="165"/>
      <c r="M71" s="165"/>
      <c r="N71" s="141"/>
      <c r="O71" s="141"/>
      <c r="Q71" s="176"/>
      <c r="R71" s="176"/>
      <c r="S71" s="176"/>
      <c r="T71" s="176"/>
      <c r="U71" s="176"/>
      <c r="V71" s="176"/>
      <c r="W71" s="142"/>
      <c r="X71" s="142"/>
      <c r="Z71" s="178"/>
      <c r="AA71" s="178"/>
      <c r="AB71" s="178"/>
      <c r="AC71" s="178"/>
      <c r="AD71" s="178"/>
      <c r="AE71" s="178"/>
      <c r="AF71" s="178"/>
      <c r="AG71" s="174"/>
      <c r="AI71" s="170"/>
      <c r="AJ71" s="170"/>
      <c r="AK71" s="170">
        <f t="shared" si="15"/>
        <v>0</v>
      </c>
      <c r="AL71" s="172">
        <f>IFERROR(VLOOKUP(B71,[2]rptBudgetaryBudgetCrossOrganiza!$A$10069:$O$10384,13,FALSE),"0")</f>
        <v>0</v>
      </c>
      <c r="AM71" s="172"/>
      <c r="AN71" s="172"/>
      <c r="AO71" s="172"/>
      <c r="AP71" s="172"/>
      <c r="AQ71" s="172"/>
      <c r="AS71" s="142"/>
      <c r="AT71" s="142"/>
      <c r="AU71" s="142"/>
      <c r="AV71" s="142"/>
      <c r="AW71" s="142"/>
      <c r="AX71" s="142"/>
      <c r="AY71" s="142"/>
      <c r="AZ71" s="142"/>
    </row>
    <row r="72" spans="1:52" x14ac:dyDescent="0.2">
      <c r="A72" s="192"/>
      <c r="B72" s="143" t="s">
        <v>254</v>
      </c>
      <c r="C72" s="150" t="str">
        <f t="shared" si="11"/>
        <v>45</v>
      </c>
      <c r="D72" s="150" t="str">
        <f t="shared" si="12"/>
        <v>40</v>
      </c>
      <c r="E72" s="150" t="str">
        <f t="shared" si="13"/>
        <v>000</v>
      </c>
      <c r="F72" s="143" t="str">
        <f t="shared" si="14"/>
        <v>6200.02</v>
      </c>
      <c r="G72" s="143" t="s">
        <v>86</v>
      </c>
      <c r="H72" s="165"/>
      <c r="I72" s="165"/>
      <c r="J72" s="165"/>
      <c r="K72" s="165"/>
      <c r="L72" s="165"/>
      <c r="M72" s="165"/>
      <c r="N72" s="141"/>
      <c r="O72" s="141"/>
      <c r="Q72" s="176"/>
      <c r="R72" s="176"/>
      <c r="S72" s="176"/>
      <c r="T72" s="176"/>
      <c r="U72" s="176"/>
      <c r="V72" s="176"/>
      <c r="W72" s="142"/>
      <c r="X72" s="142"/>
      <c r="Z72" s="178"/>
      <c r="AA72" s="178"/>
      <c r="AB72" s="178"/>
      <c r="AC72" s="178"/>
      <c r="AD72" s="178"/>
      <c r="AE72" s="178"/>
      <c r="AF72" s="178"/>
      <c r="AG72" s="174"/>
      <c r="AI72" s="170"/>
      <c r="AJ72" s="170"/>
      <c r="AK72" s="170">
        <f t="shared" si="15"/>
        <v>0</v>
      </c>
      <c r="AL72" s="172">
        <f>IFERROR(VLOOKUP(B72,[2]rptBudgetaryBudgetCrossOrganiza!$A$10069:$O$10384,13,FALSE),"0")</f>
        <v>0</v>
      </c>
      <c r="AM72" s="172"/>
      <c r="AN72" s="172"/>
      <c r="AO72" s="172"/>
      <c r="AP72" s="172"/>
      <c r="AQ72" s="172"/>
      <c r="AS72" s="142"/>
      <c r="AT72" s="142"/>
      <c r="AU72" s="142"/>
      <c r="AV72" s="142"/>
      <c r="AW72" s="142"/>
      <c r="AX72" s="142"/>
      <c r="AY72" s="142"/>
      <c r="AZ72" s="142"/>
    </row>
    <row r="73" spans="1:52" x14ac:dyDescent="0.2">
      <c r="A73" s="192"/>
      <c r="B73" s="143" t="s">
        <v>255</v>
      </c>
      <c r="C73" s="150" t="str">
        <f t="shared" si="11"/>
        <v>45</v>
      </c>
      <c r="D73" s="150" t="str">
        <f t="shared" si="12"/>
        <v>40</v>
      </c>
      <c r="E73" s="150" t="str">
        <f t="shared" si="13"/>
        <v>000</v>
      </c>
      <c r="F73" s="143" t="str">
        <f t="shared" si="14"/>
        <v>6200.03</v>
      </c>
      <c r="G73" s="143" t="s">
        <v>394</v>
      </c>
      <c r="H73" s="165"/>
      <c r="I73" s="165"/>
      <c r="J73" s="165"/>
      <c r="K73" s="165"/>
      <c r="L73" s="165"/>
      <c r="M73" s="165"/>
      <c r="N73" s="141"/>
      <c r="O73" s="141"/>
      <c r="Q73" s="176"/>
      <c r="R73" s="176"/>
      <c r="S73" s="176"/>
      <c r="T73" s="176"/>
      <c r="U73" s="176"/>
      <c r="V73" s="176"/>
      <c r="W73" s="142"/>
      <c r="X73" s="142"/>
      <c r="Z73" s="178"/>
      <c r="AA73" s="178"/>
      <c r="AB73" s="178"/>
      <c r="AC73" s="178"/>
      <c r="AD73" s="178"/>
      <c r="AE73" s="178"/>
      <c r="AF73" s="178"/>
      <c r="AG73" s="174"/>
      <c r="AI73" s="170"/>
      <c r="AJ73" s="170"/>
      <c r="AK73" s="170">
        <f t="shared" si="15"/>
        <v>0</v>
      </c>
      <c r="AL73" s="172">
        <f>IFERROR(VLOOKUP(B73,[2]rptBudgetaryBudgetCrossOrganiza!$A$10069:$O$10384,13,FALSE),"0")</f>
        <v>0</v>
      </c>
      <c r="AM73" s="172"/>
      <c r="AN73" s="172"/>
      <c r="AO73" s="172"/>
      <c r="AP73" s="172"/>
      <c r="AQ73" s="172"/>
      <c r="AS73" s="142"/>
      <c r="AT73" s="142"/>
      <c r="AU73" s="142"/>
      <c r="AV73" s="142"/>
      <c r="AW73" s="142"/>
      <c r="AX73" s="142"/>
      <c r="AY73" s="142"/>
      <c r="AZ73" s="142"/>
    </row>
    <row r="74" spans="1:52" x14ac:dyDescent="0.2">
      <c r="A74" s="192"/>
      <c r="B74" s="143" t="s">
        <v>256</v>
      </c>
      <c r="C74" s="150" t="str">
        <f t="shared" si="11"/>
        <v>45</v>
      </c>
      <c r="D74" s="150" t="str">
        <f t="shared" si="12"/>
        <v>40</v>
      </c>
      <c r="E74" s="150" t="str">
        <f t="shared" si="13"/>
        <v>000</v>
      </c>
      <c r="F74" s="143" t="str">
        <f t="shared" si="14"/>
        <v>6200.04</v>
      </c>
      <c r="G74" s="143" t="s">
        <v>395</v>
      </c>
      <c r="H74" s="165"/>
      <c r="I74" s="165"/>
      <c r="J74" s="165"/>
      <c r="K74" s="165"/>
      <c r="L74" s="165"/>
      <c r="M74" s="165"/>
      <c r="N74" s="141"/>
      <c r="O74" s="141"/>
      <c r="Q74" s="176"/>
      <c r="R74" s="176"/>
      <c r="S74" s="176"/>
      <c r="T74" s="176"/>
      <c r="U74" s="176"/>
      <c r="V74" s="176"/>
      <c r="W74" s="142"/>
      <c r="X74" s="142"/>
      <c r="Z74" s="178"/>
      <c r="AA74" s="178"/>
      <c r="AB74" s="178"/>
      <c r="AC74" s="178"/>
      <c r="AD74" s="178"/>
      <c r="AE74" s="178"/>
      <c r="AF74" s="178"/>
      <c r="AG74" s="174"/>
      <c r="AI74" s="170"/>
      <c r="AJ74" s="170"/>
      <c r="AK74" s="170">
        <f t="shared" si="15"/>
        <v>0</v>
      </c>
      <c r="AL74" s="172">
        <f>IFERROR(VLOOKUP(B74,[2]rptBudgetaryBudgetCrossOrganiza!$A$10069:$O$10384,13,FALSE),"0")</f>
        <v>0</v>
      </c>
      <c r="AM74" s="172"/>
      <c r="AN74" s="172"/>
      <c r="AO74" s="172"/>
      <c r="AP74" s="172"/>
      <c r="AQ74" s="172"/>
      <c r="AS74" s="142"/>
      <c r="AT74" s="142"/>
      <c r="AU74" s="142"/>
      <c r="AV74" s="142"/>
      <c r="AW74" s="142"/>
      <c r="AX74" s="142"/>
      <c r="AY74" s="142"/>
      <c r="AZ74" s="142"/>
    </row>
    <row r="75" spans="1:52" x14ac:dyDescent="0.2">
      <c r="A75" s="192"/>
      <c r="B75" s="143" t="s">
        <v>257</v>
      </c>
      <c r="C75" s="150" t="str">
        <f t="shared" si="11"/>
        <v>45</v>
      </c>
      <c r="D75" s="150" t="str">
        <f t="shared" si="12"/>
        <v>40</v>
      </c>
      <c r="E75" s="150" t="str">
        <f t="shared" si="13"/>
        <v>000</v>
      </c>
      <c r="F75" s="143" t="str">
        <f t="shared" si="14"/>
        <v>6200.05</v>
      </c>
      <c r="G75" s="143" t="s">
        <v>396</v>
      </c>
      <c r="H75" s="165"/>
      <c r="I75" s="165"/>
      <c r="J75" s="165"/>
      <c r="K75" s="165"/>
      <c r="L75" s="165"/>
      <c r="M75" s="165"/>
      <c r="N75" s="141"/>
      <c r="O75" s="141"/>
      <c r="Q75" s="176"/>
      <c r="R75" s="176"/>
      <c r="S75" s="176"/>
      <c r="T75" s="176"/>
      <c r="U75" s="176"/>
      <c r="V75" s="176"/>
      <c r="W75" s="142"/>
      <c r="X75" s="142"/>
      <c r="Z75" s="178"/>
      <c r="AA75" s="178"/>
      <c r="AB75" s="178"/>
      <c r="AC75" s="178"/>
      <c r="AD75" s="178"/>
      <c r="AE75" s="178"/>
      <c r="AF75" s="178"/>
      <c r="AG75" s="174"/>
      <c r="AI75" s="170"/>
      <c r="AJ75" s="170"/>
      <c r="AK75" s="170">
        <f t="shared" si="15"/>
        <v>0</v>
      </c>
      <c r="AL75" s="172">
        <f>IFERROR(VLOOKUP(B75,[2]rptBudgetaryBudgetCrossOrganiza!$A$10069:$O$10384,13,FALSE),"0")</f>
        <v>0</v>
      </c>
      <c r="AM75" s="172"/>
      <c r="AN75" s="172"/>
      <c r="AO75" s="172"/>
      <c r="AP75" s="172"/>
      <c r="AQ75" s="172"/>
      <c r="AS75" s="142"/>
      <c r="AT75" s="142"/>
      <c r="AU75" s="142"/>
      <c r="AV75" s="142"/>
      <c r="AW75" s="142"/>
      <c r="AX75" s="142"/>
      <c r="AY75" s="142"/>
      <c r="AZ75" s="142"/>
    </row>
    <row r="76" spans="1:52" x14ac:dyDescent="0.2">
      <c r="A76" s="192"/>
      <c r="B76" s="143" t="s">
        <v>258</v>
      </c>
      <c r="C76" s="150" t="str">
        <f t="shared" si="11"/>
        <v>45</v>
      </c>
      <c r="D76" s="150" t="str">
        <f t="shared" si="12"/>
        <v>40</v>
      </c>
      <c r="E76" s="150" t="str">
        <f t="shared" si="13"/>
        <v>000</v>
      </c>
      <c r="F76" s="143" t="str">
        <f t="shared" si="14"/>
        <v>6200.09</v>
      </c>
      <c r="G76" s="143" t="s">
        <v>112</v>
      </c>
      <c r="H76" s="165"/>
      <c r="I76" s="165"/>
      <c r="J76" s="165"/>
      <c r="K76" s="165"/>
      <c r="L76" s="165"/>
      <c r="M76" s="165"/>
      <c r="N76" s="141"/>
      <c r="O76" s="141"/>
      <c r="Q76" s="176"/>
      <c r="R76" s="176"/>
      <c r="S76" s="176"/>
      <c r="T76" s="176"/>
      <c r="U76" s="176"/>
      <c r="V76" s="176"/>
      <c r="W76" s="142"/>
      <c r="X76" s="142"/>
      <c r="Z76" s="178"/>
      <c r="AA76" s="178"/>
      <c r="AB76" s="178"/>
      <c r="AC76" s="178"/>
      <c r="AD76" s="178"/>
      <c r="AE76" s="178"/>
      <c r="AF76" s="178"/>
      <c r="AG76" s="174"/>
      <c r="AI76" s="170"/>
      <c r="AJ76" s="170"/>
      <c r="AK76" s="170">
        <f t="shared" si="15"/>
        <v>0</v>
      </c>
      <c r="AL76" s="172">
        <f>IFERROR(VLOOKUP(B76,[2]rptBudgetaryBudgetCrossOrganiza!$A$10069:$O$10384,13,FALSE),"0")</f>
        <v>0</v>
      </c>
      <c r="AM76" s="172"/>
      <c r="AN76" s="172"/>
      <c r="AO76" s="172"/>
      <c r="AP76" s="172"/>
      <c r="AQ76" s="172"/>
      <c r="AS76" s="142"/>
      <c r="AT76" s="142"/>
      <c r="AU76" s="142"/>
      <c r="AV76" s="142"/>
      <c r="AW76" s="142"/>
      <c r="AX76" s="142"/>
      <c r="AY76" s="142"/>
      <c r="AZ76" s="142"/>
    </row>
    <row r="77" spans="1:52" x14ac:dyDescent="0.2">
      <c r="A77" s="192"/>
      <c r="B77" s="143" t="s">
        <v>259</v>
      </c>
      <c r="C77" s="150" t="str">
        <f t="shared" si="11"/>
        <v>45</v>
      </c>
      <c r="D77" s="150" t="str">
        <f t="shared" si="12"/>
        <v>40</v>
      </c>
      <c r="E77" s="150" t="str">
        <f t="shared" si="13"/>
        <v>000</v>
      </c>
      <c r="F77" s="143" t="str">
        <f t="shared" si="14"/>
        <v>6300.01</v>
      </c>
      <c r="G77" s="143" t="s">
        <v>397</v>
      </c>
      <c r="H77" s="165"/>
      <c r="I77" s="165"/>
      <c r="J77" s="165"/>
      <c r="K77" s="165"/>
      <c r="L77" s="165"/>
      <c r="M77" s="165"/>
      <c r="N77" s="141"/>
      <c r="O77" s="141"/>
      <c r="Q77" s="176"/>
      <c r="R77" s="176"/>
      <c r="S77" s="176"/>
      <c r="T77" s="176"/>
      <c r="U77" s="176"/>
      <c r="V77" s="176"/>
      <c r="W77" s="142"/>
      <c r="X77" s="142"/>
      <c r="Z77" s="178"/>
      <c r="AA77" s="178"/>
      <c r="AB77" s="178"/>
      <c r="AC77" s="178"/>
      <c r="AD77" s="178"/>
      <c r="AE77" s="178"/>
      <c r="AF77" s="178"/>
      <c r="AG77" s="174"/>
      <c r="AI77" s="170"/>
      <c r="AJ77" s="170"/>
      <c r="AK77" s="170">
        <f t="shared" si="15"/>
        <v>0</v>
      </c>
      <c r="AL77" s="172">
        <f>IFERROR(VLOOKUP(B77,[2]rptBudgetaryBudgetCrossOrganiza!$A$10069:$O$10384,13,FALSE),"0")</f>
        <v>0</v>
      </c>
      <c r="AM77" s="172"/>
      <c r="AN77" s="172"/>
      <c r="AO77" s="172"/>
      <c r="AP77" s="172"/>
      <c r="AQ77" s="172"/>
      <c r="AS77" s="142"/>
      <c r="AT77" s="142"/>
      <c r="AU77" s="142"/>
      <c r="AV77" s="142"/>
      <c r="AW77" s="142"/>
      <c r="AX77" s="142"/>
      <c r="AY77" s="142"/>
      <c r="AZ77" s="142"/>
    </row>
    <row r="78" spans="1:52" x14ac:dyDescent="0.2">
      <c r="A78" s="192"/>
      <c r="B78" s="143" t="s">
        <v>260</v>
      </c>
      <c r="C78" s="150" t="str">
        <f t="shared" si="11"/>
        <v>45</v>
      </c>
      <c r="D78" s="150" t="str">
        <f t="shared" si="12"/>
        <v>40</v>
      </c>
      <c r="E78" s="150" t="str">
        <f t="shared" si="13"/>
        <v>000</v>
      </c>
      <c r="F78" s="143" t="str">
        <f t="shared" si="14"/>
        <v>6300.02</v>
      </c>
      <c r="G78" s="143" t="s">
        <v>398</v>
      </c>
      <c r="H78" s="165"/>
      <c r="I78" s="165"/>
      <c r="J78" s="165"/>
      <c r="K78" s="165"/>
      <c r="L78" s="165"/>
      <c r="M78" s="165"/>
      <c r="N78" s="141"/>
      <c r="O78" s="141"/>
      <c r="Q78" s="176"/>
      <c r="R78" s="176"/>
      <c r="S78" s="176"/>
      <c r="T78" s="176"/>
      <c r="U78" s="176"/>
      <c r="V78" s="176"/>
      <c r="W78" s="142"/>
      <c r="X78" s="142"/>
      <c r="Z78" s="178"/>
      <c r="AA78" s="178"/>
      <c r="AB78" s="178"/>
      <c r="AC78" s="178"/>
      <c r="AD78" s="178"/>
      <c r="AE78" s="178"/>
      <c r="AF78" s="178"/>
      <c r="AG78" s="174"/>
      <c r="AI78" s="170"/>
      <c r="AJ78" s="170"/>
      <c r="AK78" s="170">
        <f t="shared" si="15"/>
        <v>0</v>
      </c>
      <c r="AL78" s="172">
        <f>IFERROR(VLOOKUP(B78,[2]rptBudgetaryBudgetCrossOrganiza!$A$10069:$O$10384,13,FALSE),"0")</f>
        <v>0</v>
      </c>
      <c r="AM78" s="172"/>
      <c r="AN78" s="172"/>
      <c r="AO78" s="172"/>
      <c r="AP78" s="172"/>
      <c r="AQ78" s="172"/>
      <c r="AS78" s="142"/>
      <c r="AT78" s="142"/>
      <c r="AU78" s="142"/>
      <c r="AV78" s="142"/>
      <c r="AW78" s="142"/>
      <c r="AX78" s="142"/>
      <c r="AY78" s="142"/>
      <c r="AZ78" s="142"/>
    </row>
    <row r="79" spans="1:52" x14ac:dyDescent="0.2">
      <c r="A79" s="192"/>
      <c r="B79" s="143" t="s">
        <v>261</v>
      </c>
      <c r="C79" s="150" t="str">
        <f t="shared" si="11"/>
        <v>45</v>
      </c>
      <c r="D79" s="150" t="str">
        <f t="shared" si="12"/>
        <v>40</v>
      </c>
      <c r="E79" s="150" t="str">
        <f t="shared" si="13"/>
        <v>000</v>
      </c>
      <c r="F79" s="143" t="str">
        <f t="shared" si="14"/>
        <v>6300.03</v>
      </c>
      <c r="G79" s="143" t="s">
        <v>399</v>
      </c>
      <c r="H79" s="165"/>
      <c r="I79" s="165"/>
      <c r="J79" s="165"/>
      <c r="K79" s="165"/>
      <c r="L79" s="165"/>
      <c r="M79" s="165"/>
      <c r="N79" s="141"/>
      <c r="O79" s="141"/>
      <c r="Q79" s="176"/>
      <c r="R79" s="176"/>
      <c r="S79" s="176"/>
      <c r="T79" s="176"/>
      <c r="U79" s="176"/>
      <c r="V79" s="176"/>
      <c r="W79" s="142"/>
      <c r="X79" s="142"/>
      <c r="Z79" s="178"/>
      <c r="AA79" s="178"/>
      <c r="AB79" s="178"/>
      <c r="AC79" s="178"/>
      <c r="AD79" s="178"/>
      <c r="AE79" s="178"/>
      <c r="AF79" s="178"/>
      <c r="AG79" s="174"/>
      <c r="AI79" s="170"/>
      <c r="AJ79" s="170"/>
      <c r="AK79" s="170">
        <f t="shared" si="15"/>
        <v>0</v>
      </c>
      <c r="AL79" s="172">
        <f>IFERROR(VLOOKUP(B79,[2]rptBudgetaryBudgetCrossOrganiza!$A$10069:$O$10384,13,FALSE),"0")</f>
        <v>0</v>
      </c>
      <c r="AM79" s="172"/>
      <c r="AN79" s="172"/>
      <c r="AO79" s="172"/>
      <c r="AP79" s="172"/>
      <c r="AQ79" s="172"/>
      <c r="AS79" s="142"/>
      <c r="AT79" s="142"/>
      <c r="AU79" s="142"/>
      <c r="AV79" s="142"/>
      <c r="AW79" s="142"/>
      <c r="AX79" s="142"/>
      <c r="AY79" s="142"/>
      <c r="AZ79" s="142"/>
    </row>
    <row r="80" spans="1:52" x14ac:dyDescent="0.2">
      <c r="A80" s="192"/>
      <c r="B80" s="143" t="s">
        <v>262</v>
      </c>
      <c r="C80" s="150" t="str">
        <f t="shared" si="11"/>
        <v>45</v>
      </c>
      <c r="D80" s="150" t="str">
        <f t="shared" si="12"/>
        <v>40</v>
      </c>
      <c r="E80" s="150" t="str">
        <f t="shared" si="13"/>
        <v>000</v>
      </c>
      <c r="F80" s="143" t="str">
        <f t="shared" si="14"/>
        <v>6350.01</v>
      </c>
      <c r="G80" s="143" t="s">
        <v>400</v>
      </c>
      <c r="H80" s="165"/>
      <c r="I80" s="165"/>
      <c r="J80" s="165"/>
      <c r="K80" s="165"/>
      <c r="L80" s="165"/>
      <c r="M80" s="165"/>
      <c r="N80" s="141"/>
      <c r="O80" s="141"/>
      <c r="Q80" s="176"/>
      <c r="R80" s="176"/>
      <c r="S80" s="176"/>
      <c r="T80" s="176"/>
      <c r="U80" s="176"/>
      <c r="V80" s="176"/>
      <c r="W80" s="142"/>
      <c r="X80" s="142"/>
      <c r="Z80" s="178"/>
      <c r="AA80" s="178"/>
      <c r="AB80" s="178"/>
      <c r="AC80" s="178"/>
      <c r="AD80" s="178"/>
      <c r="AE80" s="178"/>
      <c r="AF80" s="178"/>
      <c r="AG80" s="174"/>
      <c r="AI80" s="170"/>
      <c r="AJ80" s="170"/>
      <c r="AK80" s="170">
        <f t="shared" si="15"/>
        <v>0</v>
      </c>
      <c r="AL80" s="172">
        <f>IFERROR(VLOOKUP(B80,[2]rptBudgetaryBudgetCrossOrganiza!$A$10069:$O$10384,13,FALSE),"0")</f>
        <v>0</v>
      </c>
      <c r="AM80" s="172"/>
      <c r="AN80" s="172"/>
      <c r="AO80" s="172"/>
      <c r="AP80" s="172"/>
      <c r="AQ80" s="172"/>
      <c r="AS80" s="142"/>
      <c r="AT80" s="142"/>
      <c r="AU80" s="142"/>
      <c r="AV80" s="142"/>
      <c r="AW80" s="142"/>
      <c r="AX80" s="142"/>
      <c r="AY80" s="142"/>
      <c r="AZ80" s="142"/>
    </row>
    <row r="81" spans="1:52" x14ac:dyDescent="0.2">
      <c r="A81" s="192"/>
      <c r="B81" s="143" t="s">
        <v>263</v>
      </c>
      <c r="C81" s="150" t="str">
        <f t="shared" si="11"/>
        <v>45</v>
      </c>
      <c r="D81" s="150" t="str">
        <f t="shared" si="12"/>
        <v>40</v>
      </c>
      <c r="E81" s="150" t="str">
        <f t="shared" si="13"/>
        <v>000</v>
      </c>
      <c r="F81" s="143" t="str">
        <f t="shared" si="14"/>
        <v>6350.02</v>
      </c>
      <c r="G81" s="143" t="s">
        <v>401</v>
      </c>
      <c r="H81" s="165"/>
      <c r="I81" s="165"/>
      <c r="J81" s="165"/>
      <c r="K81" s="165"/>
      <c r="L81" s="165"/>
      <c r="M81" s="165"/>
      <c r="N81" s="141"/>
      <c r="O81" s="141"/>
      <c r="Q81" s="176"/>
      <c r="R81" s="176"/>
      <c r="S81" s="176"/>
      <c r="T81" s="176"/>
      <c r="U81" s="176"/>
      <c r="V81" s="176"/>
      <c r="W81" s="142"/>
      <c r="X81" s="142"/>
      <c r="Z81" s="178"/>
      <c r="AA81" s="178"/>
      <c r="AB81" s="178"/>
      <c r="AC81" s="178"/>
      <c r="AD81" s="178"/>
      <c r="AE81" s="178"/>
      <c r="AF81" s="178"/>
      <c r="AG81" s="174"/>
      <c r="AI81" s="170"/>
      <c r="AJ81" s="170"/>
      <c r="AK81" s="170">
        <f t="shared" si="15"/>
        <v>0</v>
      </c>
      <c r="AL81" s="172">
        <f>IFERROR(VLOOKUP(B81,[2]rptBudgetaryBudgetCrossOrganiza!$A$10069:$O$10384,13,FALSE),"0")</f>
        <v>0</v>
      </c>
      <c r="AM81" s="172"/>
      <c r="AN81" s="172"/>
      <c r="AO81" s="172"/>
      <c r="AP81" s="172"/>
      <c r="AQ81" s="172"/>
      <c r="AS81" s="142"/>
      <c r="AT81" s="142"/>
      <c r="AU81" s="142"/>
      <c r="AV81" s="142"/>
      <c r="AW81" s="142"/>
      <c r="AX81" s="142"/>
      <c r="AY81" s="142"/>
      <c r="AZ81" s="142"/>
    </row>
    <row r="82" spans="1:52" x14ac:dyDescent="0.2">
      <c r="A82" s="192"/>
      <c r="B82" s="143" t="s">
        <v>264</v>
      </c>
      <c r="C82" s="150" t="str">
        <f t="shared" si="11"/>
        <v>45</v>
      </c>
      <c r="D82" s="150" t="str">
        <f t="shared" si="12"/>
        <v>40</v>
      </c>
      <c r="E82" s="150" t="str">
        <f t="shared" si="13"/>
        <v>000</v>
      </c>
      <c r="F82" s="143" t="str">
        <f t="shared" si="14"/>
        <v>6350.03</v>
      </c>
      <c r="G82" s="143" t="s">
        <v>402</v>
      </c>
      <c r="H82" s="165"/>
      <c r="I82" s="165"/>
      <c r="J82" s="165"/>
      <c r="K82" s="165"/>
      <c r="L82" s="165"/>
      <c r="M82" s="165"/>
      <c r="N82" s="141"/>
      <c r="O82" s="141"/>
      <c r="Q82" s="176"/>
      <c r="R82" s="176"/>
      <c r="S82" s="176"/>
      <c r="T82" s="176"/>
      <c r="U82" s="176"/>
      <c r="V82" s="176"/>
      <c r="W82" s="142"/>
      <c r="X82" s="142"/>
      <c r="Z82" s="178"/>
      <c r="AA82" s="178"/>
      <c r="AB82" s="178"/>
      <c r="AC82" s="178"/>
      <c r="AD82" s="178"/>
      <c r="AE82" s="178"/>
      <c r="AF82" s="178"/>
      <c r="AG82" s="174"/>
      <c r="AI82" s="170"/>
      <c r="AJ82" s="170"/>
      <c r="AK82" s="170">
        <f t="shared" si="15"/>
        <v>0</v>
      </c>
      <c r="AL82" s="172">
        <f>IFERROR(VLOOKUP(B82,[2]rptBudgetaryBudgetCrossOrganiza!$A$10069:$O$10384,13,FALSE),"0")</f>
        <v>0</v>
      </c>
      <c r="AM82" s="172"/>
      <c r="AN82" s="172"/>
      <c r="AO82" s="172"/>
      <c r="AP82" s="172"/>
      <c r="AQ82" s="172"/>
      <c r="AS82" s="142"/>
      <c r="AT82" s="142"/>
      <c r="AU82" s="142"/>
      <c r="AV82" s="142"/>
      <c r="AW82" s="142"/>
      <c r="AX82" s="142"/>
      <c r="AY82" s="142"/>
      <c r="AZ82" s="142"/>
    </row>
    <row r="83" spans="1:52" x14ac:dyDescent="0.2">
      <c r="A83" s="192"/>
      <c r="B83" s="143" t="s">
        <v>265</v>
      </c>
      <c r="C83" s="150" t="str">
        <f t="shared" si="11"/>
        <v>45</v>
      </c>
      <c r="D83" s="150" t="str">
        <f t="shared" si="12"/>
        <v>40</v>
      </c>
      <c r="E83" s="150" t="str">
        <f t="shared" si="13"/>
        <v>000</v>
      </c>
      <c r="F83" s="143" t="str">
        <f t="shared" si="14"/>
        <v>6350.04</v>
      </c>
      <c r="G83" s="143" t="s">
        <v>403</v>
      </c>
      <c r="H83" s="165"/>
      <c r="I83" s="165"/>
      <c r="J83" s="165"/>
      <c r="K83" s="165"/>
      <c r="L83" s="165"/>
      <c r="M83" s="165"/>
      <c r="N83" s="141"/>
      <c r="O83" s="141"/>
      <c r="Q83" s="176"/>
      <c r="R83" s="176"/>
      <c r="S83" s="176"/>
      <c r="T83" s="176"/>
      <c r="U83" s="176"/>
      <c r="V83" s="176"/>
      <c r="W83" s="142"/>
      <c r="X83" s="142"/>
      <c r="Z83" s="178"/>
      <c r="AA83" s="178"/>
      <c r="AB83" s="178"/>
      <c r="AC83" s="178"/>
      <c r="AD83" s="178"/>
      <c r="AE83" s="178"/>
      <c r="AF83" s="178"/>
      <c r="AG83" s="174"/>
      <c r="AI83" s="170"/>
      <c r="AJ83" s="170"/>
      <c r="AK83" s="170">
        <f t="shared" si="15"/>
        <v>0</v>
      </c>
      <c r="AL83" s="172">
        <f>IFERROR(VLOOKUP(B83,[2]rptBudgetaryBudgetCrossOrganiza!$A$10069:$O$10384,13,FALSE),"0")</f>
        <v>0</v>
      </c>
      <c r="AM83" s="172"/>
      <c r="AN83" s="172"/>
      <c r="AO83" s="172"/>
      <c r="AP83" s="172"/>
      <c r="AQ83" s="172"/>
      <c r="AS83" s="142"/>
      <c r="AT83" s="142"/>
      <c r="AU83" s="142"/>
      <c r="AV83" s="142"/>
      <c r="AW83" s="142"/>
      <c r="AX83" s="142"/>
      <c r="AY83" s="142"/>
      <c r="AZ83" s="142"/>
    </row>
    <row r="84" spans="1:52" x14ac:dyDescent="0.2">
      <c r="A84" s="192"/>
      <c r="B84" s="143" t="s">
        <v>266</v>
      </c>
      <c r="C84" s="150" t="str">
        <f t="shared" si="11"/>
        <v>45</v>
      </c>
      <c r="D84" s="150" t="str">
        <f t="shared" si="12"/>
        <v>40</v>
      </c>
      <c r="E84" s="150" t="str">
        <f t="shared" si="13"/>
        <v>000</v>
      </c>
      <c r="F84" s="143" t="str">
        <f t="shared" si="14"/>
        <v>6350.05</v>
      </c>
      <c r="G84" s="143" t="s">
        <v>404</v>
      </c>
      <c r="H84" s="165"/>
      <c r="I84" s="165"/>
      <c r="J84" s="165"/>
      <c r="K84" s="165"/>
      <c r="L84" s="165"/>
      <c r="M84" s="165"/>
      <c r="N84" s="141"/>
      <c r="O84" s="141"/>
      <c r="Q84" s="176"/>
      <c r="R84" s="176"/>
      <c r="S84" s="176"/>
      <c r="T84" s="176"/>
      <c r="U84" s="176"/>
      <c r="V84" s="176"/>
      <c r="W84" s="142"/>
      <c r="X84" s="142"/>
      <c r="Z84" s="178"/>
      <c r="AA84" s="178"/>
      <c r="AB84" s="178"/>
      <c r="AC84" s="178"/>
      <c r="AD84" s="178"/>
      <c r="AE84" s="178"/>
      <c r="AF84" s="178"/>
      <c r="AG84" s="174"/>
      <c r="AI84" s="170"/>
      <c r="AJ84" s="170"/>
      <c r="AK84" s="170">
        <f t="shared" si="15"/>
        <v>0</v>
      </c>
      <c r="AL84" s="172">
        <f>IFERROR(VLOOKUP(B84,[2]rptBudgetaryBudgetCrossOrganiza!$A$10069:$O$10384,13,FALSE),"0")</f>
        <v>0</v>
      </c>
      <c r="AM84" s="172"/>
      <c r="AN84" s="172"/>
      <c r="AO84" s="172"/>
      <c r="AP84" s="172"/>
      <c r="AQ84" s="172"/>
      <c r="AS84" s="142"/>
      <c r="AT84" s="142"/>
      <c r="AU84" s="142"/>
      <c r="AV84" s="142"/>
      <c r="AW84" s="142"/>
      <c r="AX84" s="142"/>
      <c r="AY84" s="142"/>
      <c r="AZ84" s="142"/>
    </row>
    <row r="85" spans="1:52" x14ac:dyDescent="0.2">
      <c r="A85" s="192"/>
      <c r="B85" s="143" t="s">
        <v>267</v>
      </c>
      <c r="C85" s="150" t="str">
        <f t="shared" si="11"/>
        <v>45</v>
      </c>
      <c r="D85" s="150" t="str">
        <f t="shared" si="12"/>
        <v>40</v>
      </c>
      <c r="E85" s="150" t="str">
        <f t="shared" si="13"/>
        <v>000</v>
      </c>
      <c r="F85" s="143" t="str">
        <f t="shared" si="14"/>
        <v>6350.06</v>
      </c>
      <c r="G85" s="143" t="s">
        <v>405</v>
      </c>
      <c r="H85" s="165"/>
      <c r="I85" s="165"/>
      <c r="J85" s="165"/>
      <c r="K85" s="165"/>
      <c r="L85" s="165"/>
      <c r="M85" s="165"/>
      <c r="N85" s="141"/>
      <c r="O85" s="141"/>
      <c r="Q85" s="176"/>
      <c r="R85" s="176"/>
      <c r="S85" s="176"/>
      <c r="T85" s="176"/>
      <c r="U85" s="176"/>
      <c r="V85" s="176"/>
      <c r="W85" s="142"/>
      <c r="X85" s="142"/>
      <c r="Z85" s="178"/>
      <c r="AA85" s="178"/>
      <c r="AB85" s="178"/>
      <c r="AC85" s="178"/>
      <c r="AD85" s="178"/>
      <c r="AE85" s="178"/>
      <c r="AF85" s="178"/>
      <c r="AG85" s="174"/>
      <c r="AI85" s="170"/>
      <c r="AJ85" s="170"/>
      <c r="AK85" s="170">
        <f t="shared" si="15"/>
        <v>0</v>
      </c>
      <c r="AL85" s="172">
        <f>IFERROR(VLOOKUP(B85,[2]rptBudgetaryBudgetCrossOrganiza!$A$10069:$O$10384,13,FALSE),"0")</f>
        <v>0</v>
      </c>
      <c r="AM85" s="172"/>
      <c r="AN85" s="172"/>
      <c r="AO85" s="172"/>
      <c r="AP85" s="172"/>
      <c r="AQ85" s="172"/>
      <c r="AS85" s="142"/>
      <c r="AT85" s="142"/>
      <c r="AU85" s="142"/>
      <c r="AV85" s="142"/>
      <c r="AW85" s="142"/>
      <c r="AX85" s="142"/>
      <c r="AY85" s="142"/>
      <c r="AZ85" s="142"/>
    </row>
    <row r="86" spans="1:52" x14ac:dyDescent="0.2">
      <c r="A86" s="192"/>
      <c r="B86" s="143" t="s">
        <v>268</v>
      </c>
      <c r="C86" s="150" t="str">
        <f t="shared" si="11"/>
        <v>45</v>
      </c>
      <c r="D86" s="150" t="str">
        <f t="shared" si="12"/>
        <v>40</v>
      </c>
      <c r="E86" s="150" t="str">
        <f t="shared" si="13"/>
        <v>000</v>
      </c>
      <c r="F86" s="143" t="str">
        <f t="shared" si="14"/>
        <v>6400.01</v>
      </c>
      <c r="G86" s="143" t="s">
        <v>406</v>
      </c>
      <c r="H86" s="165"/>
      <c r="I86" s="165"/>
      <c r="J86" s="165"/>
      <c r="K86" s="165"/>
      <c r="L86" s="165"/>
      <c r="M86" s="165"/>
      <c r="N86" s="141"/>
      <c r="O86" s="141"/>
      <c r="Q86" s="176"/>
      <c r="R86" s="176"/>
      <c r="S86" s="176"/>
      <c r="T86" s="176"/>
      <c r="U86" s="176"/>
      <c r="V86" s="176"/>
      <c r="W86" s="142"/>
      <c r="X86" s="142"/>
      <c r="Z86" s="178"/>
      <c r="AA86" s="178"/>
      <c r="AB86" s="178"/>
      <c r="AC86" s="178"/>
      <c r="AD86" s="178"/>
      <c r="AE86" s="178"/>
      <c r="AF86" s="178"/>
      <c r="AG86" s="174"/>
      <c r="AI86" s="170"/>
      <c r="AJ86" s="170"/>
      <c r="AK86" s="170">
        <f t="shared" si="15"/>
        <v>0</v>
      </c>
      <c r="AL86" s="172">
        <f>IFERROR(VLOOKUP(B86,[2]rptBudgetaryBudgetCrossOrganiza!$A$10069:$O$10384,13,FALSE),"0")</f>
        <v>0</v>
      </c>
      <c r="AM86" s="172"/>
      <c r="AN86" s="172"/>
      <c r="AO86" s="172"/>
      <c r="AP86" s="172"/>
      <c r="AQ86" s="172"/>
      <c r="AS86" s="142"/>
      <c r="AT86" s="142"/>
      <c r="AU86" s="142"/>
      <c r="AV86" s="142"/>
      <c r="AW86" s="142"/>
      <c r="AX86" s="142"/>
      <c r="AY86" s="142"/>
      <c r="AZ86" s="142"/>
    </row>
    <row r="87" spans="1:52" x14ac:dyDescent="0.2">
      <c r="A87" s="192"/>
      <c r="B87" s="143" t="s">
        <v>269</v>
      </c>
      <c r="C87" s="150" t="str">
        <f t="shared" si="11"/>
        <v>45</v>
      </c>
      <c r="D87" s="150" t="str">
        <f t="shared" si="12"/>
        <v>40</v>
      </c>
      <c r="E87" s="150" t="str">
        <f t="shared" si="13"/>
        <v>000</v>
      </c>
      <c r="F87" s="143" t="str">
        <f t="shared" si="14"/>
        <v>6400.02</v>
      </c>
      <c r="G87" s="143" t="s">
        <v>407</v>
      </c>
      <c r="H87" s="165"/>
      <c r="I87" s="165"/>
      <c r="J87" s="165"/>
      <c r="K87" s="165"/>
      <c r="L87" s="165"/>
      <c r="M87" s="165"/>
      <c r="N87" s="141"/>
      <c r="O87" s="141"/>
      <c r="Q87" s="176"/>
      <c r="R87" s="176"/>
      <c r="S87" s="176"/>
      <c r="T87" s="176"/>
      <c r="U87" s="176"/>
      <c r="V87" s="176"/>
      <c r="W87" s="142"/>
      <c r="X87" s="142"/>
      <c r="Z87" s="178"/>
      <c r="AA87" s="178"/>
      <c r="AB87" s="178"/>
      <c r="AC87" s="178"/>
      <c r="AD87" s="178"/>
      <c r="AE87" s="178"/>
      <c r="AF87" s="178"/>
      <c r="AG87" s="174"/>
      <c r="AI87" s="170"/>
      <c r="AJ87" s="170"/>
      <c r="AK87" s="170">
        <f t="shared" si="15"/>
        <v>0</v>
      </c>
      <c r="AL87" s="172">
        <f>IFERROR(VLOOKUP(B87,[2]rptBudgetaryBudgetCrossOrganiza!$A$10069:$O$10384,13,FALSE),"0")</f>
        <v>0</v>
      </c>
      <c r="AM87" s="172"/>
      <c r="AN87" s="172"/>
      <c r="AO87" s="172"/>
      <c r="AP87" s="172"/>
      <c r="AQ87" s="172"/>
      <c r="AS87" s="142"/>
      <c r="AT87" s="142"/>
      <c r="AU87" s="142"/>
      <c r="AV87" s="142"/>
      <c r="AW87" s="142"/>
      <c r="AX87" s="142"/>
      <c r="AY87" s="142"/>
      <c r="AZ87" s="142"/>
    </row>
    <row r="88" spans="1:52" x14ac:dyDescent="0.2">
      <c r="A88" s="192"/>
      <c r="B88" s="143" t="s">
        <v>270</v>
      </c>
      <c r="C88" s="150" t="str">
        <f t="shared" si="11"/>
        <v>45</v>
      </c>
      <c r="D88" s="150" t="str">
        <f t="shared" si="12"/>
        <v>40</v>
      </c>
      <c r="E88" s="150" t="str">
        <f t="shared" si="13"/>
        <v>000</v>
      </c>
      <c r="F88" s="143" t="str">
        <f t="shared" si="14"/>
        <v>6400.03</v>
      </c>
      <c r="G88" s="143" t="s">
        <v>408</v>
      </c>
      <c r="H88" s="165"/>
      <c r="I88" s="165"/>
      <c r="J88" s="165"/>
      <c r="K88" s="165"/>
      <c r="L88" s="165"/>
      <c r="M88" s="165"/>
      <c r="N88" s="141"/>
      <c r="O88" s="141"/>
      <c r="Q88" s="176"/>
      <c r="R88" s="176"/>
      <c r="S88" s="176"/>
      <c r="T88" s="176"/>
      <c r="U88" s="176"/>
      <c r="V88" s="176"/>
      <c r="W88" s="142"/>
      <c r="X88" s="142"/>
      <c r="Z88" s="178"/>
      <c r="AA88" s="178"/>
      <c r="AB88" s="178"/>
      <c r="AC88" s="178"/>
      <c r="AD88" s="178"/>
      <c r="AE88" s="178"/>
      <c r="AF88" s="178"/>
      <c r="AG88" s="174"/>
      <c r="AI88" s="170"/>
      <c r="AJ88" s="170"/>
      <c r="AK88" s="170">
        <f t="shared" si="15"/>
        <v>0</v>
      </c>
      <c r="AL88" s="172">
        <f>IFERROR(VLOOKUP(B88,[2]rptBudgetaryBudgetCrossOrganiza!$A$10069:$O$10384,13,FALSE),"0")</f>
        <v>0</v>
      </c>
      <c r="AM88" s="172"/>
      <c r="AN88" s="172"/>
      <c r="AO88" s="172"/>
      <c r="AP88" s="172"/>
      <c r="AQ88" s="172"/>
      <c r="AS88" s="142"/>
      <c r="AT88" s="142"/>
      <c r="AU88" s="142"/>
      <c r="AV88" s="142"/>
      <c r="AW88" s="142"/>
      <c r="AX88" s="142"/>
      <c r="AY88" s="142"/>
      <c r="AZ88" s="142"/>
    </row>
    <row r="89" spans="1:52" x14ac:dyDescent="0.2">
      <c r="A89" s="192"/>
      <c r="B89" s="143" t="s">
        <v>271</v>
      </c>
      <c r="C89" s="150" t="str">
        <f t="shared" si="11"/>
        <v>45</v>
      </c>
      <c r="D89" s="150" t="str">
        <f t="shared" si="12"/>
        <v>40</v>
      </c>
      <c r="E89" s="150" t="str">
        <f t="shared" si="13"/>
        <v>000</v>
      </c>
      <c r="F89" s="143" t="str">
        <f t="shared" si="14"/>
        <v>6400.04</v>
      </c>
      <c r="G89" s="143" t="s">
        <v>409</v>
      </c>
      <c r="H89" s="165"/>
      <c r="I89" s="165"/>
      <c r="J89" s="165"/>
      <c r="K89" s="165"/>
      <c r="L89" s="165"/>
      <c r="M89" s="165"/>
      <c r="N89" s="141"/>
      <c r="O89" s="141"/>
      <c r="Q89" s="176"/>
      <c r="R89" s="176"/>
      <c r="S89" s="176"/>
      <c r="T89" s="176"/>
      <c r="U89" s="176"/>
      <c r="V89" s="176"/>
      <c r="W89" s="142"/>
      <c r="X89" s="142"/>
      <c r="Z89" s="178"/>
      <c r="AA89" s="178"/>
      <c r="AB89" s="178"/>
      <c r="AC89" s="178"/>
      <c r="AD89" s="178"/>
      <c r="AE89" s="178"/>
      <c r="AF89" s="178"/>
      <c r="AG89" s="174"/>
      <c r="AI89" s="170"/>
      <c r="AJ89" s="170"/>
      <c r="AK89" s="170">
        <f t="shared" si="15"/>
        <v>0</v>
      </c>
      <c r="AL89" s="172">
        <f>IFERROR(VLOOKUP(B89,[2]rptBudgetaryBudgetCrossOrganiza!$A$10069:$O$10384,13,FALSE),"0")</f>
        <v>0</v>
      </c>
      <c r="AM89" s="172"/>
      <c r="AN89" s="172"/>
      <c r="AO89" s="172"/>
      <c r="AP89" s="172"/>
      <c r="AQ89" s="172"/>
      <c r="AS89" s="142"/>
      <c r="AT89" s="142"/>
      <c r="AU89" s="142"/>
      <c r="AV89" s="142"/>
      <c r="AW89" s="142"/>
      <c r="AX89" s="142"/>
      <c r="AY89" s="142"/>
      <c r="AZ89" s="142"/>
    </row>
    <row r="90" spans="1:52" x14ac:dyDescent="0.2">
      <c r="A90" s="192"/>
      <c r="B90" s="143" t="s">
        <v>272</v>
      </c>
      <c r="C90" s="150" t="str">
        <f t="shared" si="11"/>
        <v>45</v>
      </c>
      <c r="D90" s="150" t="str">
        <f t="shared" si="12"/>
        <v>40</v>
      </c>
      <c r="E90" s="150" t="str">
        <f t="shared" si="13"/>
        <v>000</v>
      </c>
      <c r="F90" s="143" t="str">
        <f t="shared" si="14"/>
        <v>6400.05</v>
      </c>
      <c r="G90" s="143" t="s">
        <v>410</v>
      </c>
      <c r="H90" s="165"/>
      <c r="I90" s="165"/>
      <c r="J90" s="165"/>
      <c r="K90" s="165"/>
      <c r="L90" s="165"/>
      <c r="M90" s="165"/>
      <c r="N90" s="141"/>
      <c r="O90" s="141"/>
      <c r="Q90" s="176"/>
      <c r="R90" s="176"/>
      <c r="S90" s="176"/>
      <c r="T90" s="176"/>
      <c r="U90" s="176"/>
      <c r="V90" s="176"/>
      <c r="W90" s="142"/>
      <c r="X90" s="142"/>
      <c r="Z90" s="178"/>
      <c r="AA90" s="178"/>
      <c r="AB90" s="178"/>
      <c r="AC90" s="178"/>
      <c r="AD90" s="178"/>
      <c r="AE90" s="178"/>
      <c r="AF90" s="178"/>
      <c r="AG90" s="174"/>
      <c r="AI90" s="170"/>
      <c r="AJ90" s="170"/>
      <c r="AK90" s="170">
        <f t="shared" si="15"/>
        <v>0</v>
      </c>
      <c r="AL90" s="172">
        <f>IFERROR(VLOOKUP(B90,[2]rptBudgetaryBudgetCrossOrganiza!$A$10069:$O$10384,13,FALSE),"0")</f>
        <v>0</v>
      </c>
      <c r="AM90" s="172"/>
      <c r="AN90" s="172"/>
      <c r="AO90" s="172"/>
      <c r="AP90" s="172"/>
      <c r="AQ90" s="172"/>
      <c r="AS90" s="142"/>
      <c r="AT90" s="142"/>
      <c r="AU90" s="142"/>
      <c r="AV90" s="142"/>
      <c r="AW90" s="142"/>
      <c r="AX90" s="142"/>
      <c r="AY90" s="142"/>
      <c r="AZ90" s="142"/>
    </row>
    <row r="91" spans="1:52" x14ac:dyDescent="0.2">
      <c r="A91" s="192"/>
      <c r="B91" s="143" t="s">
        <v>273</v>
      </c>
      <c r="C91" s="150" t="str">
        <f t="shared" si="11"/>
        <v>45</v>
      </c>
      <c r="D91" s="150" t="str">
        <f t="shared" si="12"/>
        <v>40</v>
      </c>
      <c r="E91" s="150" t="str">
        <f t="shared" si="13"/>
        <v>000</v>
      </c>
      <c r="F91" s="143" t="str">
        <f t="shared" si="14"/>
        <v>6600.01</v>
      </c>
      <c r="G91" s="143" t="s">
        <v>411</v>
      </c>
      <c r="H91" s="165"/>
      <c r="I91" s="165"/>
      <c r="J91" s="165"/>
      <c r="K91" s="165"/>
      <c r="L91" s="165"/>
      <c r="M91" s="165"/>
      <c r="N91" s="141"/>
      <c r="O91" s="141"/>
      <c r="Q91" s="176"/>
      <c r="R91" s="176"/>
      <c r="S91" s="176"/>
      <c r="T91" s="176"/>
      <c r="U91" s="176"/>
      <c r="V91" s="176"/>
      <c r="W91" s="142"/>
      <c r="X91" s="142"/>
      <c r="Z91" s="178"/>
      <c r="AA91" s="178"/>
      <c r="AB91" s="178"/>
      <c r="AC91" s="178"/>
      <c r="AD91" s="178"/>
      <c r="AE91" s="178"/>
      <c r="AF91" s="178"/>
      <c r="AG91" s="174"/>
      <c r="AI91" s="170"/>
      <c r="AJ91" s="170"/>
      <c r="AK91" s="170">
        <f t="shared" si="15"/>
        <v>0</v>
      </c>
      <c r="AL91" s="172">
        <f>IFERROR(VLOOKUP(B91,[2]rptBudgetaryBudgetCrossOrganiza!$A$10069:$O$10384,13,FALSE),"0")</f>
        <v>0</v>
      </c>
      <c r="AM91" s="172"/>
      <c r="AN91" s="172"/>
      <c r="AO91" s="172"/>
      <c r="AP91" s="172"/>
      <c r="AQ91" s="172"/>
      <c r="AS91" s="142"/>
      <c r="AT91" s="142"/>
      <c r="AU91" s="142"/>
      <c r="AV91" s="142"/>
      <c r="AW91" s="142"/>
      <c r="AX91" s="142"/>
      <c r="AY91" s="142"/>
      <c r="AZ91" s="142"/>
    </row>
    <row r="92" spans="1:52" x14ac:dyDescent="0.2">
      <c r="A92" s="192"/>
      <c r="B92" s="143" t="s">
        <v>274</v>
      </c>
      <c r="C92" s="150" t="str">
        <f t="shared" si="11"/>
        <v>45</v>
      </c>
      <c r="D92" s="150" t="str">
        <f t="shared" si="12"/>
        <v>40</v>
      </c>
      <c r="E92" s="150" t="str">
        <f t="shared" si="13"/>
        <v>000</v>
      </c>
      <c r="F92" s="143" t="str">
        <f t="shared" si="14"/>
        <v>6600.03</v>
      </c>
      <c r="G92" s="143" t="s">
        <v>412</v>
      </c>
      <c r="H92" s="165"/>
      <c r="I92" s="165"/>
      <c r="J92" s="165"/>
      <c r="K92" s="165"/>
      <c r="L92" s="165"/>
      <c r="M92" s="165"/>
      <c r="N92" s="141"/>
      <c r="O92" s="141"/>
      <c r="Q92" s="176"/>
      <c r="R92" s="176"/>
      <c r="S92" s="176"/>
      <c r="T92" s="176"/>
      <c r="U92" s="176"/>
      <c r="V92" s="176"/>
      <c r="W92" s="142"/>
      <c r="X92" s="142"/>
      <c r="Z92" s="178"/>
      <c r="AA92" s="178"/>
      <c r="AB92" s="178"/>
      <c r="AC92" s="178"/>
      <c r="AD92" s="178"/>
      <c r="AE92" s="178"/>
      <c r="AF92" s="178"/>
      <c r="AG92" s="174"/>
      <c r="AI92" s="170"/>
      <c r="AJ92" s="170"/>
      <c r="AK92" s="170">
        <f t="shared" si="15"/>
        <v>0</v>
      </c>
      <c r="AL92" s="172">
        <f>IFERROR(VLOOKUP(B92,[2]rptBudgetaryBudgetCrossOrganiza!$A$10069:$O$10384,13,FALSE),"0")</f>
        <v>0</v>
      </c>
      <c r="AM92" s="172"/>
      <c r="AN92" s="172"/>
      <c r="AO92" s="172"/>
      <c r="AP92" s="172"/>
      <c r="AQ92" s="172"/>
      <c r="AS92" s="142"/>
      <c r="AT92" s="142"/>
      <c r="AU92" s="142"/>
      <c r="AV92" s="142"/>
      <c r="AW92" s="142"/>
      <c r="AX92" s="142"/>
      <c r="AY92" s="142"/>
      <c r="AZ92" s="142"/>
    </row>
    <row r="93" spans="1:52" x14ac:dyDescent="0.2">
      <c r="A93" s="192"/>
      <c r="B93" s="143" t="s">
        <v>275</v>
      </c>
      <c r="C93" s="150" t="str">
        <f t="shared" si="11"/>
        <v>45</v>
      </c>
      <c r="D93" s="150" t="str">
        <f t="shared" si="12"/>
        <v>40</v>
      </c>
      <c r="E93" s="150" t="str">
        <f t="shared" si="13"/>
        <v>000</v>
      </c>
      <c r="F93" s="143" t="str">
        <f t="shared" si="14"/>
        <v>6600.04</v>
      </c>
      <c r="G93" s="143" t="s">
        <v>413</v>
      </c>
      <c r="H93" s="165"/>
      <c r="I93" s="165"/>
      <c r="J93" s="165"/>
      <c r="K93" s="165"/>
      <c r="L93" s="165"/>
      <c r="M93" s="165"/>
      <c r="N93" s="141"/>
      <c r="O93" s="141"/>
      <c r="Q93" s="176"/>
      <c r="R93" s="176"/>
      <c r="S93" s="176"/>
      <c r="T93" s="176"/>
      <c r="U93" s="176"/>
      <c r="V93" s="176"/>
      <c r="W93" s="142"/>
      <c r="X93" s="142"/>
      <c r="Z93" s="178"/>
      <c r="AA93" s="178"/>
      <c r="AB93" s="178"/>
      <c r="AC93" s="178"/>
      <c r="AD93" s="178"/>
      <c r="AE93" s="178"/>
      <c r="AF93" s="178"/>
      <c r="AG93" s="174"/>
      <c r="AI93" s="170"/>
      <c r="AJ93" s="170"/>
      <c r="AK93" s="170">
        <f t="shared" si="15"/>
        <v>0</v>
      </c>
      <c r="AL93" s="172">
        <f>IFERROR(VLOOKUP(B93,[2]rptBudgetaryBudgetCrossOrganiza!$A$10069:$O$10384,13,FALSE),"0")</f>
        <v>0</v>
      </c>
      <c r="AM93" s="172"/>
      <c r="AN93" s="172"/>
      <c r="AO93" s="172"/>
      <c r="AP93" s="172"/>
      <c r="AQ93" s="172"/>
      <c r="AS93" s="142"/>
      <c r="AT93" s="142"/>
      <c r="AU93" s="142"/>
      <c r="AV93" s="142"/>
      <c r="AW93" s="142"/>
      <c r="AX93" s="142"/>
      <c r="AY93" s="142"/>
      <c r="AZ93" s="142"/>
    </row>
    <row r="94" spans="1:52" x14ac:dyDescent="0.2">
      <c r="A94" s="192"/>
      <c r="B94" s="143" t="s">
        <v>276</v>
      </c>
      <c r="C94" s="150" t="str">
        <f t="shared" si="11"/>
        <v>45</v>
      </c>
      <c r="D94" s="150" t="str">
        <f t="shared" si="12"/>
        <v>40</v>
      </c>
      <c r="E94" s="150" t="str">
        <f t="shared" si="13"/>
        <v>000</v>
      </c>
      <c r="F94" s="143" t="str">
        <f t="shared" si="14"/>
        <v>6600.05</v>
      </c>
      <c r="G94" s="143" t="s">
        <v>414</v>
      </c>
      <c r="H94" s="165"/>
      <c r="I94" s="165"/>
      <c r="J94" s="165"/>
      <c r="K94" s="165"/>
      <c r="L94" s="165"/>
      <c r="M94" s="165"/>
      <c r="N94" s="141"/>
      <c r="O94" s="141"/>
      <c r="Q94" s="176"/>
      <c r="R94" s="176"/>
      <c r="S94" s="176"/>
      <c r="T94" s="176"/>
      <c r="U94" s="176"/>
      <c r="V94" s="176"/>
      <c r="W94" s="142"/>
      <c r="X94" s="142"/>
      <c r="Z94" s="178"/>
      <c r="AA94" s="178"/>
      <c r="AB94" s="178"/>
      <c r="AC94" s="178"/>
      <c r="AD94" s="178"/>
      <c r="AE94" s="178"/>
      <c r="AF94" s="178"/>
      <c r="AG94" s="174"/>
      <c r="AI94" s="170"/>
      <c r="AJ94" s="170"/>
      <c r="AK94" s="170">
        <f t="shared" si="15"/>
        <v>0</v>
      </c>
      <c r="AL94" s="172">
        <f>IFERROR(VLOOKUP(B94,[2]rptBudgetaryBudgetCrossOrganiza!$A$10069:$O$10384,13,FALSE),"0")</f>
        <v>0</v>
      </c>
      <c r="AM94" s="172"/>
      <c r="AN94" s="172"/>
      <c r="AO94" s="172"/>
      <c r="AP94" s="172"/>
      <c r="AQ94" s="172"/>
      <c r="AS94" s="142"/>
      <c r="AT94" s="142"/>
      <c r="AU94" s="142"/>
      <c r="AV94" s="142"/>
      <c r="AW94" s="142"/>
      <c r="AX94" s="142"/>
      <c r="AY94" s="142"/>
      <c r="AZ94" s="142"/>
    </row>
    <row r="95" spans="1:52" x14ac:dyDescent="0.2">
      <c r="A95" s="192"/>
      <c r="B95" s="143" t="s">
        <v>277</v>
      </c>
      <c r="C95" s="150" t="str">
        <f t="shared" si="11"/>
        <v>45</v>
      </c>
      <c r="D95" s="150" t="str">
        <f t="shared" si="12"/>
        <v>40</v>
      </c>
      <c r="E95" s="150" t="str">
        <f t="shared" si="13"/>
        <v>000</v>
      </c>
      <c r="F95" s="143" t="str">
        <f t="shared" si="14"/>
        <v>6600.06</v>
      </c>
      <c r="G95" s="143" t="s">
        <v>415</v>
      </c>
      <c r="H95" s="165"/>
      <c r="I95" s="165"/>
      <c r="J95" s="165"/>
      <c r="K95" s="165"/>
      <c r="L95" s="165"/>
      <c r="M95" s="165"/>
      <c r="N95" s="141"/>
      <c r="O95" s="141"/>
      <c r="Q95" s="176"/>
      <c r="R95" s="176"/>
      <c r="S95" s="176"/>
      <c r="T95" s="176"/>
      <c r="U95" s="176"/>
      <c r="V95" s="176"/>
      <c r="W95" s="142"/>
      <c r="X95" s="142"/>
      <c r="Z95" s="178"/>
      <c r="AA95" s="178"/>
      <c r="AB95" s="178"/>
      <c r="AC95" s="178"/>
      <c r="AD95" s="178"/>
      <c r="AE95" s="178"/>
      <c r="AF95" s="178"/>
      <c r="AG95" s="174"/>
      <c r="AI95" s="170"/>
      <c r="AJ95" s="170"/>
      <c r="AK95" s="170">
        <f t="shared" si="15"/>
        <v>0</v>
      </c>
      <c r="AL95" s="172">
        <f>IFERROR(VLOOKUP(B95,[2]rptBudgetaryBudgetCrossOrganiza!$A$10069:$O$10384,13,FALSE),"0")</f>
        <v>0</v>
      </c>
      <c r="AM95" s="172"/>
      <c r="AN95" s="172"/>
      <c r="AO95" s="172"/>
      <c r="AP95" s="172"/>
      <c r="AQ95" s="172"/>
      <c r="AS95" s="142"/>
      <c r="AT95" s="142"/>
      <c r="AU95" s="142"/>
      <c r="AV95" s="142"/>
      <c r="AW95" s="142"/>
      <c r="AX95" s="142"/>
      <c r="AY95" s="142"/>
      <c r="AZ95" s="142"/>
    </row>
    <row r="96" spans="1:52" x14ac:dyDescent="0.2">
      <c r="A96" s="192"/>
      <c r="B96" s="143" t="s">
        <v>278</v>
      </c>
      <c r="C96" s="150" t="str">
        <f t="shared" si="11"/>
        <v>45</v>
      </c>
      <c r="D96" s="150" t="str">
        <f t="shared" si="12"/>
        <v>40</v>
      </c>
      <c r="E96" s="150" t="str">
        <f t="shared" si="13"/>
        <v>000</v>
      </c>
      <c r="F96" s="143" t="str">
        <f t="shared" si="14"/>
        <v>6600.07</v>
      </c>
      <c r="G96" s="143" t="s">
        <v>416</v>
      </c>
      <c r="H96" s="165"/>
      <c r="I96" s="165"/>
      <c r="J96" s="165"/>
      <c r="K96" s="165"/>
      <c r="L96" s="165"/>
      <c r="M96" s="165"/>
      <c r="N96" s="141"/>
      <c r="O96" s="141"/>
      <c r="Q96" s="176"/>
      <c r="R96" s="176"/>
      <c r="S96" s="176"/>
      <c r="T96" s="176"/>
      <c r="U96" s="176"/>
      <c r="V96" s="176"/>
      <c r="W96" s="142"/>
      <c r="X96" s="142"/>
      <c r="Z96" s="178"/>
      <c r="AA96" s="178"/>
      <c r="AB96" s="178"/>
      <c r="AC96" s="178"/>
      <c r="AD96" s="178"/>
      <c r="AE96" s="178"/>
      <c r="AF96" s="178"/>
      <c r="AG96" s="174"/>
      <c r="AI96" s="170"/>
      <c r="AJ96" s="170"/>
      <c r="AK96" s="170">
        <f t="shared" si="15"/>
        <v>0</v>
      </c>
      <c r="AL96" s="172">
        <f>IFERROR(VLOOKUP(B96,[2]rptBudgetaryBudgetCrossOrganiza!$A$10069:$O$10384,13,FALSE),"0")</f>
        <v>0</v>
      </c>
      <c r="AM96" s="172"/>
      <c r="AN96" s="172"/>
      <c r="AO96" s="172"/>
      <c r="AP96" s="172"/>
      <c r="AQ96" s="172"/>
      <c r="AS96" s="142"/>
      <c r="AT96" s="142"/>
      <c r="AU96" s="142"/>
      <c r="AV96" s="142"/>
      <c r="AW96" s="142"/>
      <c r="AX96" s="142"/>
      <c r="AY96" s="142"/>
      <c r="AZ96" s="142"/>
    </row>
    <row r="97" spans="1:52" x14ac:dyDescent="0.2">
      <c r="A97" s="192"/>
      <c r="B97" s="143" t="s">
        <v>279</v>
      </c>
      <c r="C97" s="150" t="str">
        <f t="shared" si="11"/>
        <v>45</v>
      </c>
      <c r="D97" s="150" t="str">
        <f t="shared" si="12"/>
        <v>40</v>
      </c>
      <c r="E97" s="150" t="str">
        <f t="shared" si="13"/>
        <v>000</v>
      </c>
      <c r="F97" s="143" t="str">
        <f t="shared" si="14"/>
        <v>6600.08</v>
      </c>
      <c r="G97" s="143" t="s">
        <v>417</v>
      </c>
      <c r="H97" s="165"/>
      <c r="I97" s="165"/>
      <c r="J97" s="165"/>
      <c r="K97" s="165"/>
      <c r="L97" s="165"/>
      <c r="M97" s="165"/>
      <c r="N97" s="141"/>
      <c r="O97" s="141"/>
      <c r="Q97" s="176"/>
      <c r="R97" s="176"/>
      <c r="S97" s="176"/>
      <c r="T97" s="176"/>
      <c r="U97" s="176"/>
      <c r="V97" s="176"/>
      <c r="W97" s="142"/>
      <c r="X97" s="142"/>
      <c r="Z97" s="178"/>
      <c r="AA97" s="178"/>
      <c r="AB97" s="178"/>
      <c r="AC97" s="178"/>
      <c r="AD97" s="178"/>
      <c r="AE97" s="178"/>
      <c r="AF97" s="178"/>
      <c r="AG97" s="174"/>
      <c r="AI97" s="170"/>
      <c r="AJ97" s="170"/>
      <c r="AK97" s="170">
        <f t="shared" si="15"/>
        <v>0</v>
      </c>
      <c r="AL97" s="172">
        <f>IFERROR(VLOOKUP(B97,[2]rptBudgetaryBudgetCrossOrganiza!$A$10069:$O$10384,13,FALSE),"0")</f>
        <v>0</v>
      </c>
      <c r="AM97" s="172"/>
      <c r="AN97" s="172"/>
      <c r="AO97" s="172"/>
      <c r="AP97" s="172"/>
      <c r="AQ97" s="172"/>
      <c r="AS97" s="142"/>
      <c r="AT97" s="142"/>
      <c r="AU97" s="142"/>
      <c r="AV97" s="142"/>
      <c r="AW97" s="142"/>
      <c r="AX97" s="142"/>
      <c r="AY97" s="142"/>
      <c r="AZ97" s="142"/>
    </row>
    <row r="98" spans="1:52" x14ac:dyDescent="0.2">
      <c r="A98" s="192"/>
      <c r="B98" s="143" t="s">
        <v>280</v>
      </c>
      <c r="C98" s="150" t="str">
        <f t="shared" si="11"/>
        <v>45</v>
      </c>
      <c r="D98" s="150" t="str">
        <f t="shared" si="12"/>
        <v>40</v>
      </c>
      <c r="E98" s="150" t="str">
        <f t="shared" si="13"/>
        <v>000</v>
      </c>
      <c r="F98" s="143" t="str">
        <f t="shared" si="14"/>
        <v>6600.14</v>
      </c>
      <c r="G98" s="143" t="s">
        <v>418</v>
      </c>
      <c r="H98" s="165"/>
      <c r="I98" s="165"/>
      <c r="J98" s="165"/>
      <c r="K98" s="165"/>
      <c r="L98" s="165"/>
      <c r="M98" s="165"/>
      <c r="N98" s="141"/>
      <c r="O98" s="141"/>
      <c r="Q98" s="176"/>
      <c r="R98" s="176"/>
      <c r="S98" s="176"/>
      <c r="T98" s="176"/>
      <c r="U98" s="176"/>
      <c r="V98" s="176"/>
      <c r="W98" s="142"/>
      <c r="X98" s="142"/>
      <c r="Z98" s="178"/>
      <c r="AA98" s="178"/>
      <c r="AB98" s="178"/>
      <c r="AC98" s="178"/>
      <c r="AD98" s="178"/>
      <c r="AE98" s="178"/>
      <c r="AF98" s="178"/>
      <c r="AG98" s="174"/>
      <c r="AI98" s="170"/>
      <c r="AJ98" s="170"/>
      <c r="AK98" s="170">
        <f t="shared" si="15"/>
        <v>0</v>
      </c>
      <c r="AL98" s="172">
        <f>IFERROR(VLOOKUP(B98,[2]rptBudgetaryBudgetCrossOrganiza!$A$10069:$O$10384,13,FALSE),"0")</f>
        <v>0</v>
      </c>
      <c r="AM98" s="172"/>
      <c r="AN98" s="172"/>
      <c r="AO98" s="172"/>
      <c r="AP98" s="172"/>
      <c r="AQ98" s="172"/>
      <c r="AS98" s="142"/>
      <c r="AT98" s="142"/>
      <c r="AU98" s="142"/>
      <c r="AV98" s="142"/>
      <c r="AW98" s="142"/>
      <c r="AX98" s="142"/>
      <c r="AY98" s="142"/>
      <c r="AZ98" s="142"/>
    </row>
    <row r="99" spans="1:52" x14ac:dyDescent="0.2">
      <c r="A99" s="192"/>
      <c r="B99" s="143" t="s">
        <v>281</v>
      </c>
      <c r="C99" s="150" t="str">
        <f t="shared" si="11"/>
        <v>45</v>
      </c>
      <c r="D99" s="150" t="str">
        <f t="shared" si="12"/>
        <v>40</v>
      </c>
      <c r="E99" s="150" t="str">
        <f t="shared" si="13"/>
        <v>000</v>
      </c>
      <c r="F99" s="143" t="str">
        <f t="shared" si="14"/>
        <v>6600.24</v>
      </c>
      <c r="G99" s="143" t="s">
        <v>419</v>
      </c>
      <c r="H99" s="165"/>
      <c r="I99" s="165"/>
      <c r="J99" s="165"/>
      <c r="K99" s="165"/>
      <c r="L99" s="165"/>
      <c r="M99" s="165"/>
      <c r="N99" s="141"/>
      <c r="O99" s="141"/>
      <c r="Q99" s="176"/>
      <c r="R99" s="176"/>
      <c r="S99" s="176"/>
      <c r="T99" s="176"/>
      <c r="U99" s="176"/>
      <c r="V99" s="176"/>
      <c r="W99" s="142"/>
      <c r="X99" s="142"/>
      <c r="Z99" s="178"/>
      <c r="AA99" s="178"/>
      <c r="AB99" s="178"/>
      <c r="AC99" s="178"/>
      <c r="AD99" s="178"/>
      <c r="AE99" s="178"/>
      <c r="AF99" s="178"/>
      <c r="AG99" s="174"/>
      <c r="AI99" s="170"/>
      <c r="AJ99" s="170"/>
      <c r="AK99" s="170">
        <f t="shared" si="15"/>
        <v>0</v>
      </c>
      <c r="AL99" s="172">
        <f>IFERROR(VLOOKUP(B99,[2]rptBudgetaryBudgetCrossOrganiza!$A$10069:$O$10384,13,FALSE),"0")</f>
        <v>0</v>
      </c>
      <c r="AM99" s="172"/>
      <c r="AN99" s="172"/>
      <c r="AO99" s="172"/>
      <c r="AP99" s="172"/>
      <c r="AQ99" s="172"/>
      <c r="AS99" s="142"/>
      <c r="AT99" s="142"/>
      <c r="AU99" s="142"/>
      <c r="AV99" s="142"/>
      <c r="AW99" s="142"/>
      <c r="AX99" s="142"/>
      <c r="AY99" s="142"/>
      <c r="AZ99" s="142"/>
    </row>
    <row r="100" spans="1:52" x14ac:dyDescent="0.2">
      <c r="A100" s="192"/>
      <c r="B100" s="143" t="s">
        <v>282</v>
      </c>
      <c r="C100" s="150" t="str">
        <f t="shared" si="11"/>
        <v>45</v>
      </c>
      <c r="D100" s="150" t="str">
        <f t="shared" si="12"/>
        <v>40</v>
      </c>
      <c r="E100" s="150" t="str">
        <f t="shared" si="13"/>
        <v>000</v>
      </c>
      <c r="F100" s="143" t="str">
        <f t="shared" si="14"/>
        <v>6600.25</v>
      </c>
      <c r="G100" s="143" t="s">
        <v>113</v>
      </c>
      <c r="H100" s="165"/>
      <c r="I100" s="165"/>
      <c r="J100" s="165"/>
      <c r="K100" s="165"/>
      <c r="L100" s="165"/>
      <c r="M100" s="165"/>
      <c r="N100" s="141"/>
      <c r="O100" s="141"/>
      <c r="Q100" s="176"/>
      <c r="R100" s="176"/>
      <c r="S100" s="176"/>
      <c r="T100" s="176"/>
      <c r="U100" s="176"/>
      <c r="V100" s="176"/>
      <c r="W100" s="142"/>
      <c r="X100" s="142"/>
      <c r="Z100" s="178"/>
      <c r="AA100" s="178"/>
      <c r="AB100" s="178"/>
      <c r="AC100" s="178"/>
      <c r="AD100" s="178"/>
      <c r="AE100" s="178"/>
      <c r="AF100" s="178"/>
      <c r="AG100" s="174"/>
      <c r="AI100" s="170"/>
      <c r="AJ100" s="170"/>
      <c r="AK100" s="170">
        <f t="shared" si="15"/>
        <v>0</v>
      </c>
      <c r="AL100" s="172">
        <f>IFERROR(VLOOKUP(B100,[2]rptBudgetaryBudgetCrossOrganiza!$A$10069:$O$10384,13,FALSE),"0")</f>
        <v>0</v>
      </c>
      <c r="AM100" s="172"/>
      <c r="AN100" s="172"/>
      <c r="AO100" s="172"/>
      <c r="AP100" s="172"/>
      <c r="AQ100" s="172"/>
      <c r="AS100" s="142"/>
      <c r="AT100" s="142"/>
      <c r="AU100" s="142"/>
      <c r="AV100" s="142"/>
      <c r="AW100" s="142"/>
      <c r="AX100" s="142"/>
      <c r="AY100" s="142"/>
      <c r="AZ100" s="142"/>
    </row>
    <row r="101" spans="1:52" x14ac:dyDescent="0.2">
      <c r="A101" s="192"/>
      <c r="B101" s="143" t="s">
        <v>283</v>
      </c>
      <c r="C101" s="150" t="str">
        <f t="shared" si="11"/>
        <v>45</v>
      </c>
      <c r="D101" s="150" t="str">
        <f t="shared" si="12"/>
        <v>40</v>
      </c>
      <c r="E101" s="150" t="str">
        <f t="shared" si="13"/>
        <v>000</v>
      </c>
      <c r="F101" s="143" t="str">
        <f t="shared" si="14"/>
        <v>6600.26</v>
      </c>
      <c r="G101" s="143" t="s">
        <v>118</v>
      </c>
      <c r="H101" s="165"/>
      <c r="I101" s="165"/>
      <c r="J101" s="165"/>
      <c r="K101" s="165"/>
      <c r="L101" s="165"/>
      <c r="M101" s="165"/>
      <c r="N101" s="141"/>
      <c r="O101" s="141"/>
      <c r="Q101" s="176"/>
      <c r="R101" s="176"/>
      <c r="S101" s="176"/>
      <c r="T101" s="176"/>
      <c r="U101" s="176"/>
      <c r="V101" s="176"/>
      <c r="W101" s="142"/>
      <c r="X101" s="142"/>
      <c r="Z101" s="178"/>
      <c r="AA101" s="178"/>
      <c r="AB101" s="178"/>
      <c r="AC101" s="178"/>
      <c r="AD101" s="178"/>
      <c r="AE101" s="178"/>
      <c r="AF101" s="178"/>
      <c r="AG101" s="174"/>
      <c r="AI101" s="170"/>
      <c r="AJ101" s="170"/>
      <c r="AK101" s="170">
        <f t="shared" si="15"/>
        <v>0</v>
      </c>
      <c r="AL101" s="172">
        <f>IFERROR(VLOOKUP(B101,[2]rptBudgetaryBudgetCrossOrganiza!$A$10069:$O$10384,13,FALSE),"0")</f>
        <v>0</v>
      </c>
      <c r="AM101" s="172"/>
      <c r="AN101" s="172"/>
      <c r="AO101" s="172"/>
      <c r="AP101" s="172"/>
      <c r="AQ101" s="172"/>
      <c r="AS101" s="142"/>
      <c r="AT101" s="142"/>
      <c r="AU101" s="142"/>
      <c r="AV101" s="142"/>
      <c r="AW101" s="142"/>
      <c r="AX101" s="142"/>
      <c r="AY101" s="142"/>
      <c r="AZ101" s="142"/>
    </row>
    <row r="102" spans="1:52" x14ac:dyDescent="0.2">
      <c r="A102" s="192"/>
      <c r="B102" s="143" t="s">
        <v>284</v>
      </c>
      <c r="C102" s="150" t="str">
        <f t="shared" si="11"/>
        <v>45</v>
      </c>
      <c r="D102" s="150" t="str">
        <f t="shared" si="12"/>
        <v>40</v>
      </c>
      <c r="E102" s="150" t="str">
        <f t="shared" si="13"/>
        <v>000</v>
      </c>
      <c r="F102" s="143" t="str">
        <f t="shared" si="14"/>
        <v>6600.27</v>
      </c>
      <c r="G102" s="143" t="s">
        <v>420</v>
      </c>
      <c r="H102" s="165"/>
      <c r="I102" s="165"/>
      <c r="J102" s="165"/>
      <c r="K102" s="165"/>
      <c r="L102" s="165"/>
      <c r="M102" s="165"/>
      <c r="N102" s="141"/>
      <c r="O102" s="141"/>
      <c r="Q102" s="176"/>
      <c r="R102" s="176"/>
      <c r="S102" s="176"/>
      <c r="T102" s="176"/>
      <c r="U102" s="176"/>
      <c r="V102" s="176"/>
      <c r="W102" s="142"/>
      <c r="X102" s="142"/>
      <c r="Z102" s="178"/>
      <c r="AA102" s="178"/>
      <c r="AB102" s="178"/>
      <c r="AC102" s="178"/>
      <c r="AD102" s="178"/>
      <c r="AE102" s="178"/>
      <c r="AF102" s="178"/>
      <c r="AG102" s="174"/>
      <c r="AI102" s="170"/>
      <c r="AJ102" s="170"/>
      <c r="AK102" s="170">
        <f t="shared" si="15"/>
        <v>0</v>
      </c>
      <c r="AL102" s="172">
        <f>IFERROR(VLOOKUP(B102,[2]rptBudgetaryBudgetCrossOrganiza!$A$10069:$O$10384,13,FALSE),"0")</f>
        <v>0</v>
      </c>
      <c r="AM102" s="172"/>
      <c r="AN102" s="172"/>
      <c r="AO102" s="172"/>
      <c r="AP102" s="172"/>
      <c r="AQ102" s="172"/>
      <c r="AS102" s="142"/>
      <c r="AT102" s="142"/>
      <c r="AU102" s="142"/>
      <c r="AV102" s="142"/>
      <c r="AW102" s="142"/>
      <c r="AX102" s="142"/>
      <c r="AY102" s="142"/>
      <c r="AZ102" s="142"/>
    </row>
    <row r="103" spans="1:52" x14ac:dyDescent="0.2">
      <c r="A103" s="192"/>
      <c r="B103" s="143" t="s">
        <v>285</v>
      </c>
      <c r="C103" s="150" t="str">
        <f t="shared" si="11"/>
        <v>45</v>
      </c>
      <c r="D103" s="150" t="str">
        <f t="shared" si="12"/>
        <v>40</v>
      </c>
      <c r="E103" s="150" t="str">
        <f t="shared" si="13"/>
        <v>000</v>
      </c>
      <c r="F103" s="143" t="str">
        <f t="shared" si="14"/>
        <v>6600.29</v>
      </c>
      <c r="G103" s="143" t="s">
        <v>421</v>
      </c>
      <c r="H103" s="165"/>
      <c r="I103" s="165"/>
      <c r="J103" s="165"/>
      <c r="K103" s="165"/>
      <c r="L103" s="165"/>
      <c r="M103" s="165"/>
      <c r="N103" s="141"/>
      <c r="O103" s="141"/>
      <c r="Q103" s="176"/>
      <c r="R103" s="176"/>
      <c r="S103" s="176"/>
      <c r="T103" s="176"/>
      <c r="U103" s="176"/>
      <c r="V103" s="176"/>
      <c r="W103" s="142"/>
      <c r="X103" s="142"/>
      <c r="Z103" s="178"/>
      <c r="AA103" s="178"/>
      <c r="AB103" s="178"/>
      <c r="AC103" s="178"/>
      <c r="AD103" s="178"/>
      <c r="AE103" s="178"/>
      <c r="AF103" s="178"/>
      <c r="AG103" s="174"/>
      <c r="AI103" s="170"/>
      <c r="AJ103" s="170"/>
      <c r="AK103" s="170">
        <f t="shared" si="15"/>
        <v>0</v>
      </c>
      <c r="AL103" s="172">
        <f>IFERROR(VLOOKUP(B103,[2]rptBudgetaryBudgetCrossOrganiza!$A$10069:$O$10384,13,FALSE),"0")</f>
        <v>0</v>
      </c>
      <c r="AM103" s="172"/>
      <c r="AN103" s="172"/>
      <c r="AO103" s="172"/>
      <c r="AP103" s="172"/>
      <c r="AQ103" s="172"/>
      <c r="AS103" s="142"/>
      <c r="AT103" s="142"/>
      <c r="AU103" s="142"/>
      <c r="AV103" s="142"/>
      <c r="AW103" s="142"/>
      <c r="AX103" s="142"/>
      <c r="AY103" s="142"/>
      <c r="AZ103" s="142"/>
    </row>
    <row r="104" spans="1:52" x14ac:dyDescent="0.2">
      <c r="A104" s="192"/>
      <c r="B104" s="143" t="s">
        <v>286</v>
      </c>
      <c r="C104" s="150" t="str">
        <f t="shared" ref="C104:C167" si="16">MID($B104,5,2)</f>
        <v>45</v>
      </c>
      <c r="D104" s="150" t="str">
        <f t="shared" ref="D104:D167" si="17">MID($B104,8,2)</f>
        <v>40</v>
      </c>
      <c r="E104" s="150" t="str">
        <f t="shared" ref="E104:E167" si="18">MID($B104,11,3)</f>
        <v>000</v>
      </c>
      <c r="F104" s="143" t="str">
        <f t="shared" ref="F104:F167" si="19">RIGHT(B104,7)</f>
        <v>6600.30</v>
      </c>
      <c r="G104" s="143" t="s">
        <v>422</v>
      </c>
      <c r="H104" s="165"/>
      <c r="I104" s="165"/>
      <c r="J104" s="165"/>
      <c r="K104" s="165"/>
      <c r="L104" s="165"/>
      <c r="M104" s="165"/>
      <c r="N104" s="141"/>
      <c r="O104" s="141"/>
      <c r="Q104" s="176"/>
      <c r="R104" s="176"/>
      <c r="S104" s="176"/>
      <c r="T104" s="176"/>
      <c r="U104" s="176"/>
      <c r="V104" s="176"/>
      <c r="W104" s="142"/>
      <c r="X104" s="142"/>
      <c r="Z104" s="178"/>
      <c r="AA104" s="178"/>
      <c r="AB104" s="178"/>
      <c r="AC104" s="178"/>
      <c r="AD104" s="178"/>
      <c r="AE104" s="178"/>
      <c r="AF104" s="178"/>
      <c r="AG104" s="174"/>
      <c r="AI104" s="170"/>
      <c r="AJ104" s="170"/>
      <c r="AK104" s="170">
        <f t="shared" si="15"/>
        <v>0</v>
      </c>
      <c r="AL104" s="172">
        <f>IFERROR(VLOOKUP(B104,[2]rptBudgetaryBudgetCrossOrganiza!$A$10069:$O$10384,13,FALSE),"0")</f>
        <v>0</v>
      </c>
      <c r="AM104" s="172"/>
      <c r="AN104" s="172"/>
      <c r="AO104" s="172"/>
      <c r="AP104" s="172"/>
      <c r="AQ104" s="172"/>
      <c r="AS104" s="142"/>
      <c r="AT104" s="142"/>
      <c r="AU104" s="142"/>
      <c r="AV104" s="142"/>
      <c r="AW104" s="142"/>
      <c r="AX104" s="142"/>
      <c r="AY104" s="142"/>
      <c r="AZ104" s="142"/>
    </row>
    <row r="105" spans="1:52" x14ac:dyDescent="0.2">
      <c r="A105" s="192"/>
      <c r="B105" s="143" t="s">
        <v>287</v>
      </c>
      <c r="C105" s="150" t="str">
        <f t="shared" si="16"/>
        <v>45</v>
      </c>
      <c r="D105" s="150" t="str">
        <f t="shared" si="17"/>
        <v>40</v>
      </c>
      <c r="E105" s="150" t="str">
        <f t="shared" si="18"/>
        <v>000</v>
      </c>
      <c r="F105" s="143" t="str">
        <f t="shared" si="19"/>
        <v>7000.03</v>
      </c>
      <c r="G105" s="143" t="s">
        <v>83</v>
      </c>
      <c r="H105" s="165"/>
      <c r="I105" s="165"/>
      <c r="J105" s="165"/>
      <c r="K105" s="165"/>
      <c r="L105" s="165"/>
      <c r="M105" s="165"/>
      <c r="N105" s="141"/>
      <c r="O105" s="141"/>
      <c r="Q105" s="176"/>
      <c r="R105" s="176"/>
      <c r="S105" s="176"/>
      <c r="T105" s="176"/>
      <c r="U105" s="176"/>
      <c r="V105" s="176"/>
      <c r="W105" s="142"/>
      <c r="X105" s="142"/>
      <c r="Z105" s="178"/>
      <c r="AA105" s="178"/>
      <c r="AB105" s="178"/>
      <c r="AC105" s="178"/>
      <c r="AD105" s="178"/>
      <c r="AE105" s="178"/>
      <c r="AF105" s="178"/>
      <c r="AG105" s="174"/>
      <c r="AI105" s="170"/>
      <c r="AJ105" s="170"/>
      <c r="AK105" s="170">
        <f t="shared" si="15"/>
        <v>0</v>
      </c>
      <c r="AL105" s="172">
        <f>IFERROR(VLOOKUP(B105,[2]rptBudgetaryBudgetCrossOrganiza!$A$10069:$O$10384,13,FALSE),"0")</f>
        <v>0</v>
      </c>
      <c r="AM105" s="172"/>
      <c r="AN105" s="172"/>
      <c r="AO105" s="172"/>
      <c r="AP105" s="172"/>
      <c r="AQ105" s="172"/>
      <c r="AS105" s="142"/>
      <c r="AT105" s="142"/>
      <c r="AU105" s="142"/>
      <c r="AV105" s="142"/>
      <c r="AW105" s="142"/>
      <c r="AX105" s="142"/>
      <c r="AY105" s="142"/>
      <c r="AZ105" s="142"/>
    </row>
    <row r="106" spans="1:52" x14ac:dyDescent="0.2">
      <c r="A106" s="192"/>
      <c r="B106" s="143" t="s">
        <v>288</v>
      </c>
      <c r="C106" s="150" t="str">
        <f t="shared" si="16"/>
        <v>45</v>
      </c>
      <c r="D106" s="150" t="str">
        <f t="shared" si="17"/>
        <v>40</v>
      </c>
      <c r="E106" s="150" t="str">
        <f t="shared" si="18"/>
        <v>000</v>
      </c>
      <c r="F106" s="143" t="str">
        <f t="shared" si="19"/>
        <v>7000.04</v>
      </c>
      <c r="G106" s="143" t="s">
        <v>423</v>
      </c>
      <c r="H106" s="165"/>
      <c r="I106" s="165"/>
      <c r="J106" s="165"/>
      <c r="K106" s="165"/>
      <c r="L106" s="165"/>
      <c r="M106" s="165"/>
      <c r="N106" s="141"/>
      <c r="O106" s="141"/>
      <c r="Q106" s="176"/>
      <c r="R106" s="176"/>
      <c r="S106" s="176"/>
      <c r="T106" s="176"/>
      <c r="U106" s="176"/>
      <c r="V106" s="176"/>
      <c r="W106" s="142"/>
      <c r="X106" s="142"/>
      <c r="Z106" s="178"/>
      <c r="AA106" s="178"/>
      <c r="AB106" s="178"/>
      <c r="AC106" s="178"/>
      <c r="AD106" s="178"/>
      <c r="AE106" s="178"/>
      <c r="AF106" s="178"/>
      <c r="AG106" s="174"/>
      <c r="AI106" s="170"/>
      <c r="AJ106" s="170"/>
      <c r="AK106" s="170">
        <f t="shared" si="15"/>
        <v>0</v>
      </c>
      <c r="AL106" s="172">
        <f>IFERROR(VLOOKUP(B106,[2]rptBudgetaryBudgetCrossOrganiza!$A$10069:$O$10384,13,FALSE),"0")</f>
        <v>0</v>
      </c>
      <c r="AM106" s="172"/>
      <c r="AN106" s="172"/>
      <c r="AO106" s="172"/>
      <c r="AP106" s="172"/>
      <c r="AQ106" s="172"/>
      <c r="AS106" s="142"/>
      <c r="AT106" s="142"/>
      <c r="AU106" s="142"/>
      <c r="AV106" s="142"/>
      <c r="AW106" s="142"/>
      <c r="AX106" s="142"/>
      <c r="AY106" s="142"/>
      <c r="AZ106" s="142"/>
    </row>
    <row r="107" spans="1:52" x14ac:dyDescent="0.2">
      <c r="A107" s="192"/>
      <c r="B107" s="143" t="s">
        <v>289</v>
      </c>
      <c r="C107" s="150" t="str">
        <f t="shared" si="16"/>
        <v>45</v>
      </c>
      <c r="D107" s="150" t="str">
        <f t="shared" si="17"/>
        <v>40</v>
      </c>
      <c r="E107" s="150" t="str">
        <f t="shared" si="18"/>
        <v>000</v>
      </c>
      <c r="F107" s="143" t="str">
        <f t="shared" si="19"/>
        <v>7000.07</v>
      </c>
      <c r="G107" s="143" t="s">
        <v>424</v>
      </c>
      <c r="H107" s="165"/>
      <c r="I107" s="165"/>
      <c r="J107" s="165"/>
      <c r="K107" s="165"/>
      <c r="L107" s="165"/>
      <c r="M107" s="165"/>
      <c r="N107" s="141"/>
      <c r="O107" s="141"/>
      <c r="Q107" s="176"/>
      <c r="R107" s="176"/>
      <c r="S107" s="176"/>
      <c r="T107" s="176"/>
      <c r="U107" s="176"/>
      <c r="V107" s="176"/>
      <c r="W107" s="142"/>
      <c r="X107" s="142"/>
      <c r="Z107" s="178"/>
      <c r="AA107" s="178"/>
      <c r="AB107" s="178"/>
      <c r="AC107" s="178"/>
      <c r="AD107" s="178"/>
      <c r="AE107" s="178"/>
      <c r="AF107" s="178"/>
      <c r="AG107" s="174"/>
      <c r="AI107" s="170"/>
      <c r="AJ107" s="170"/>
      <c r="AK107" s="170">
        <f t="shared" si="15"/>
        <v>0</v>
      </c>
      <c r="AL107" s="172">
        <f>IFERROR(VLOOKUP(B107,[2]rptBudgetaryBudgetCrossOrganiza!$A$10069:$O$10384,13,FALSE),"0")</f>
        <v>0</v>
      </c>
      <c r="AM107" s="172"/>
      <c r="AN107" s="172"/>
      <c r="AO107" s="172"/>
      <c r="AP107" s="172"/>
      <c r="AQ107" s="172"/>
      <c r="AS107" s="142"/>
      <c r="AT107" s="142"/>
      <c r="AU107" s="142"/>
      <c r="AV107" s="142"/>
      <c r="AW107" s="142"/>
      <c r="AX107" s="142"/>
      <c r="AY107" s="142"/>
      <c r="AZ107" s="142"/>
    </row>
    <row r="108" spans="1:52" x14ac:dyDescent="0.2">
      <c r="A108" s="192"/>
      <c r="B108" s="143" t="s">
        <v>290</v>
      </c>
      <c r="C108" s="150" t="str">
        <f t="shared" si="16"/>
        <v>45</v>
      </c>
      <c r="D108" s="150" t="str">
        <f t="shared" si="17"/>
        <v>40</v>
      </c>
      <c r="E108" s="150" t="str">
        <f t="shared" si="18"/>
        <v>000</v>
      </c>
      <c r="F108" s="143" t="str">
        <f t="shared" si="19"/>
        <v>7000.08</v>
      </c>
      <c r="G108" s="143" t="s">
        <v>114</v>
      </c>
      <c r="H108" s="165"/>
      <c r="I108" s="165"/>
      <c r="J108" s="165"/>
      <c r="K108" s="165"/>
      <c r="L108" s="165"/>
      <c r="M108" s="165"/>
      <c r="N108" s="141"/>
      <c r="O108" s="141"/>
      <c r="Q108" s="176"/>
      <c r="R108" s="176"/>
      <c r="S108" s="176"/>
      <c r="T108" s="176"/>
      <c r="U108" s="176"/>
      <c r="V108" s="176"/>
      <c r="W108" s="142"/>
      <c r="X108" s="142"/>
      <c r="Z108" s="178"/>
      <c r="AA108" s="178"/>
      <c r="AB108" s="178"/>
      <c r="AC108" s="178"/>
      <c r="AD108" s="178"/>
      <c r="AE108" s="178"/>
      <c r="AF108" s="178"/>
      <c r="AG108" s="174"/>
      <c r="AI108" s="170"/>
      <c r="AJ108" s="170"/>
      <c r="AK108" s="170">
        <f t="shared" si="15"/>
        <v>0</v>
      </c>
      <c r="AL108" s="172">
        <f>IFERROR(VLOOKUP(B108,[2]rptBudgetaryBudgetCrossOrganiza!$A$10069:$O$10384,13,FALSE),"0")</f>
        <v>0</v>
      </c>
      <c r="AM108" s="172"/>
      <c r="AN108" s="172"/>
      <c r="AO108" s="172"/>
      <c r="AP108" s="172"/>
      <c r="AQ108" s="172"/>
      <c r="AS108" s="142"/>
      <c r="AT108" s="142"/>
      <c r="AU108" s="142"/>
      <c r="AV108" s="142"/>
      <c r="AW108" s="142"/>
      <c r="AX108" s="142"/>
      <c r="AY108" s="142"/>
      <c r="AZ108" s="142"/>
    </row>
    <row r="109" spans="1:52" x14ac:dyDescent="0.2">
      <c r="A109" s="192"/>
      <c r="B109" s="143" t="s">
        <v>291</v>
      </c>
      <c r="C109" s="150" t="str">
        <f t="shared" si="16"/>
        <v>45</v>
      </c>
      <c r="D109" s="150" t="str">
        <f t="shared" si="17"/>
        <v>40</v>
      </c>
      <c r="E109" s="150" t="str">
        <f t="shared" si="18"/>
        <v>000</v>
      </c>
      <c r="F109" s="143" t="str">
        <f t="shared" si="19"/>
        <v>7000.12</v>
      </c>
      <c r="G109" s="143" t="s">
        <v>425</v>
      </c>
      <c r="H109" s="165"/>
      <c r="I109" s="165"/>
      <c r="J109" s="165"/>
      <c r="K109" s="165"/>
      <c r="L109" s="165"/>
      <c r="M109" s="165"/>
      <c r="N109" s="141"/>
      <c r="O109" s="141"/>
      <c r="Q109" s="176"/>
      <c r="R109" s="176"/>
      <c r="S109" s="176"/>
      <c r="T109" s="176"/>
      <c r="U109" s="176"/>
      <c r="V109" s="176"/>
      <c r="W109" s="142"/>
      <c r="X109" s="142"/>
      <c r="Z109" s="178"/>
      <c r="AA109" s="178"/>
      <c r="AB109" s="178"/>
      <c r="AC109" s="178"/>
      <c r="AD109" s="178"/>
      <c r="AE109" s="178"/>
      <c r="AF109" s="178"/>
      <c r="AG109" s="174"/>
      <c r="AI109" s="170"/>
      <c r="AJ109" s="170"/>
      <c r="AK109" s="170">
        <f t="shared" si="15"/>
        <v>0</v>
      </c>
      <c r="AL109" s="172">
        <f>IFERROR(VLOOKUP(B109,[2]rptBudgetaryBudgetCrossOrganiza!$A$10069:$O$10384,13,FALSE),"0")</f>
        <v>0</v>
      </c>
      <c r="AM109" s="172"/>
      <c r="AN109" s="172"/>
      <c r="AO109" s="172"/>
      <c r="AP109" s="172"/>
      <c r="AQ109" s="172"/>
      <c r="AS109" s="142"/>
      <c r="AT109" s="142"/>
      <c r="AU109" s="142"/>
      <c r="AV109" s="142"/>
      <c r="AW109" s="142"/>
      <c r="AX109" s="142"/>
      <c r="AY109" s="142"/>
      <c r="AZ109" s="142"/>
    </row>
    <row r="110" spans="1:52" x14ac:dyDescent="0.2">
      <c r="A110" s="192"/>
      <c r="B110" s="143" t="s">
        <v>292</v>
      </c>
      <c r="C110" s="150" t="str">
        <f t="shared" si="16"/>
        <v>45</v>
      </c>
      <c r="D110" s="150" t="str">
        <f t="shared" si="17"/>
        <v>40</v>
      </c>
      <c r="E110" s="150" t="str">
        <f t="shared" si="18"/>
        <v>000</v>
      </c>
      <c r="F110" s="143" t="str">
        <f t="shared" si="19"/>
        <v>7000.99</v>
      </c>
      <c r="G110" s="143" t="s">
        <v>84</v>
      </c>
      <c r="H110" s="165"/>
      <c r="I110" s="165"/>
      <c r="J110" s="165"/>
      <c r="K110" s="165"/>
      <c r="L110" s="165"/>
      <c r="M110" s="165"/>
      <c r="N110" s="141"/>
      <c r="O110" s="141"/>
      <c r="Q110" s="176"/>
      <c r="R110" s="176"/>
      <c r="S110" s="176"/>
      <c r="T110" s="176"/>
      <c r="U110" s="176"/>
      <c r="V110" s="176"/>
      <c r="W110" s="142"/>
      <c r="X110" s="142"/>
      <c r="Z110" s="178"/>
      <c r="AA110" s="178"/>
      <c r="AB110" s="178"/>
      <c r="AC110" s="178"/>
      <c r="AD110" s="178"/>
      <c r="AE110" s="178"/>
      <c r="AF110" s="178"/>
      <c r="AG110" s="174"/>
      <c r="AI110" s="170"/>
      <c r="AJ110" s="170"/>
      <c r="AK110" s="170">
        <f t="shared" si="15"/>
        <v>0</v>
      </c>
      <c r="AL110" s="172">
        <f>IFERROR(VLOOKUP(B110,[2]rptBudgetaryBudgetCrossOrganiza!$A$10069:$O$10384,13,FALSE),"0")</f>
        <v>0</v>
      </c>
      <c r="AM110" s="172"/>
      <c r="AN110" s="172"/>
      <c r="AO110" s="172"/>
      <c r="AP110" s="172"/>
      <c r="AQ110" s="172"/>
      <c r="AS110" s="142"/>
      <c r="AT110" s="142"/>
      <c r="AU110" s="142"/>
      <c r="AV110" s="142"/>
      <c r="AW110" s="142"/>
      <c r="AX110" s="142"/>
      <c r="AY110" s="142"/>
      <c r="AZ110" s="142"/>
    </row>
    <row r="111" spans="1:52" x14ac:dyDescent="0.2">
      <c r="A111" s="192"/>
      <c r="B111" s="143" t="s">
        <v>293</v>
      </c>
      <c r="C111" s="150" t="str">
        <f t="shared" si="16"/>
        <v>45</v>
      </c>
      <c r="D111" s="150" t="str">
        <f t="shared" si="17"/>
        <v>41</v>
      </c>
      <c r="E111" s="150" t="str">
        <f t="shared" si="18"/>
        <v>000</v>
      </c>
      <c r="F111" s="143" t="str">
        <f t="shared" si="19"/>
        <v>5000.01</v>
      </c>
      <c r="G111" s="143" t="s">
        <v>364</v>
      </c>
      <c r="H111" s="165"/>
      <c r="I111" s="165"/>
      <c r="J111" s="165"/>
      <c r="K111" s="165"/>
      <c r="L111" s="165"/>
      <c r="M111" s="165"/>
      <c r="N111" s="141"/>
      <c r="O111" s="141"/>
      <c r="Q111" s="176"/>
      <c r="R111" s="176"/>
      <c r="S111" s="176"/>
      <c r="T111" s="176"/>
      <c r="U111" s="176"/>
      <c r="V111" s="176"/>
      <c r="W111" s="142"/>
      <c r="X111" s="142"/>
      <c r="Z111" s="178"/>
      <c r="AA111" s="178"/>
      <c r="AB111" s="178"/>
      <c r="AC111" s="178"/>
      <c r="AD111" s="178"/>
      <c r="AE111" s="178"/>
      <c r="AF111" s="178"/>
      <c r="AG111" s="174"/>
      <c r="AI111" s="170"/>
      <c r="AJ111" s="170"/>
      <c r="AK111" s="170">
        <f t="shared" si="15"/>
        <v>0</v>
      </c>
      <c r="AL111" s="172">
        <f>IFERROR(VLOOKUP(B111,[2]rptBudgetaryBudgetCrossOrganiza!$A$10069:$O$10384,13,FALSE),"0")</f>
        <v>0</v>
      </c>
      <c r="AM111" s="172"/>
      <c r="AN111" s="172"/>
      <c r="AO111" s="172"/>
      <c r="AP111" s="172"/>
      <c r="AQ111" s="172"/>
      <c r="AS111" s="142"/>
      <c r="AT111" s="142"/>
      <c r="AU111" s="142"/>
      <c r="AV111" s="142"/>
      <c r="AW111" s="142"/>
      <c r="AX111" s="142"/>
      <c r="AY111" s="142"/>
      <c r="AZ111" s="142"/>
    </row>
    <row r="112" spans="1:52" x14ac:dyDescent="0.2">
      <c r="A112" s="192"/>
      <c r="B112" s="143" t="s">
        <v>294</v>
      </c>
      <c r="C112" s="150" t="str">
        <f t="shared" si="16"/>
        <v>45</v>
      </c>
      <c r="D112" s="150" t="str">
        <f t="shared" si="17"/>
        <v>41</v>
      </c>
      <c r="E112" s="150" t="str">
        <f t="shared" si="18"/>
        <v>000</v>
      </c>
      <c r="F112" s="143" t="str">
        <f t="shared" si="19"/>
        <v>5000.02</v>
      </c>
      <c r="G112" s="143" t="s">
        <v>365</v>
      </c>
      <c r="H112" s="165"/>
      <c r="I112" s="165"/>
      <c r="J112" s="165"/>
      <c r="K112" s="165"/>
      <c r="L112" s="165"/>
      <c r="M112" s="165"/>
      <c r="N112" s="141"/>
      <c r="O112" s="141"/>
      <c r="Q112" s="176"/>
      <c r="R112" s="176"/>
      <c r="S112" s="176"/>
      <c r="T112" s="176"/>
      <c r="U112" s="176"/>
      <c r="V112" s="176"/>
      <c r="W112" s="142"/>
      <c r="X112" s="142"/>
      <c r="Z112" s="178"/>
      <c r="AA112" s="178"/>
      <c r="AB112" s="178"/>
      <c r="AC112" s="178"/>
      <c r="AD112" s="178"/>
      <c r="AE112" s="178"/>
      <c r="AF112" s="178"/>
      <c r="AG112" s="174"/>
      <c r="AI112" s="170"/>
      <c r="AJ112" s="170"/>
      <c r="AK112" s="170">
        <f t="shared" si="15"/>
        <v>0</v>
      </c>
      <c r="AL112" s="172">
        <f>IFERROR(VLOOKUP(B112,[2]rptBudgetaryBudgetCrossOrganiza!$A$10069:$O$10384,13,FALSE),"0")</f>
        <v>0</v>
      </c>
      <c r="AM112" s="172"/>
      <c r="AN112" s="172"/>
      <c r="AO112" s="172"/>
      <c r="AP112" s="172"/>
      <c r="AQ112" s="172"/>
      <c r="AS112" s="142"/>
      <c r="AT112" s="142"/>
      <c r="AU112" s="142"/>
      <c r="AV112" s="142"/>
      <c r="AW112" s="142"/>
      <c r="AX112" s="142"/>
      <c r="AY112" s="142"/>
      <c r="AZ112" s="142"/>
    </row>
    <row r="113" spans="1:52" x14ac:dyDescent="0.2">
      <c r="A113" s="192"/>
      <c r="B113" s="143" t="s">
        <v>295</v>
      </c>
      <c r="C113" s="150" t="str">
        <f t="shared" si="16"/>
        <v>45</v>
      </c>
      <c r="D113" s="150" t="str">
        <f t="shared" si="17"/>
        <v>41</v>
      </c>
      <c r="E113" s="150" t="str">
        <f t="shared" si="18"/>
        <v>000</v>
      </c>
      <c r="F113" s="143" t="str">
        <f t="shared" si="19"/>
        <v>5000.03</v>
      </c>
      <c r="G113" s="143" t="s">
        <v>366</v>
      </c>
      <c r="H113" s="165"/>
      <c r="I113" s="165"/>
      <c r="J113" s="165"/>
      <c r="K113" s="165"/>
      <c r="L113" s="165"/>
      <c r="M113" s="165"/>
      <c r="N113" s="141"/>
      <c r="O113" s="141"/>
      <c r="Q113" s="176"/>
      <c r="R113" s="176"/>
      <c r="S113" s="176"/>
      <c r="T113" s="176"/>
      <c r="U113" s="176"/>
      <c r="V113" s="176"/>
      <c r="W113" s="142"/>
      <c r="X113" s="142"/>
      <c r="Z113" s="178"/>
      <c r="AA113" s="178"/>
      <c r="AB113" s="178"/>
      <c r="AC113" s="178"/>
      <c r="AD113" s="178"/>
      <c r="AE113" s="178"/>
      <c r="AF113" s="178"/>
      <c r="AG113" s="174"/>
      <c r="AI113" s="170"/>
      <c r="AJ113" s="170"/>
      <c r="AK113" s="170">
        <f t="shared" si="15"/>
        <v>0</v>
      </c>
      <c r="AL113" s="172">
        <f>IFERROR(VLOOKUP(B113,[2]rptBudgetaryBudgetCrossOrganiza!$A$10069:$O$10384,13,FALSE),"0")</f>
        <v>0</v>
      </c>
      <c r="AM113" s="172"/>
      <c r="AN113" s="172"/>
      <c r="AO113" s="172"/>
      <c r="AP113" s="172"/>
      <c r="AQ113" s="172"/>
      <c r="AS113" s="142"/>
      <c r="AT113" s="142"/>
      <c r="AU113" s="142"/>
      <c r="AV113" s="142"/>
      <c r="AW113" s="142"/>
      <c r="AX113" s="142"/>
      <c r="AY113" s="142"/>
      <c r="AZ113" s="142"/>
    </row>
    <row r="114" spans="1:52" x14ac:dyDescent="0.2">
      <c r="A114" s="192"/>
      <c r="B114" s="143" t="s">
        <v>296</v>
      </c>
      <c r="C114" s="150" t="str">
        <f t="shared" si="16"/>
        <v>45</v>
      </c>
      <c r="D114" s="150" t="str">
        <f t="shared" si="17"/>
        <v>41</v>
      </c>
      <c r="E114" s="150" t="str">
        <f t="shared" si="18"/>
        <v>000</v>
      </c>
      <c r="F114" s="143" t="str">
        <f t="shared" si="19"/>
        <v>5000.04</v>
      </c>
      <c r="G114" s="143" t="s">
        <v>367</v>
      </c>
      <c r="H114" s="165"/>
      <c r="I114" s="165"/>
      <c r="J114" s="165"/>
      <c r="K114" s="165"/>
      <c r="L114" s="165"/>
      <c r="M114" s="165"/>
      <c r="N114" s="141"/>
      <c r="O114" s="141"/>
      <c r="Q114" s="176"/>
      <c r="R114" s="176"/>
      <c r="S114" s="176"/>
      <c r="T114" s="176"/>
      <c r="U114" s="176"/>
      <c r="V114" s="176"/>
      <c r="W114" s="142"/>
      <c r="X114" s="142"/>
      <c r="Z114" s="178"/>
      <c r="AA114" s="178"/>
      <c r="AB114" s="178"/>
      <c r="AC114" s="178"/>
      <c r="AD114" s="178"/>
      <c r="AE114" s="178"/>
      <c r="AF114" s="178"/>
      <c r="AG114" s="174"/>
      <c r="AI114" s="170"/>
      <c r="AJ114" s="170"/>
      <c r="AK114" s="170">
        <f t="shared" si="15"/>
        <v>0</v>
      </c>
      <c r="AL114" s="172">
        <f>IFERROR(VLOOKUP(B114,[2]rptBudgetaryBudgetCrossOrganiza!$A$10069:$O$10384,13,FALSE),"0")</f>
        <v>0</v>
      </c>
      <c r="AM114" s="172"/>
      <c r="AN114" s="172"/>
      <c r="AO114" s="172"/>
      <c r="AP114" s="172"/>
      <c r="AQ114" s="172"/>
      <c r="AS114" s="142"/>
      <c r="AT114" s="142"/>
      <c r="AU114" s="142"/>
      <c r="AV114" s="142"/>
      <c r="AW114" s="142"/>
      <c r="AX114" s="142"/>
      <c r="AY114" s="142"/>
      <c r="AZ114" s="142"/>
    </row>
    <row r="115" spans="1:52" x14ac:dyDescent="0.2">
      <c r="A115" s="192"/>
      <c r="B115" s="143" t="s">
        <v>297</v>
      </c>
      <c r="C115" s="150" t="str">
        <f t="shared" si="16"/>
        <v>45</v>
      </c>
      <c r="D115" s="150" t="str">
        <f t="shared" si="17"/>
        <v>41</v>
      </c>
      <c r="E115" s="150" t="str">
        <f t="shared" si="18"/>
        <v>000</v>
      </c>
      <c r="F115" s="143" t="str">
        <f t="shared" si="19"/>
        <v>5000.06</v>
      </c>
      <c r="G115" s="143" t="s">
        <v>368</v>
      </c>
      <c r="H115" s="165"/>
      <c r="I115" s="165"/>
      <c r="J115" s="165"/>
      <c r="K115" s="165"/>
      <c r="L115" s="165"/>
      <c r="M115" s="165"/>
      <c r="N115" s="141"/>
      <c r="O115" s="141"/>
      <c r="Q115" s="176"/>
      <c r="R115" s="176"/>
      <c r="S115" s="176"/>
      <c r="T115" s="176"/>
      <c r="U115" s="176"/>
      <c r="V115" s="176"/>
      <c r="W115" s="142"/>
      <c r="X115" s="142"/>
      <c r="Z115" s="178"/>
      <c r="AA115" s="178"/>
      <c r="AB115" s="178"/>
      <c r="AC115" s="178"/>
      <c r="AD115" s="178"/>
      <c r="AE115" s="178"/>
      <c r="AF115" s="178"/>
      <c r="AG115" s="174"/>
      <c r="AI115" s="170"/>
      <c r="AJ115" s="170"/>
      <c r="AK115" s="170">
        <f t="shared" si="15"/>
        <v>0</v>
      </c>
      <c r="AL115" s="172">
        <f>IFERROR(VLOOKUP(B115,[2]rptBudgetaryBudgetCrossOrganiza!$A$10069:$O$10384,13,FALSE),"0")</f>
        <v>0</v>
      </c>
      <c r="AM115" s="172"/>
      <c r="AN115" s="172"/>
      <c r="AO115" s="172"/>
      <c r="AP115" s="172"/>
      <c r="AQ115" s="172"/>
      <c r="AS115" s="142"/>
      <c r="AT115" s="142"/>
      <c r="AU115" s="142"/>
      <c r="AV115" s="142"/>
      <c r="AW115" s="142"/>
      <c r="AX115" s="142"/>
      <c r="AY115" s="142"/>
      <c r="AZ115" s="142"/>
    </row>
    <row r="116" spans="1:52" x14ac:dyDescent="0.2">
      <c r="A116" s="192"/>
      <c r="B116" s="143" t="s">
        <v>298</v>
      </c>
      <c r="C116" s="150" t="str">
        <f t="shared" si="16"/>
        <v>45</v>
      </c>
      <c r="D116" s="150" t="str">
        <f t="shared" si="17"/>
        <v>41</v>
      </c>
      <c r="E116" s="150" t="str">
        <f t="shared" si="18"/>
        <v>000</v>
      </c>
      <c r="F116" s="143" t="str">
        <f t="shared" si="19"/>
        <v>5000.07</v>
      </c>
      <c r="G116" s="143" t="s">
        <v>369</v>
      </c>
      <c r="H116" s="165"/>
      <c r="I116" s="165"/>
      <c r="J116" s="165"/>
      <c r="K116" s="165"/>
      <c r="L116" s="165"/>
      <c r="M116" s="165"/>
      <c r="N116" s="141"/>
      <c r="O116" s="141"/>
      <c r="Q116" s="176"/>
      <c r="R116" s="176"/>
      <c r="S116" s="176"/>
      <c r="T116" s="176"/>
      <c r="U116" s="176"/>
      <c r="V116" s="176"/>
      <c r="W116" s="142"/>
      <c r="X116" s="142"/>
      <c r="Z116" s="178"/>
      <c r="AA116" s="178"/>
      <c r="AB116" s="178"/>
      <c r="AC116" s="178"/>
      <c r="AD116" s="178"/>
      <c r="AE116" s="178"/>
      <c r="AF116" s="178"/>
      <c r="AG116" s="174"/>
      <c r="AI116" s="170"/>
      <c r="AJ116" s="170"/>
      <c r="AK116" s="170">
        <f t="shared" si="15"/>
        <v>0</v>
      </c>
      <c r="AL116" s="172">
        <f>IFERROR(VLOOKUP(B116,[2]rptBudgetaryBudgetCrossOrganiza!$A$10069:$O$10384,13,FALSE),"0")</f>
        <v>0</v>
      </c>
      <c r="AM116" s="172"/>
      <c r="AN116" s="172"/>
      <c r="AO116" s="172"/>
      <c r="AP116" s="172"/>
      <c r="AQ116" s="172"/>
      <c r="AS116" s="142"/>
      <c r="AT116" s="142"/>
      <c r="AU116" s="142"/>
      <c r="AV116" s="142"/>
      <c r="AW116" s="142"/>
      <c r="AX116" s="142"/>
      <c r="AY116" s="142"/>
      <c r="AZ116" s="142"/>
    </row>
    <row r="117" spans="1:52" x14ac:dyDescent="0.2">
      <c r="A117" s="192"/>
      <c r="B117" s="143" t="s">
        <v>299</v>
      </c>
      <c r="C117" s="150" t="str">
        <f t="shared" si="16"/>
        <v>45</v>
      </c>
      <c r="D117" s="150" t="str">
        <f t="shared" si="17"/>
        <v>41</v>
      </c>
      <c r="E117" s="150" t="str">
        <f t="shared" si="18"/>
        <v>000</v>
      </c>
      <c r="F117" s="143" t="str">
        <f t="shared" si="19"/>
        <v>5000.08</v>
      </c>
      <c r="G117" s="143" t="s">
        <v>370</v>
      </c>
      <c r="H117" s="165"/>
      <c r="I117" s="165"/>
      <c r="J117" s="165"/>
      <c r="K117" s="165"/>
      <c r="L117" s="165"/>
      <c r="M117" s="165"/>
      <c r="N117" s="141"/>
      <c r="O117" s="141"/>
      <c r="Q117" s="176"/>
      <c r="R117" s="176"/>
      <c r="S117" s="176"/>
      <c r="T117" s="176"/>
      <c r="U117" s="176"/>
      <c r="V117" s="176"/>
      <c r="W117" s="142"/>
      <c r="X117" s="142"/>
      <c r="Z117" s="178"/>
      <c r="AA117" s="178"/>
      <c r="AB117" s="178"/>
      <c r="AC117" s="178"/>
      <c r="AD117" s="178"/>
      <c r="AE117" s="178"/>
      <c r="AF117" s="178"/>
      <c r="AG117" s="174"/>
      <c r="AI117" s="170"/>
      <c r="AJ117" s="170"/>
      <c r="AK117" s="170">
        <f t="shared" si="15"/>
        <v>0</v>
      </c>
      <c r="AL117" s="172">
        <f>IFERROR(VLOOKUP(B117,[2]rptBudgetaryBudgetCrossOrganiza!$A$10069:$O$10384,13,FALSE),"0")</f>
        <v>0</v>
      </c>
      <c r="AM117" s="172"/>
      <c r="AN117" s="172"/>
      <c r="AO117" s="172"/>
      <c r="AP117" s="172"/>
      <c r="AQ117" s="172"/>
      <c r="AS117" s="142"/>
      <c r="AT117" s="142"/>
      <c r="AU117" s="142"/>
      <c r="AV117" s="142"/>
      <c r="AW117" s="142"/>
      <c r="AX117" s="142"/>
      <c r="AY117" s="142"/>
      <c r="AZ117" s="142"/>
    </row>
    <row r="118" spans="1:52" x14ac:dyDescent="0.2">
      <c r="A118" s="192"/>
      <c r="B118" s="143" t="s">
        <v>300</v>
      </c>
      <c r="C118" s="150" t="str">
        <f t="shared" si="16"/>
        <v>45</v>
      </c>
      <c r="D118" s="150" t="str">
        <f t="shared" si="17"/>
        <v>41</v>
      </c>
      <c r="E118" s="150" t="str">
        <f t="shared" si="18"/>
        <v>000</v>
      </c>
      <c r="F118" s="143" t="str">
        <f t="shared" si="19"/>
        <v>5000.11</v>
      </c>
      <c r="G118" s="143" t="s">
        <v>371</v>
      </c>
      <c r="H118" s="165"/>
      <c r="I118" s="165"/>
      <c r="J118" s="165"/>
      <c r="K118" s="165"/>
      <c r="L118" s="165"/>
      <c r="M118" s="165"/>
      <c r="N118" s="141"/>
      <c r="O118" s="141"/>
      <c r="Q118" s="176"/>
      <c r="R118" s="176"/>
      <c r="S118" s="176"/>
      <c r="T118" s="176"/>
      <c r="U118" s="176"/>
      <c r="V118" s="176"/>
      <c r="W118" s="142"/>
      <c r="X118" s="142"/>
      <c r="Z118" s="178"/>
      <c r="AA118" s="178"/>
      <c r="AB118" s="178"/>
      <c r="AC118" s="178"/>
      <c r="AD118" s="178"/>
      <c r="AE118" s="178"/>
      <c r="AF118" s="178"/>
      <c r="AG118" s="174"/>
      <c r="AI118" s="170"/>
      <c r="AJ118" s="170"/>
      <c r="AK118" s="170">
        <f t="shared" si="15"/>
        <v>0</v>
      </c>
      <c r="AL118" s="172">
        <f>IFERROR(VLOOKUP(B118,[2]rptBudgetaryBudgetCrossOrganiza!$A$10069:$O$10384,13,FALSE),"0")</f>
        <v>0</v>
      </c>
      <c r="AM118" s="172"/>
      <c r="AN118" s="172"/>
      <c r="AO118" s="172"/>
      <c r="AP118" s="172"/>
      <c r="AQ118" s="172"/>
      <c r="AS118" s="142"/>
      <c r="AT118" s="142"/>
      <c r="AU118" s="142"/>
      <c r="AV118" s="142"/>
      <c r="AW118" s="142"/>
      <c r="AX118" s="142"/>
      <c r="AY118" s="142"/>
      <c r="AZ118" s="142"/>
    </row>
    <row r="119" spans="1:52" x14ac:dyDescent="0.2">
      <c r="A119" s="192"/>
      <c r="B119" s="143" t="s">
        <v>301</v>
      </c>
      <c r="C119" s="150" t="str">
        <f t="shared" si="16"/>
        <v>45</v>
      </c>
      <c r="D119" s="150" t="str">
        <f t="shared" si="17"/>
        <v>41</v>
      </c>
      <c r="E119" s="150" t="str">
        <f t="shared" si="18"/>
        <v>000</v>
      </c>
      <c r="F119" s="143" t="str">
        <f t="shared" si="19"/>
        <v>5000.99</v>
      </c>
      <c r="G119" s="143" t="s">
        <v>372</v>
      </c>
      <c r="H119" s="165"/>
      <c r="I119" s="165"/>
      <c r="J119" s="165"/>
      <c r="K119" s="165"/>
      <c r="L119" s="165"/>
      <c r="M119" s="165"/>
      <c r="N119" s="141"/>
      <c r="O119" s="141"/>
      <c r="Q119" s="176"/>
      <c r="R119" s="176"/>
      <c r="S119" s="176"/>
      <c r="T119" s="176"/>
      <c r="U119" s="176"/>
      <c r="V119" s="176"/>
      <c r="W119" s="142"/>
      <c r="X119" s="142"/>
      <c r="Z119" s="178"/>
      <c r="AA119" s="178"/>
      <c r="AB119" s="178"/>
      <c r="AC119" s="178"/>
      <c r="AD119" s="178"/>
      <c r="AE119" s="178"/>
      <c r="AF119" s="178"/>
      <c r="AG119" s="174"/>
      <c r="AI119" s="170"/>
      <c r="AJ119" s="170"/>
      <c r="AK119" s="170">
        <f t="shared" si="15"/>
        <v>0</v>
      </c>
      <c r="AL119" s="172">
        <f>IFERROR(VLOOKUP(B119,[2]rptBudgetaryBudgetCrossOrganiza!$A$10069:$O$10384,13,FALSE),"0")</f>
        <v>0</v>
      </c>
      <c r="AM119" s="172"/>
      <c r="AN119" s="172"/>
      <c r="AO119" s="172"/>
      <c r="AP119" s="172"/>
      <c r="AQ119" s="172"/>
      <c r="AS119" s="142"/>
      <c r="AT119" s="142"/>
      <c r="AU119" s="142"/>
      <c r="AV119" s="142"/>
      <c r="AW119" s="142"/>
      <c r="AX119" s="142"/>
      <c r="AY119" s="142"/>
      <c r="AZ119" s="142"/>
    </row>
    <row r="120" spans="1:52" x14ac:dyDescent="0.2">
      <c r="A120" s="192"/>
      <c r="B120" s="143" t="s">
        <v>302</v>
      </c>
      <c r="C120" s="150" t="str">
        <f t="shared" si="16"/>
        <v>45</v>
      </c>
      <c r="D120" s="150" t="str">
        <f t="shared" si="17"/>
        <v>41</v>
      </c>
      <c r="E120" s="150" t="str">
        <f t="shared" si="18"/>
        <v>000</v>
      </c>
      <c r="F120" s="143" t="str">
        <f t="shared" si="19"/>
        <v>5100.00</v>
      </c>
      <c r="G120" s="143" t="s">
        <v>373</v>
      </c>
      <c r="H120" s="165"/>
      <c r="I120" s="165"/>
      <c r="J120" s="165"/>
      <c r="K120" s="165"/>
      <c r="L120" s="165"/>
      <c r="M120" s="165"/>
      <c r="N120" s="141"/>
      <c r="O120" s="141"/>
      <c r="Q120" s="176"/>
      <c r="R120" s="176"/>
      <c r="S120" s="176"/>
      <c r="T120" s="176"/>
      <c r="U120" s="176"/>
      <c r="V120" s="176"/>
      <c r="W120" s="142"/>
      <c r="X120" s="142"/>
      <c r="Z120" s="178"/>
      <c r="AA120" s="178"/>
      <c r="AB120" s="178"/>
      <c r="AC120" s="178"/>
      <c r="AD120" s="178"/>
      <c r="AE120" s="178"/>
      <c r="AF120" s="178"/>
      <c r="AG120" s="174"/>
      <c r="AI120" s="170"/>
      <c r="AJ120" s="170"/>
      <c r="AK120" s="170">
        <f t="shared" si="15"/>
        <v>0</v>
      </c>
      <c r="AL120" s="172">
        <f>IFERROR(VLOOKUP(B120,[2]rptBudgetaryBudgetCrossOrganiza!$A$10069:$O$10384,13,FALSE),"0")</f>
        <v>0</v>
      </c>
      <c r="AM120" s="172"/>
      <c r="AN120" s="172"/>
      <c r="AO120" s="172"/>
      <c r="AP120" s="172"/>
      <c r="AQ120" s="172"/>
      <c r="AS120" s="142"/>
      <c r="AT120" s="142"/>
      <c r="AU120" s="142"/>
      <c r="AV120" s="142"/>
      <c r="AW120" s="142"/>
      <c r="AX120" s="142"/>
      <c r="AY120" s="142"/>
      <c r="AZ120" s="142"/>
    </row>
    <row r="121" spans="1:52" x14ac:dyDescent="0.2">
      <c r="A121" s="192"/>
      <c r="B121" s="143" t="s">
        <v>303</v>
      </c>
      <c r="C121" s="150" t="str">
        <f t="shared" si="16"/>
        <v>45</v>
      </c>
      <c r="D121" s="150" t="str">
        <f t="shared" si="17"/>
        <v>41</v>
      </c>
      <c r="E121" s="150" t="str">
        <f t="shared" si="18"/>
        <v>000</v>
      </c>
      <c r="F121" s="143" t="str">
        <f t="shared" si="19"/>
        <v>5100.01</v>
      </c>
      <c r="G121" s="143" t="s">
        <v>374</v>
      </c>
      <c r="H121" s="165"/>
      <c r="I121" s="165"/>
      <c r="J121" s="165"/>
      <c r="K121" s="165"/>
      <c r="L121" s="165"/>
      <c r="M121" s="165"/>
      <c r="N121" s="141"/>
      <c r="O121" s="141"/>
      <c r="Q121" s="176"/>
      <c r="R121" s="176"/>
      <c r="S121" s="176"/>
      <c r="T121" s="176"/>
      <c r="U121" s="176"/>
      <c r="V121" s="176"/>
      <c r="W121" s="142"/>
      <c r="X121" s="142"/>
      <c r="Z121" s="178"/>
      <c r="AA121" s="178"/>
      <c r="AB121" s="178"/>
      <c r="AC121" s="178"/>
      <c r="AD121" s="178"/>
      <c r="AE121" s="178"/>
      <c r="AF121" s="178"/>
      <c r="AG121" s="174"/>
      <c r="AI121" s="170"/>
      <c r="AJ121" s="170"/>
      <c r="AK121" s="170">
        <f t="shared" si="15"/>
        <v>0</v>
      </c>
      <c r="AL121" s="172">
        <f>IFERROR(VLOOKUP(B121,[2]rptBudgetaryBudgetCrossOrganiza!$A$10069:$O$10384,13,FALSE),"0")</f>
        <v>0</v>
      </c>
      <c r="AM121" s="172"/>
      <c r="AN121" s="172"/>
      <c r="AO121" s="172"/>
      <c r="AP121" s="172"/>
      <c r="AQ121" s="172"/>
      <c r="AS121" s="142"/>
      <c r="AT121" s="142"/>
      <c r="AU121" s="142"/>
      <c r="AV121" s="142"/>
      <c r="AW121" s="142"/>
      <c r="AX121" s="142"/>
      <c r="AY121" s="142"/>
      <c r="AZ121" s="142"/>
    </row>
    <row r="122" spans="1:52" x14ac:dyDescent="0.2">
      <c r="A122" s="192"/>
      <c r="B122" s="143" t="s">
        <v>304</v>
      </c>
      <c r="C122" s="150" t="str">
        <f t="shared" si="16"/>
        <v>45</v>
      </c>
      <c r="D122" s="150" t="str">
        <f t="shared" si="17"/>
        <v>41</v>
      </c>
      <c r="E122" s="150" t="str">
        <f t="shared" si="18"/>
        <v>000</v>
      </c>
      <c r="F122" s="143" t="str">
        <f t="shared" si="19"/>
        <v>5100.02</v>
      </c>
      <c r="G122" s="143" t="s">
        <v>375</v>
      </c>
      <c r="H122" s="165"/>
      <c r="I122" s="165"/>
      <c r="J122" s="165"/>
      <c r="K122" s="165"/>
      <c r="L122" s="165"/>
      <c r="M122" s="165"/>
      <c r="N122" s="141"/>
      <c r="O122" s="141"/>
      <c r="Q122" s="176"/>
      <c r="R122" s="176"/>
      <c r="S122" s="176"/>
      <c r="T122" s="176"/>
      <c r="U122" s="176"/>
      <c r="V122" s="176"/>
      <c r="W122" s="142"/>
      <c r="X122" s="142"/>
      <c r="Z122" s="178"/>
      <c r="AA122" s="178"/>
      <c r="AB122" s="178"/>
      <c r="AC122" s="178"/>
      <c r="AD122" s="178"/>
      <c r="AE122" s="178"/>
      <c r="AF122" s="178"/>
      <c r="AG122" s="174"/>
      <c r="AI122" s="170"/>
      <c r="AJ122" s="170"/>
      <c r="AK122" s="170">
        <f t="shared" si="15"/>
        <v>0</v>
      </c>
      <c r="AL122" s="172">
        <f>IFERROR(VLOOKUP(B122,[2]rptBudgetaryBudgetCrossOrganiza!$A$10069:$O$10384,13,FALSE),"0")</f>
        <v>0</v>
      </c>
      <c r="AM122" s="172"/>
      <c r="AN122" s="172"/>
      <c r="AO122" s="172"/>
      <c r="AP122" s="172"/>
      <c r="AQ122" s="172"/>
      <c r="AS122" s="142"/>
      <c r="AT122" s="142"/>
      <c r="AU122" s="142"/>
      <c r="AV122" s="142"/>
      <c r="AW122" s="142"/>
      <c r="AX122" s="142"/>
      <c r="AY122" s="142"/>
      <c r="AZ122" s="142"/>
    </row>
    <row r="123" spans="1:52" x14ac:dyDescent="0.2">
      <c r="A123" s="192"/>
      <c r="B123" s="143" t="s">
        <v>305</v>
      </c>
      <c r="C123" s="150" t="str">
        <f t="shared" si="16"/>
        <v>45</v>
      </c>
      <c r="D123" s="150" t="str">
        <f t="shared" si="17"/>
        <v>41</v>
      </c>
      <c r="E123" s="150" t="str">
        <f t="shared" si="18"/>
        <v>000</v>
      </c>
      <c r="F123" s="143" t="str">
        <f t="shared" si="19"/>
        <v>5100.03</v>
      </c>
      <c r="G123" s="143" t="s">
        <v>376</v>
      </c>
      <c r="H123" s="165"/>
      <c r="I123" s="165"/>
      <c r="J123" s="165"/>
      <c r="K123" s="165"/>
      <c r="L123" s="165"/>
      <c r="M123" s="165"/>
      <c r="N123" s="141"/>
      <c r="O123" s="141"/>
      <c r="Q123" s="176"/>
      <c r="R123" s="176"/>
      <c r="S123" s="176"/>
      <c r="T123" s="176"/>
      <c r="U123" s="176"/>
      <c r="V123" s="176"/>
      <c r="W123" s="142"/>
      <c r="X123" s="142"/>
      <c r="Z123" s="178"/>
      <c r="AA123" s="178"/>
      <c r="AB123" s="178"/>
      <c r="AC123" s="178"/>
      <c r="AD123" s="178"/>
      <c r="AE123" s="178"/>
      <c r="AF123" s="178"/>
      <c r="AG123" s="174"/>
      <c r="AI123" s="170"/>
      <c r="AJ123" s="170"/>
      <c r="AK123" s="170">
        <f t="shared" si="15"/>
        <v>0</v>
      </c>
      <c r="AL123" s="172">
        <f>IFERROR(VLOOKUP(B123,[2]rptBudgetaryBudgetCrossOrganiza!$A$10069:$O$10384,13,FALSE),"0")</f>
        <v>0</v>
      </c>
      <c r="AM123" s="172"/>
      <c r="AN123" s="172"/>
      <c r="AO123" s="172"/>
      <c r="AP123" s="172"/>
      <c r="AQ123" s="172"/>
      <c r="AS123" s="142"/>
      <c r="AT123" s="142"/>
      <c r="AU123" s="142"/>
      <c r="AV123" s="142"/>
      <c r="AW123" s="142"/>
      <c r="AX123" s="142"/>
      <c r="AY123" s="142"/>
      <c r="AZ123" s="142"/>
    </row>
    <row r="124" spans="1:52" x14ac:dyDescent="0.2">
      <c r="A124" s="192"/>
      <c r="B124" s="143" t="s">
        <v>306</v>
      </c>
      <c r="C124" s="150" t="str">
        <f t="shared" si="16"/>
        <v>45</v>
      </c>
      <c r="D124" s="150" t="str">
        <f t="shared" si="17"/>
        <v>41</v>
      </c>
      <c r="E124" s="150" t="str">
        <f t="shared" si="18"/>
        <v>000</v>
      </c>
      <c r="F124" s="143" t="str">
        <f t="shared" si="19"/>
        <v>5100.04</v>
      </c>
      <c r="G124" s="143" t="s">
        <v>377</v>
      </c>
      <c r="H124" s="165"/>
      <c r="I124" s="165"/>
      <c r="J124" s="165"/>
      <c r="K124" s="165"/>
      <c r="L124" s="165"/>
      <c r="M124" s="165"/>
      <c r="N124" s="141"/>
      <c r="O124" s="141"/>
      <c r="Q124" s="176"/>
      <c r="R124" s="176"/>
      <c r="S124" s="176"/>
      <c r="T124" s="176"/>
      <c r="U124" s="176"/>
      <c r="V124" s="176"/>
      <c r="W124" s="142"/>
      <c r="X124" s="142"/>
      <c r="Z124" s="178"/>
      <c r="AA124" s="178"/>
      <c r="AB124" s="178"/>
      <c r="AC124" s="178"/>
      <c r="AD124" s="178"/>
      <c r="AE124" s="178"/>
      <c r="AF124" s="178"/>
      <c r="AG124" s="174"/>
      <c r="AI124" s="170"/>
      <c r="AJ124" s="170"/>
      <c r="AK124" s="170">
        <f t="shared" si="15"/>
        <v>0</v>
      </c>
      <c r="AL124" s="172">
        <f>IFERROR(VLOOKUP(B124,[2]rptBudgetaryBudgetCrossOrganiza!$A$10069:$O$10384,13,FALSE),"0")</f>
        <v>0</v>
      </c>
      <c r="AM124" s="172"/>
      <c r="AN124" s="172"/>
      <c r="AO124" s="172"/>
      <c r="AP124" s="172"/>
      <c r="AQ124" s="172"/>
      <c r="AS124" s="142"/>
      <c r="AT124" s="142"/>
      <c r="AU124" s="142"/>
      <c r="AV124" s="142"/>
      <c r="AW124" s="142"/>
      <c r="AX124" s="142"/>
      <c r="AY124" s="142"/>
      <c r="AZ124" s="142"/>
    </row>
    <row r="125" spans="1:52" x14ac:dyDescent="0.2">
      <c r="A125" s="192"/>
      <c r="B125" s="143" t="s">
        <v>307</v>
      </c>
      <c r="C125" s="150" t="str">
        <f t="shared" si="16"/>
        <v>45</v>
      </c>
      <c r="D125" s="150" t="str">
        <f t="shared" si="17"/>
        <v>41</v>
      </c>
      <c r="E125" s="150" t="str">
        <f t="shared" si="18"/>
        <v>000</v>
      </c>
      <c r="F125" s="143" t="str">
        <f t="shared" si="19"/>
        <v>5100.05</v>
      </c>
      <c r="G125" s="143" t="s">
        <v>378</v>
      </c>
      <c r="H125" s="165"/>
      <c r="I125" s="165"/>
      <c r="J125" s="165"/>
      <c r="K125" s="165"/>
      <c r="L125" s="165"/>
      <c r="M125" s="165"/>
      <c r="N125" s="141"/>
      <c r="O125" s="141"/>
      <c r="Q125" s="176"/>
      <c r="R125" s="176"/>
      <c r="S125" s="176"/>
      <c r="T125" s="176"/>
      <c r="U125" s="176"/>
      <c r="V125" s="176"/>
      <c r="W125" s="142"/>
      <c r="X125" s="142"/>
      <c r="Z125" s="178"/>
      <c r="AA125" s="178"/>
      <c r="AB125" s="178"/>
      <c r="AC125" s="178"/>
      <c r="AD125" s="178"/>
      <c r="AE125" s="178"/>
      <c r="AF125" s="178"/>
      <c r="AG125" s="174"/>
      <c r="AI125" s="170"/>
      <c r="AJ125" s="170"/>
      <c r="AK125" s="170">
        <f t="shared" si="15"/>
        <v>0</v>
      </c>
      <c r="AL125" s="172">
        <f>IFERROR(VLOOKUP(B125,[2]rptBudgetaryBudgetCrossOrganiza!$A$10069:$O$10384,13,FALSE),"0")</f>
        <v>0</v>
      </c>
      <c r="AM125" s="172"/>
      <c r="AN125" s="172"/>
      <c r="AO125" s="172"/>
      <c r="AP125" s="172"/>
      <c r="AQ125" s="172"/>
      <c r="AS125" s="142"/>
      <c r="AT125" s="142"/>
      <c r="AU125" s="142"/>
      <c r="AV125" s="142"/>
      <c r="AW125" s="142"/>
      <c r="AX125" s="142"/>
      <c r="AY125" s="142"/>
      <c r="AZ125" s="142"/>
    </row>
    <row r="126" spans="1:52" x14ac:dyDescent="0.2">
      <c r="A126" s="192"/>
      <c r="B126" s="143" t="s">
        <v>308</v>
      </c>
      <c r="C126" s="150" t="str">
        <f t="shared" si="16"/>
        <v>45</v>
      </c>
      <c r="D126" s="150" t="str">
        <f t="shared" si="17"/>
        <v>41</v>
      </c>
      <c r="E126" s="150" t="str">
        <f t="shared" si="18"/>
        <v>000</v>
      </c>
      <c r="F126" s="143" t="str">
        <f t="shared" si="19"/>
        <v>5100.06</v>
      </c>
      <c r="G126" s="143" t="s">
        <v>379</v>
      </c>
      <c r="H126" s="165"/>
      <c r="I126" s="165"/>
      <c r="J126" s="165"/>
      <c r="K126" s="165"/>
      <c r="L126" s="165"/>
      <c r="M126" s="165"/>
      <c r="N126" s="141"/>
      <c r="O126" s="141"/>
      <c r="Q126" s="176"/>
      <c r="R126" s="176"/>
      <c r="S126" s="176"/>
      <c r="T126" s="176"/>
      <c r="U126" s="176"/>
      <c r="V126" s="176"/>
      <c r="W126" s="142"/>
      <c r="X126" s="142"/>
      <c r="Z126" s="178"/>
      <c r="AA126" s="178"/>
      <c r="AB126" s="178"/>
      <c r="AC126" s="178"/>
      <c r="AD126" s="178"/>
      <c r="AE126" s="178"/>
      <c r="AF126" s="178"/>
      <c r="AG126" s="174"/>
      <c r="AI126" s="170"/>
      <c r="AJ126" s="170"/>
      <c r="AK126" s="170">
        <f t="shared" si="15"/>
        <v>0</v>
      </c>
      <c r="AL126" s="172">
        <f>IFERROR(VLOOKUP(B126,[2]rptBudgetaryBudgetCrossOrganiza!$A$10069:$O$10384,13,FALSE),"0")</f>
        <v>0</v>
      </c>
      <c r="AM126" s="172"/>
      <c r="AN126" s="172"/>
      <c r="AO126" s="172"/>
      <c r="AP126" s="172"/>
      <c r="AQ126" s="172"/>
      <c r="AS126" s="142"/>
      <c r="AT126" s="142"/>
      <c r="AU126" s="142"/>
      <c r="AV126" s="142"/>
      <c r="AW126" s="142"/>
      <c r="AX126" s="142"/>
      <c r="AY126" s="142"/>
      <c r="AZ126" s="142"/>
    </row>
    <row r="127" spans="1:52" x14ac:dyDescent="0.2">
      <c r="A127" s="192"/>
      <c r="B127" s="143" t="s">
        <v>309</v>
      </c>
      <c r="C127" s="150" t="str">
        <f t="shared" si="16"/>
        <v>45</v>
      </c>
      <c r="D127" s="150" t="str">
        <f t="shared" si="17"/>
        <v>41</v>
      </c>
      <c r="E127" s="150" t="str">
        <f t="shared" si="18"/>
        <v>000</v>
      </c>
      <c r="F127" s="143" t="str">
        <f t="shared" si="19"/>
        <v>5100.07</v>
      </c>
      <c r="G127" s="143" t="s">
        <v>380</v>
      </c>
      <c r="H127" s="165"/>
      <c r="I127" s="165"/>
      <c r="J127" s="165"/>
      <c r="K127" s="165"/>
      <c r="L127" s="165"/>
      <c r="M127" s="165"/>
      <c r="N127" s="141"/>
      <c r="O127" s="141"/>
      <c r="Q127" s="176"/>
      <c r="R127" s="176"/>
      <c r="S127" s="176"/>
      <c r="T127" s="176"/>
      <c r="U127" s="176"/>
      <c r="V127" s="176"/>
      <c r="W127" s="142"/>
      <c r="X127" s="142"/>
      <c r="Z127" s="178"/>
      <c r="AA127" s="178"/>
      <c r="AB127" s="178"/>
      <c r="AC127" s="178"/>
      <c r="AD127" s="178"/>
      <c r="AE127" s="178"/>
      <c r="AF127" s="178"/>
      <c r="AG127" s="174"/>
      <c r="AI127" s="170"/>
      <c r="AJ127" s="170"/>
      <c r="AK127" s="170">
        <f t="shared" si="15"/>
        <v>0</v>
      </c>
      <c r="AL127" s="172">
        <f>IFERROR(VLOOKUP(B127,[2]rptBudgetaryBudgetCrossOrganiza!$A$10069:$O$10384,13,FALSE),"0")</f>
        <v>0</v>
      </c>
      <c r="AM127" s="172"/>
      <c r="AN127" s="172"/>
      <c r="AO127" s="172"/>
      <c r="AP127" s="172"/>
      <c r="AQ127" s="172"/>
      <c r="AS127" s="142"/>
      <c r="AT127" s="142"/>
      <c r="AU127" s="142"/>
      <c r="AV127" s="142"/>
      <c r="AW127" s="142"/>
      <c r="AX127" s="142"/>
      <c r="AY127" s="142"/>
      <c r="AZ127" s="142"/>
    </row>
    <row r="128" spans="1:52" x14ac:dyDescent="0.2">
      <c r="A128" s="192"/>
      <c r="B128" s="143" t="s">
        <v>310</v>
      </c>
      <c r="C128" s="150" t="str">
        <f t="shared" si="16"/>
        <v>45</v>
      </c>
      <c r="D128" s="150" t="str">
        <f t="shared" si="17"/>
        <v>41</v>
      </c>
      <c r="E128" s="150" t="str">
        <f t="shared" si="18"/>
        <v>000</v>
      </c>
      <c r="F128" s="143" t="str">
        <f t="shared" si="19"/>
        <v>5100.08</v>
      </c>
      <c r="G128" s="143" t="s">
        <v>381</v>
      </c>
      <c r="H128" s="165"/>
      <c r="I128" s="165"/>
      <c r="J128" s="165"/>
      <c r="K128" s="165"/>
      <c r="L128" s="165"/>
      <c r="M128" s="165"/>
      <c r="N128" s="141"/>
      <c r="O128" s="141"/>
      <c r="Q128" s="176"/>
      <c r="R128" s="176"/>
      <c r="S128" s="176"/>
      <c r="T128" s="176"/>
      <c r="U128" s="176"/>
      <c r="V128" s="176"/>
      <c r="W128" s="142"/>
      <c r="X128" s="142"/>
      <c r="Z128" s="178"/>
      <c r="AA128" s="178"/>
      <c r="AB128" s="178"/>
      <c r="AC128" s="178"/>
      <c r="AD128" s="178"/>
      <c r="AE128" s="178"/>
      <c r="AF128" s="178"/>
      <c r="AG128" s="174"/>
      <c r="AI128" s="170"/>
      <c r="AJ128" s="170"/>
      <c r="AK128" s="170">
        <f t="shared" si="15"/>
        <v>0</v>
      </c>
      <c r="AL128" s="172">
        <f>IFERROR(VLOOKUP(B128,[2]rptBudgetaryBudgetCrossOrganiza!$A$10069:$O$10384,13,FALSE),"0")</f>
        <v>0</v>
      </c>
      <c r="AM128" s="172"/>
      <c r="AN128" s="172"/>
      <c r="AO128" s="172"/>
      <c r="AP128" s="172"/>
      <c r="AQ128" s="172"/>
      <c r="AS128" s="142"/>
      <c r="AT128" s="142"/>
      <c r="AU128" s="142"/>
      <c r="AV128" s="142"/>
      <c r="AW128" s="142"/>
      <c r="AX128" s="142"/>
      <c r="AY128" s="142"/>
      <c r="AZ128" s="142"/>
    </row>
    <row r="129" spans="1:52" x14ac:dyDescent="0.2">
      <c r="A129" s="192"/>
      <c r="B129" s="143" t="s">
        <v>311</v>
      </c>
      <c r="C129" s="150" t="str">
        <f t="shared" si="16"/>
        <v>45</v>
      </c>
      <c r="D129" s="150" t="str">
        <f t="shared" si="17"/>
        <v>41</v>
      </c>
      <c r="E129" s="150" t="str">
        <f t="shared" si="18"/>
        <v>000</v>
      </c>
      <c r="F129" s="143" t="str">
        <f t="shared" si="19"/>
        <v>5100.09</v>
      </c>
      <c r="G129" s="143" t="s">
        <v>382</v>
      </c>
      <c r="H129" s="165"/>
      <c r="I129" s="165"/>
      <c r="J129" s="165"/>
      <c r="K129" s="165"/>
      <c r="L129" s="165"/>
      <c r="M129" s="165"/>
      <c r="N129" s="141"/>
      <c r="O129" s="141"/>
      <c r="Q129" s="176"/>
      <c r="R129" s="176"/>
      <c r="S129" s="176"/>
      <c r="T129" s="176"/>
      <c r="U129" s="176"/>
      <c r="V129" s="176"/>
      <c r="W129" s="142"/>
      <c r="X129" s="142"/>
      <c r="Z129" s="178"/>
      <c r="AA129" s="178"/>
      <c r="AB129" s="178"/>
      <c r="AC129" s="178"/>
      <c r="AD129" s="178"/>
      <c r="AE129" s="178"/>
      <c r="AF129" s="178"/>
      <c r="AG129" s="174"/>
      <c r="AI129" s="170"/>
      <c r="AJ129" s="170"/>
      <c r="AK129" s="170">
        <f t="shared" si="15"/>
        <v>0</v>
      </c>
      <c r="AL129" s="172">
        <f>IFERROR(VLOOKUP(B129,[2]rptBudgetaryBudgetCrossOrganiza!$A$10069:$O$10384,13,FALSE),"0")</f>
        <v>0</v>
      </c>
      <c r="AM129" s="172"/>
      <c r="AN129" s="172"/>
      <c r="AO129" s="172"/>
      <c r="AP129" s="172"/>
      <c r="AQ129" s="172"/>
      <c r="AS129" s="142"/>
      <c r="AT129" s="142"/>
      <c r="AU129" s="142"/>
      <c r="AV129" s="142"/>
      <c r="AW129" s="142"/>
      <c r="AX129" s="142"/>
      <c r="AY129" s="142"/>
      <c r="AZ129" s="142"/>
    </row>
    <row r="130" spans="1:52" x14ac:dyDescent="0.2">
      <c r="A130" s="192"/>
      <c r="B130" s="143" t="s">
        <v>312</v>
      </c>
      <c r="C130" s="150" t="str">
        <f t="shared" si="16"/>
        <v>45</v>
      </c>
      <c r="D130" s="150" t="str">
        <f t="shared" si="17"/>
        <v>41</v>
      </c>
      <c r="E130" s="150" t="str">
        <f t="shared" si="18"/>
        <v>000</v>
      </c>
      <c r="F130" s="143" t="str">
        <f t="shared" si="19"/>
        <v>5100.11</v>
      </c>
      <c r="G130" s="143" t="s">
        <v>383</v>
      </c>
      <c r="H130" s="165"/>
      <c r="I130" s="165"/>
      <c r="J130" s="165"/>
      <c r="K130" s="165"/>
      <c r="L130" s="165"/>
      <c r="M130" s="165"/>
      <c r="N130" s="141"/>
      <c r="O130" s="141"/>
      <c r="Q130" s="176"/>
      <c r="R130" s="176"/>
      <c r="S130" s="176"/>
      <c r="T130" s="176"/>
      <c r="U130" s="176"/>
      <c r="V130" s="176"/>
      <c r="W130" s="142"/>
      <c r="X130" s="142"/>
      <c r="Z130" s="178"/>
      <c r="AA130" s="178"/>
      <c r="AB130" s="178"/>
      <c r="AC130" s="178"/>
      <c r="AD130" s="178"/>
      <c r="AE130" s="178"/>
      <c r="AF130" s="178"/>
      <c r="AG130" s="174"/>
      <c r="AI130" s="170"/>
      <c r="AJ130" s="170"/>
      <c r="AK130" s="170">
        <f t="shared" si="15"/>
        <v>0</v>
      </c>
      <c r="AL130" s="172">
        <f>IFERROR(VLOOKUP(B130,[2]rptBudgetaryBudgetCrossOrganiza!$A$10069:$O$10384,13,FALSE),"0")</f>
        <v>0</v>
      </c>
      <c r="AM130" s="172"/>
      <c r="AN130" s="172"/>
      <c r="AO130" s="172"/>
      <c r="AP130" s="172"/>
      <c r="AQ130" s="172"/>
      <c r="AS130" s="142"/>
      <c r="AT130" s="142"/>
      <c r="AU130" s="142"/>
      <c r="AV130" s="142"/>
      <c r="AW130" s="142"/>
      <c r="AX130" s="142"/>
      <c r="AY130" s="142"/>
      <c r="AZ130" s="142"/>
    </row>
    <row r="131" spans="1:52" x14ac:dyDescent="0.2">
      <c r="A131" s="192"/>
      <c r="B131" s="143" t="s">
        <v>313</v>
      </c>
      <c r="C131" s="150" t="str">
        <f t="shared" si="16"/>
        <v>45</v>
      </c>
      <c r="D131" s="150" t="str">
        <f t="shared" si="17"/>
        <v>41</v>
      </c>
      <c r="E131" s="150" t="str">
        <f t="shared" si="18"/>
        <v>000</v>
      </c>
      <c r="F131" s="143" t="str">
        <f t="shared" si="19"/>
        <v>5100.15</v>
      </c>
      <c r="G131" s="143" t="s">
        <v>384</v>
      </c>
      <c r="H131" s="165"/>
      <c r="I131" s="165"/>
      <c r="J131" s="165"/>
      <c r="K131" s="165"/>
      <c r="L131" s="165"/>
      <c r="M131" s="165"/>
      <c r="N131" s="141"/>
      <c r="O131" s="141"/>
      <c r="Q131" s="176"/>
      <c r="R131" s="176"/>
      <c r="S131" s="176"/>
      <c r="T131" s="176"/>
      <c r="U131" s="176"/>
      <c r="V131" s="176"/>
      <c r="W131" s="142"/>
      <c r="X131" s="142"/>
      <c r="Z131" s="178"/>
      <c r="AA131" s="178"/>
      <c r="AB131" s="178"/>
      <c r="AC131" s="178"/>
      <c r="AD131" s="178"/>
      <c r="AE131" s="178"/>
      <c r="AF131" s="178"/>
      <c r="AG131" s="174"/>
      <c r="AI131" s="170"/>
      <c r="AJ131" s="170"/>
      <c r="AK131" s="170">
        <f t="shared" si="15"/>
        <v>0</v>
      </c>
      <c r="AL131" s="172">
        <f>IFERROR(VLOOKUP(B131,[2]rptBudgetaryBudgetCrossOrganiza!$A$10069:$O$10384,13,FALSE),"0")</f>
        <v>0</v>
      </c>
      <c r="AM131" s="172"/>
      <c r="AN131" s="172"/>
      <c r="AO131" s="172"/>
      <c r="AP131" s="172"/>
      <c r="AQ131" s="172"/>
      <c r="AS131" s="142"/>
      <c r="AT131" s="142"/>
      <c r="AU131" s="142"/>
      <c r="AV131" s="142"/>
      <c r="AW131" s="142"/>
      <c r="AX131" s="142"/>
      <c r="AY131" s="142"/>
      <c r="AZ131" s="142"/>
    </row>
    <row r="132" spans="1:52" x14ac:dyDescent="0.2">
      <c r="A132" s="192"/>
      <c r="B132" s="143" t="s">
        <v>314</v>
      </c>
      <c r="C132" s="150" t="str">
        <f t="shared" si="16"/>
        <v>45</v>
      </c>
      <c r="D132" s="150" t="str">
        <f t="shared" si="17"/>
        <v>41</v>
      </c>
      <c r="E132" s="150" t="str">
        <f t="shared" si="18"/>
        <v>000</v>
      </c>
      <c r="F132" s="143" t="str">
        <f t="shared" si="19"/>
        <v>5100.17</v>
      </c>
      <c r="G132" s="143" t="s">
        <v>385</v>
      </c>
      <c r="H132" s="165"/>
      <c r="I132" s="165"/>
      <c r="J132" s="165"/>
      <c r="K132" s="165"/>
      <c r="L132" s="165"/>
      <c r="M132" s="165"/>
      <c r="N132" s="141"/>
      <c r="O132" s="141"/>
      <c r="Q132" s="176"/>
      <c r="R132" s="176"/>
      <c r="S132" s="176"/>
      <c r="T132" s="176"/>
      <c r="U132" s="176"/>
      <c r="V132" s="176"/>
      <c r="W132" s="142"/>
      <c r="X132" s="142"/>
      <c r="Z132" s="178"/>
      <c r="AA132" s="178"/>
      <c r="AB132" s="178"/>
      <c r="AC132" s="178"/>
      <c r="AD132" s="178"/>
      <c r="AE132" s="178"/>
      <c r="AF132" s="178"/>
      <c r="AG132" s="174"/>
      <c r="AI132" s="170"/>
      <c r="AJ132" s="170"/>
      <c r="AK132" s="170">
        <f t="shared" ref="AK132:AK181" si="20">AJ132</f>
        <v>0</v>
      </c>
      <c r="AL132" s="172">
        <f>IFERROR(VLOOKUP(B132,[2]rptBudgetaryBudgetCrossOrganiza!$A$10069:$O$10384,13,FALSE),"0")</f>
        <v>0</v>
      </c>
      <c r="AM132" s="172"/>
      <c r="AN132" s="172"/>
      <c r="AO132" s="172"/>
      <c r="AP132" s="172"/>
      <c r="AQ132" s="172"/>
      <c r="AS132" s="142"/>
      <c r="AT132" s="142"/>
      <c r="AU132" s="142"/>
      <c r="AV132" s="142"/>
      <c r="AW132" s="142"/>
      <c r="AX132" s="142"/>
      <c r="AY132" s="142"/>
      <c r="AZ132" s="142"/>
    </row>
    <row r="133" spans="1:52" x14ac:dyDescent="0.2">
      <c r="A133" s="192"/>
      <c r="B133" s="143" t="s">
        <v>315</v>
      </c>
      <c r="C133" s="150" t="str">
        <f t="shared" si="16"/>
        <v>45</v>
      </c>
      <c r="D133" s="150" t="str">
        <f t="shared" si="17"/>
        <v>41</v>
      </c>
      <c r="E133" s="150" t="str">
        <f t="shared" si="18"/>
        <v>000</v>
      </c>
      <c r="F133" s="143" t="str">
        <f t="shared" si="19"/>
        <v>6000.01</v>
      </c>
      <c r="G133" s="143" t="s">
        <v>85</v>
      </c>
      <c r="H133" s="165"/>
      <c r="I133" s="165"/>
      <c r="J133" s="165"/>
      <c r="K133" s="165"/>
      <c r="L133" s="165"/>
      <c r="M133" s="165"/>
      <c r="N133" s="141"/>
      <c r="O133" s="141"/>
      <c r="Q133" s="176"/>
      <c r="R133" s="176"/>
      <c r="S133" s="176"/>
      <c r="T133" s="176"/>
      <c r="U133" s="176"/>
      <c r="V133" s="176"/>
      <c r="W133" s="142"/>
      <c r="X133" s="142"/>
      <c r="Z133" s="178"/>
      <c r="AA133" s="178"/>
      <c r="AB133" s="178"/>
      <c r="AC133" s="178"/>
      <c r="AD133" s="178"/>
      <c r="AE133" s="178"/>
      <c r="AF133" s="178"/>
      <c r="AG133" s="174"/>
      <c r="AI133" s="170"/>
      <c r="AJ133" s="170"/>
      <c r="AK133" s="170">
        <f t="shared" si="20"/>
        <v>0</v>
      </c>
      <c r="AL133" s="172">
        <f>IFERROR(VLOOKUP(B133,[2]rptBudgetaryBudgetCrossOrganiza!$A$10069:$O$10384,13,FALSE),"0")</f>
        <v>0</v>
      </c>
      <c r="AM133" s="172"/>
      <c r="AN133" s="172"/>
      <c r="AO133" s="172"/>
      <c r="AP133" s="172"/>
      <c r="AQ133" s="172"/>
      <c r="AS133" s="142"/>
      <c r="AT133" s="142"/>
      <c r="AU133" s="142"/>
      <c r="AV133" s="142"/>
      <c r="AW133" s="142"/>
      <c r="AX133" s="142"/>
      <c r="AY133" s="142"/>
      <c r="AZ133" s="142"/>
    </row>
    <row r="134" spans="1:52" x14ac:dyDescent="0.2">
      <c r="A134" s="192"/>
      <c r="B134" s="143" t="s">
        <v>316</v>
      </c>
      <c r="C134" s="150" t="str">
        <f t="shared" si="16"/>
        <v>45</v>
      </c>
      <c r="D134" s="150" t="str">
        <f t="shared" si="17"/>
        <v>41</v>
      </c>
      <c r="E134" s="150" t="str">
        <f t="shared" si="18"/>
        <v>000</v>
      </c>
      <c r="F134" s="143" t="str">
        <f t="shared" si="19"/>
        <v>6000.10</v>
      </c>
      <c r="G134" s="143" t="s">
        <v>386</v>
      </c>
      <c r="H134" s="165"/>
      <c r="I134" s="165"/>
      <c r="J134" s="165"/>
      <c r="K134" s="165"/>
      <c r="L134" s="165"/>
      <c r="M134" s="165"/>
      <c r="N134" s="141"/>
      <c r="O134" s="141"/>
      <c r="Q134" s="176"/>
      <c r="R134" s="176"/>
      <c r="S134" s="176"/>
      <c r="T134" s="176"/>
      <c r="U134" s="176"/>
      <c r="V134" s="176"/>
      <c r="W134" s="142"/>
      <c r="X134" s="142"/>
      <c r="Z134" s="178"/>
      <c r="AA134" s="178"/>
      <c r="AB134" s="178"/>
      <c r="AC134" s="178"/>
      <c r="AD134" s="178"/>
      <c r="AE134" s="178"/>
      <c r="AF134" s="178"/>
      <c r="AG134" s="174"/>
      <c r="AI134" s="170"/>
      <c r="AJ134" s="170"/>
      <c r="AK134" s="170">
        <f t="shared" si="20"/>
        <v>0</v>
      </c>
      <c r="AL134" s="172">
        <f>IFERROR(VLOOKUP(B134,[2]rptBudgetaryBudgetCrossOrganiza!$A$10069:$O$10384,13,FALSE),"0")</f>
        <v>0</v>
      </c>
      <c r="AM134" s="172"/>
      <c r="AN134" s="172"/>
      <c r="AO134" s="172"/>
      <c r="AP134" s="172"/>
      <c r="AQ134" s="172"/>
      <c r="AS134" s="142"/>
      <c r="AT134" s="142"/>
      <c r="AU134" s="142"/>
      <c r="AV134" s="142"/>
      <c r="AW134" s="142"/>
      <c r="AX134" s="142"/>
      <c r="AY134" s="142"/>
      <c r="AZ134" s="142"/>
    </row>
    <row r="135" spans="1:52" x14ac:dyDescent="0.2">
      <c r="A135" s="192"/>
      <c r="B135" s="143" t="s">
        <v>317</v>
      </c>
      <c r="C135" s="150" t="str">
        <f t="shared" si="16"/>
        <v>45</v>
      </c>
      <c r="D135" s="150" t="str">
        <f t="shared" si="17"/>
        <v>41</v>
      </c>
      <c r="E135" s="150" t="str">
        <f t="shared" si="18"/>
        <v>000</v>
      </c>
      <c r="F135" s="143" t="str">
        <f t="shared" si="19"/>
        <v>6000.12</v>
      </c>
      <c r="G135" s="143" t="s">
        <v>387</v>
      </c>
      <c r="H135" s="165"/>
      <c r="I135" s="165"/>
      <c r="J135" s="165"/>
      <c r="K135" s="165"/>
      <c r="L135" s="165"/>
      <c r="M135" s="165"/>
      <c r="N135" s="141"/>
      <c r="O135" s="141"/>
      <c r="Q135" s="176"/>
      <c r="R135" s="176"/>
      <c r="S135" s="176"/>
      <c r="T135" s="176"/>
      <c r="U135" s="176"/>
      <c r="V135" s="176"/>
      <c r="W135" s="142"/>
      <c r="X135" s="142"/>
      <c r="Z135" s="178"/>
      <c r="AA135" s="178"/>
      <c r="AB135" s="178"/>
      <c r="AC135" s="178"/>
      <c r="AD135" s="178"/>
      <c r="AE135" s="178"/>
      <c r="AF135" s="178"/>
      <c r="AG135" s="174"/>
      <c r="AI135" s="170"/>
      <c r="AJ135" s="170"/>
      <c r="AK135" s="170">
        <f t="shared" si="20"/>
        <v>0</v>
      </c>
      <c r="AL135" s="172">
        <f>IFERROR(VLOOKUP(B135,[2]rptBudgetaryBudgetCrossOrganiza!$A$10069:$O$10384,13,FALSE),"0")</f>
        <v>0</v>
      </c>
      <c r="AM135" s="172"/>
      <c r="AN135" s="172"/>
      <c r="AO135" s="172"/>
      <c r="AP135" s="172"/>
      <c r="AQ135" s="172"/>
      <c r="AS135" s="142"/>
      <c r="AT135" s="142"/>
      <c r="AU135" s="142"/>
      <c r="AV135" s="142"/>
      <c r="AW135" s="142"/>
      <c r="AX135" s="142"/>
      <c r="AY135" s="142"/>
      <c r="AZ135" s="142"/>
    </row>
    <row r="136" spans="1:52" x14ac:dyDescent="0.2">
      <c r="A136" s="192"/>
      <c r="B136" s="143" t="s">
        <v>318</v>
      </c>
      <c r="C136" s="150" t="str">
        <f t="shared" si="16"/>
        <v>45</v>
      </c>
      <c r="D136" s="150" t="str">
        <f t="shared" si="17"/>
        <v>41</v>
      </c>
      <c r="E136" s="150" t="str">
        <f t="shared" si="18"/>
        <v>000</v>
      </c>
      <c r="F136" s="143" t="str">
        <f t="shared" si="19"/>
        <v>6000.13</v>
      </c>
      <c r="G136" s="143" t="s">
        <v>388</v>
      </c>
      <c r="H136" s="165"/>
      <c r="I136" s="165"/>
      <c r="J136" s="165"/>
      <c r="K136" s="165"/>
      <c r="L136" s="165"/>
      <c r="M136" s="165"/>
      <c r="N136" s="141"/>
      <c r="O136" s="141"/>
      <c r="Q136" s="176"/>
      <c r="R136" s="176"/>
      <c r="S136" s="176"/>
      <c r="T136" s="176"/>
      <c r="U136" s="176"/>
      <c r="V136" s="176"/>
      <c r="W136" s="142"/>
      <c r="X136" s="142"/>
      <c r="Z136" s="178"/>
      <c r="AA136" s="178"/>
      <c r="AB136" s="178"/>
      <c r="AC136" s="178"/>
      <c r="AD136" s="178"/>
      <c r="AE136" s="178"/>
      <c r="AF136" s="178"/>
      <c r="AG136" s="174"/>
      <c r="AI136" s="170"/>
      <c r="AJ136" s="170"/>
      <c r="AK136" s="170">
        <f t="shared" si="20"/>
        <v>0</v>
      </c>
      <c r="AL136" s="172">
        <f>IFERROR(VLOOKUP(B136,[2]rptBudgetaryBudgetCrossOrganiza!$A$10069:$O$10384,13,FALSE),"0")</f>
        <v>0</v>
      </c>
      <c r="AM136" s="172"/>
      <c r="AN136" s="172"/>
      <c r="AO136" s="172"/>
      <c r="AP136" s="172"/>
      <c r="AQ136" s="172"/>
      <c r="AS136" s="142"/>
      <c r="AT136" s="142"/>
      <c r="AU136" s="142"/>
      <c r="AV136" s="142"/>
      <c r="AW136" s="142"/>
      <c r="AX136" s="142"/>
      <c r="AY136" s="142"/>
      <c r="AZ136" s="142"/>
    </row>
    <row r="137" spans="1:52" x14ac:dyDescent="0.2">
      <c r="A137" s="192"/>
      <c r="B137" s="143" t="s">
        <v>319</v>
      </c>
      <c r="C137" s="150" t="str">
        <f t="shared" si="16"/>
        <v>45</v>
      </c>
      <c r="D137" s="150" t="str">
        <f t="shared" si="17"/>
        <v>41</v>
      </c>
      <c r="E137" s="150" t="str">
        <f t="shared" si="18"/>
        <v>000</v>
      </c>
      <c r="F137" s="143" t="str">
        <f t="shared" si="19"/>
        <v>6000.14</v>
      </c>
      <c r="G137" s="143" t="s">
        <v>389</v>
      </c>
      <c r="H137" s="165"/>
      <c r="I137" s="165"/>
      <c r="J137" s="165"/>
      <c r="K137" s="165"/>
      <c r="L137" s="165"/>
      <c r="M137" s="165"/>
      <c r="N137" s="141"/>
      <c r="O137" s="141"/>
      <c r="Q137" s="176"/>
      <c r="R137" s="176"/>
      <c r="S137" s="176"/>
      <c r="T137" s="176"/>
      <c r="U137" s="176"/>
      <c r="V137" s="176"/>
      <c r="W137" s="142"/>
      <c r="X137" s="142"/>
      <c r="Z137" s="178"/>
      <c r="AA137" s="178"/>
      <c r="AB137" s="178"/>
      <c r="AC137" s="178"/>
      <c r="AD137" s="178"/>
      <c r="AE137" s="178"/>
      <c r="AF137" s="178"/>
      <c r="AG137" s="174"/>
      <c r="AI137" s="170"/>
      <c r="AJ137" s="170"/>
      <c r="AK137" s="170">
        <f t="shared" si="20"/>
        <v>0</v>
      </c>
      <c r="AL137" s="172">
        <f>IFERROR(VLOOKUP(B137,[2]rptBudgetaryBudgetCrossOrganiza!$A$10069:$O$10384,13,FALSE),"0")</f>
        <v>0</v>
      </c>
      <c r="AM137" s="172"/>
      <c r="AN137" s="172"/>
      <c r="AO137" s="172"/>
      <c r="AP137" s="172"/>
      <c r="AQ137" s="172"/>
      <c r="AS137" s="142"/>
      <c r="AT137" s="142"/>
      <c r="AU137" s="142"/>
      <c r="AV137" s="142"/>
      <c r="AW137" s="142"/>
      <c r="AX137" s="142"/>
      <c r="AY137" s="142"/>
      <c r="AZ137" s="142"/>
    </row>
    <row r="138" spans="1:52" x14ac:dyDescent="0.2">
      <c r="A138" s="192"/>
      <c r="B138" s="143" t="s">
        <v>320</v>
      </c>
      <c r="C138" s="150" t="str">
        <f t="shared" si="16"/>
        <v>45</v>
      </c>
      <c r="D138" s="150" t="str">
        <f t="shared" si="17"/>
        <v>41</v>
      </c>
      <c r="E138" s="150" t="str">
        <f t="shared" si="18"/>
        <v>000</v>
      </c>
      <c r="F138" s="143" t="str">
        <f t="shared" si="19"/>
        <v>6000.18</v>
      </c>
      <c r="G138" s="143" t="s">
        <v>117</v>
      </c>
      <c r="H138" s="165"/>
      <c r="I138" s="165"/>
      <c r="J138" s="165"/>
      <c r="K138" s="165"/>
      <c r="L138" s="165"/>
      <c r="M138" s="165"/>
      <c r="N138" s="141"/>
      <c r="O138" s="141"/>
      <c r="Q138" s="176"/>
      <c r="R138" s="176"/>
      <c r="S138" s="176"/>
      <c r="T138" s="176"/>
      <c r="U138" s="176"/>
      <c r="V138" s="176"/>
      <c r="W138" s="142"/>
      <c r="X138" s="142"/>
      <c r="Z138" s="178"/>
      <c r="AA138" s="178"/>
      <c r="AB138" s="178"/>
      <c r="AC138" s="178"/>
      <c r="AD138" s="178"/>
      <c r="AE138" s="178"/>
      <c r="AF138" s="178"/>
      <c r="AG138" s="174"/>
      <c r="AI138" s="170"/>
      <c r="AJ138" s="170"/>
      <c r="AK138" s="170">
        <f t="shared" si="20"/>
        <v>0</v>
      </c>
      <c r="AL138" s="172">
        <f>IFERROR(VLOOKUP(B138,[2]rptBudgetaryBudgetCrossOrganiza!$A$10069:$O$10384,13,FALSE),"0")</f>
        <v>0</v>
      </c>
      <c r="AM138" s="172"/>
      <c r="AN138" s="172"/>
      <c r="AO138" s="172"/>
      <c r="AP138" s="172"/>
      <c r="AQ138" s="172"/>
      <c r="AS138" s="142"/>
      <c r="AT138" s="142"/>
      <c r="AU138" s="142"/>
      <c r="AV138" s="142"/>
      <c r="AW138" s="142"/>
      <c r="AX138" s="142"/>
      <c r="AY138" s="142"/>
      <c r="AZ138" s="142"/>
    </row>
    <row r="139" spans="1:52" x14ac:dyDescent="0.2">
      <c r="A139" s="192"/>
      <c r="B139" s="143" t="s">
        <v>321</v>
      </c>
      <c r="C139" s="150" t="str">
        <f t="shared" si="16"/>
        <v>45</v>
      </c>
      <c r="D139" s="150" t="str">
        <f t="shared" si="17"/>
        <v>41</v>
      </c>
      <c r="E139" s="150" t="str">
        <f t="shared" si="18"/>
        <v>000</v>
      </c>
      <c r="F139" s="143" t="str">
        <f t="shared" si="19"/>
        <v>6100.01</v>
      </c>
      <c r="G139" s="143" t="s">
        <v>390</v>
      </c>
      <c r="H139" s="165"/>
      <c r="I139" s="165"/>
      <c r="J139" s="165"/>
      <c r="K139" s="165"/>
      <c r="L139" s="165"/>
      <c r="M139" s="165"/>
      <c r="N139" s="141"/>
      <c r="O139" s="141"/>
      <c r="Q139" s="176"/>
      <c r="R139" s="176"/>
      <c r="S139" s="176"/>
      <c r="T139" s="176"/>
      <c r="U139" s="176"/>
      <c r="V139" s="176"/>
      <c r="W139" s="142"/>
      <c r="X139" s="142"/>
      <c r="Z139" s="178"/>
      <c r="AA139" s="178"/>
      <c r="AB139" s="178"/>
      <c r="AC139" s="178"/>
      <c r="AD139" s="178"/>
      <c r="AE139" s="178"/>
      <c r="AF139" s="178"/>
      <c r="AG139" s="174"/>
      <c r="AI139" s="170"/>
      <c r="AJ139" s="170"/>
      <c r="AK139" s="170">
        <f t="shared" si="20"/>
        <v>0</v>
      </c>
      <c r="AL139" s="172">
        <f>IFERROR(VLOOKUP(B139,[2]rptBudgetaryBudgetCrossOrganiza!$A$10069:$O$10384,13,FALSE),"0")</f>
        <v>0</v>
      </c>
      <c r="AM139" s="172"/>
      <c r="AN139" s="172"/>
      <c r="AO139" s="172"/>
      <c r="AP139" s="172"/>
      <c r="AQ139" s="172"/>
      <c r="AS139" s="142"/>
      <c r="AT139" s="142"/>
      <c r="AU139" s="142"/>
      <c r="AV139" s="142"/>
      <c r="AW139" s="142"/>
      <c r="AX139" s="142"/>
      <c r="AY139" s="142"/>
      <c r="AZ139" s="142"/>
    </row>
    <row r="140" spans="1:52" x14ac:dyDescent="0.2">
      <c r="A140" s="192"/>
      <c r="B140" s="143" t="s">
        <v>322</v>
      </c>
      <c r="C140" s="150" t="str">
        <f t="shared" si="16"/>
        <v>45</v>
      </c>
      <c r="D140" s="150" t="str">
        <f t="shared" si="17"/>
        <v>41</v>
      </c>
      <c r="E140" s="150" t="str">
        <f t="shared" si="18"/>
        <v>000</v>
      </c>
      <c r="F140" s="143" t="str">
        <f t="shared" si="19"/>
        <v>6100.02</v>
      </c>
      <c r="G140" s="143" t="s">
        <v>391</v>
      </c>
      <c r="H140" s="165"/>
      <c r="I140" s="165"/>
      <c r="J140" s="165"/>
      <c r="K140" s="165"/>
      <c r="L140" s="165"/>
      <c r="M140" s="165"/>
      <c r="N140" s="141"/>
      <c r="O140" s="141"/>
      <c r="Q140" s="176"/>
      <c r="R140" s="176"/>
      <c r="S140" s="176"/>
      <c r="T140" s="176"/>
      <c r="U140" s="176"/>
      <c r="V140" s="176"/>
      <c r="W140" s="142"/>
      <c r="X140" s="142"/>
      <c r="Z140" s="178"/>
      <c r="AA140" s="178"/>
      <c r="AB140" s="178"/>
      <c r="AC140" s="178"/>
      <c r="AD140" s="178"/>
      <c r="AE140" s="178"/>
      <c r="AF140" s="178"/>
      <c r="AG140" s="174"/>
      <c r="AI140" s="170"/>
      <c r="AJ140" s="170"/>
      <c r="AK140" s="170">
        <f t="shared" si="20"/>
        <v>0</v>
      </c>
      <c r="AL140" s="172">
        <f>IFERROR(VLOOKUP(B140,[2]rptBudgetaryBudgetCrossOrganiza!$A$10069:$O$10384,13,FALSE),"0")</f>
        <v>0</v>
      </c>
      <c r="AM140" s="172"/>
      <c r="AN140" s="172"/>
      <c r="AO140" s="172"/>
      <c r="AP140" s="172"/>
      <c r="AQ140" s="172"/>
      <c r="AS140" s="142"/>
      <c r="AT140" s="142"/>
      <c r="AU140" s="142"/>
      <c r="AV140" s="142"/>
      <c r="AW140" s="142"/>
      <c r="AX140" s="142"/>
      <c r="AY140" s="142"/>
      <c r="AZ140" s="142"/>
    </row>
    <row r="141" spans="1:52" x14ac:dyDescent="0.2">
      <c r="A141" s="192"/>
      <c r="B141" s="143" t="s">
        <v>323</v>
      </c>
      <c r="C141" s="150" t="str">
        <f t="shared" si="16"/>
        <v>45</v>
      </c>
      <c r="D141" s="150" t="str">
        <f t="shared" si="17"/>
        <v>41</v>
      </c>
      <c r="E141" s="150" t="str">
        <f t="shared" si="18"/>
        <v>000</v>
      </c>
      <c r="F141" s="143" t="str">
        <f t="shared" si="19"/>
        <v>6100.03</v>
      </c>
      <c r="G141" s="143" t="s">
        <v>392</v>
      </c>
      <c r="H141" s="165"/>
      <c r="I141" s="165"/>
      <c r="J141" s="165"/>
      <c r="K141" s="165"/>
      <c r="L141" s="165"/>
      <c r="M141" s="165"/>
      <c r="N141" s="141"/>
      <c r="O141" s="141"/>
      <c r="Q141" s="176"/>
      <c r="R141" s="176"/>
      <c r="S141" s="176"/>
      <c r="T141" s="176"/>
      <c r="U141" s="176"/>
      <c r="V141" s="176"/>
      <c r="W141" s="142"/>
      <c r="X141" s="142"/>
      <c r="Z141" s="178"/>
      <c r="AA141" s="178"/>
      <c r="AB141" s="178"/>
      <c r="AC141" s="178"/>
      <c r="AD141" s="178"/>
      <c r="AE141" s="178"/>
      <c r="AF141" s="178"/>
      <c r="AG141" s="174"/>
      <c r="AI141" s="170"/>
      <c r="AJ141" s="170"/>
      <c r="AK141" s="170">
        <f t="shared" si="20"/>
        <v>0</v>
      </c>
      <c r="AL141" s="172">
        <f>IFERROR(VLOOKUP(B141,[2]rptBudgetaryBudgetCrossOrganiza!$A$10069:$O$10384,13,FALSE),"0")</f>
        <v>0</v>
      </c>
      <c r="AM141" s="172"/>
      <c r="AN141" s="172"/>
      <c r="AO141" s="172"/>
      <c r="AP141" s="172"/>
      <c r="AQ141" s="172"/>
      <c r="AS141" s="142"/>
      <c r="AT141" s="142"/>
      <c r="AU141" s="142"/>
      <c r="AV141" s="142"/>
      <c r="AW141" s="142"/>
      <c r="AX141" s="142"/>
      <c r="AY141" s="142"/>
      <c r="AZ141" s="142"/>
    </row>
    <row r="142" spans="1:52" x14ac:dyDescent="0.2">
      <c r="A142" s="192"/>
      <c r="B142" s="143" t="s">
        <v>324</v>
      </c>
      <c r="C142" s="150" t="str">
        <f t="shared" si="16"/>
        <v>45</v>
      </c>
      <c r="D142" s="150" t="str">
        <f t="shared" si="17"/>
        <v>41</v>
      </c>
      <c r="E142" s="150" t="str">
        <f t="shared" si="18"/>
        <v>000</v>
      </c>
      <c r="F142" s="143" t="str">
        <f t="shared" si="19"/>
        <v>6200.01</v>
      </c>
      <c r="G142" s="143" t="s">
        <v>393</v>
      </c>
      <c r="H142" s="165"/>
      <c r="I142" s="165"/>
      <c r="J142" s="165"/>
      <c r="K142" s="165"/>
      <c r="L142" s="165"/>
      <c r="M142" s="165"/>
      <c r="N142" s="141"/>
      <c r="O142" s="141"/>
      <c r="Q142" s="176"/>
      <c r="R142" s="176"/>
      <c r="S142" s="176"/>
      <c r="T142" s="176"/>
      <c r="U142" s="176"/>
      <c r="V142" s="176"/>
      <c r="W142" s="142"/>
      <c r="X142" s="142"/>
      <c r="Z142" s="178"/>
      <c r="AA142" s="178"/>
      <c r="AB142" s="178"/>
      <c r="AC142" s="178"/>
      <c r="AD142" s="178"/>
      <c r="AE142" s="178"/>
      <c r="AF142" s="178"/>
      <c r="AG142" s="174"/>
      <c r="AI142" s="170"/>
      <c r="AJ142" s="170"/>
      <c r="AK142" s="170">
        <f t="shared" si="20"/>
        <v>0</v>
      </c>
      <c r="AL142" s="172">
        <f>IFERROR(VLOOKUP(B142,[2]rptBudgetaryBudgetCrossOrganiza!$A$10069:$O$10384,13,FALSE),"0")</f>
        <v>0</v>
      </c>
      <c r="AM142" s="172"/>
      <c r="AN142" s="172"/>
      <c r="AO142" s="172"/>
      <c r="AP142" s="172"/>
      <c r="AQ142" s="172"/>
      <c r="AS142" s="142"/>
      <c r="AT142" s="142"/>
      <c r="AU142" s="142"/>
      <c r="AV142" s="142"/>
      <c r="AW142" s="142"/>
      <c r="AX142" s="142"/>
      <c r="AY142" s="142"/>
      <c r="AZ142" s="142"/>
    </row>
    <row r="143" spans="1:52" x14ac:dyDescent="0.2">
      <c r="A143" s="192"/>
      <c r="B143" s="143" t="s">
        <v>325</v>
      </c>
      <c r="C143" s="150" t="str">
        <f t="shared" si="16"/>
        <v>45</v>
      </c>
      <c r="D143" s="150" t="str">
        <f t="shared" si="17"/>
        <v>41</v>
      </c>
      <c r="E143" s="150" t="str">
        <f t="shared" si="18"/>
        <v>000</v>
      </c>
      <c r="F143" s="143" t="str">
        <f t="shared" si="19"/>
        <v>6200.02</v>
      </c>
      <c r="G143" s="143" t="s">
        <v>86</v>
      </c>
      <c r="H143" s="165"/>
      <c r="I143" s="165"/>
      <c r="J143" s="165"/>
      <c r="K143" s="165"/>
      <c r="L143" s="165"/>
      <c r="M143" s="165"/>
      <c r="N143" s="141"/>
      <c r="O143" s="141"/>
      <c r="Q143" s="176"/>
      <c r="R143" s="176"/>
      <c r="S143" s="176"/>
      <c r="T143" s="176"/>
      <c r="U143" s="176"/>
      <c r="V143" s="176"/>
      <c r="W143" s="142"/>
      <c r="X143" s="142"/>
      <c r="Z143" s="178"/>
      <c r="AA143" s="178"/>
      <c r="AB143" s="178"/>
      <c r="AC143" s="178"/>
      <c r="AD143" s="178"/>
      <c r="AE143" s="178"/>
      <c r="AF143" s="178"/>
      <c r="AG143" s="174"/>
      <c r="AI143" s="170"/>
      <c r="AJ143" s="170"/>
      <c r="AK143" s="170">
        <f t="shared" si="20"/>
        <v>0</v>
      </c>
      <c r="AL143" s="172">
        <f>IFERROR(VLOOKUP(B143,[2]rptBudgetaryBudgetCrossOrganiza!$A$10069:$O$10384,13,FALSE),"0")</f>
        <v>0</v>
      </c>
      <c r="AM143" s="172"/>
      <c r="AN143" s="172"/>
      <c r="AO143" s="172"/>
      <c r="AP143" s="172"/>
      <c r="AQ143" s="172"/>
      <c r="AS143" s="142"/>
      <c r="AT143" s="142"/>
      <c r="AU143" s="142"/>
      <c r="AV143" s="142"/>
      <c r="AW143" s="142"/>
      <c r="AX143" s="142"/>
      <c r="AY143" s="142"/>
      <c r="AZ143" s="142"/>
    </row>
    <row r="144" spans="1:52" x14ac:dyDescent="0.2">
      <c r="A144" s="192"/>
      <c r="B144" s="143" t="s">
        <v>326</v>
      </c>
      <c r="C144" s="150" t="str">
        <f t="shared" si="16"/>
        <v>45</v>
      </c>
      <c r="D144" s="150" t="str">
        <f t="shared" si="17"/>
        <v>41</v>
      </c>
      <c r="E144" s="150" t="str">
        <f t="shared" si="18"/>
        <v>000</v>
      </c>
      <c r="F144" s="143" t="str">
        <f t="shared" si="19"/>
        <v>6200.03</v>
      </c>
      <c r="G144" s="143" t="s">
        <v>394</v>
      </c>
      <c r="H144" s="165"/>
      <c r="I144" s="165"/>
      <c r="J144" s="165"/>
      <c r="K144" s="165"/>
      <c r="L144" s="165"/>
      <c r="M144" s="165"/>
      <c r="N144" s="141"/>
      <c r="O144" s="141"/>
      <c r="Q144" s="176"/>
      <c r="R144" s="176"/>
      <c r="S144" s="176"/>
      <c r="T144" s="176"/>
      <c r="U144" s="176"/>
      <c r="V144" s="176"/>
      <c r="W144" s="142"/>
      <c r="X144" s="142"/>
      <c r="Z144" s="178"/>
      <c r="AA144" s="178"/>
      <c r="AB144" s="178"/>
      <c r="AC144" s="178"/>
      <c r="AD144" s="178"/>
      <c r="AE144" s="178"/>
      <c r="AF144" s="178"/>
      <c r="AG144" s="174"/>
      <c r="AI144" s="170"/>
      <c r="AJ144" s="170"/>
      <c r="AK144" s="170">
        <f t="shared" si="20"/>
        <v>0</v>
      </c>
      <c r="AL144" s="172">
        <f>IFERROR(VLOOKUP(B144,[2]rptBudgetaryBudgetCrossOrganiza!$A$10069:$O$10384,13,FALSE),"0")</f>
        <v>0</v>
      </c>
      <c r="AM144" s="172"/>
      <c r="AN144" s="172"/>
      <c r="AO144" s="172"/>
      <c r="AP144" s="172"/>
      <c r="AQ144" s="172"/>
      <c r="AS144" s="142"/>
      <c r="AT144" s="142"/>
      <c r="AU144" s="142"/>
      <c r="AV144" s="142"/>
      <c r="AW144" s="142"/>
      <c r="AX144" s="142"/>
      <c r="AY144" s="142"/>
      <c r="AZ144" s="142"/>
    </row>
    <row r="145" spans="1:52" x14ac:dyDescent="0.2">
      <c r="A145" s="192"/>
      <c r="B145" s="143" t="s">
        <v>327</v>
      </c>
      <c r="C145" s="150" t="str">
        <f t="shared" si="16"/>
        <v>45</v>
      </c>
      <c r="D145" s="150" t="str">
        <f t="shared" si="17"/>
        <v>41</v>
      </c>
      <c r="E145" s="150" t="str">
        <f t="shared" si="18"/>
        <v>000</v>
      </c>
      <c r="F145" s="143" t="str">
        <f t="shared" si="19"/>
        <v>6200.04</v>
      </c>
      <c r="G145" s="143" t="s">
        <v>395</v>
      </c>
      <c r="H145" s="165"/>
      <c r="I145" s="165"/>
      <c r="J145" s="165"/>
      <c r="K145" s="165"/>
      <c r="L145" s="165"/>
      <c r="M145" s="165"/>
      <c r="N145" s="141"/>
      <c r="O145" s="141"/>
      <c r="Q145" s="176"/>
      <c r="R145" s="176"/>
      <c r="S145" s="176"/>
      <c r="T145" s="176"/>
      <c r="U145" s="176"/>
      <c r="V145" s="176"/>
      <c r="W145" s="142"/>
      <c r="X145" s="142"/>
      <c r="Z145" s="178"/>
      <c r="AA145" s="178"/>
      <c r="AB145" s="178"/>
      <c r="AC145" s="178"/>
      <c r="AD145" s="178"/>
      <c r="AE145" s="178"/>
      <c r="AF145" s="178"/>
      <c r="AG145" s="174"/>
      <c r="AI145" s="170"/>
      <c r="AJ145" s="170"/>
      <c r="AK145" s="170">
        <f t="shared" si="20"/>
        <v>0</v>
      </c>
      <c r="AL145" s="172">
        <f>IFERROR(VLOOKUP(B145,[2]rptBudgetaryBudgetCrossOrganiza!$A$10069:$O$10384,13,FALSE),"0")</f>
        <v>0</v>
      </c>
      <c r="AM145" s="172"/>
      <c r="AN145" s="172"/>
      <c r="AO145" s="172"/>
      <c r="AP145" s="172"/>
      <c r="AQ145" s="172"/>
      <c r="AS145" s="142"/>
      <c r="AT145" s="142"/>
      <c r="AU145" s="142"/>
      <c r="AV145" s="142"/>
      <c r="AW145" s="142"/>
      <c r="AX145" s="142"/>
      <c r="AY145" s="142"/>
      <c r="AZ145" s="142"/>
    </row>
    <row r="146" spans="1:52" x14ac:dyDescent="0.2">
      <c r="A146" s="192"/>
      <c r="B146" s="143" t="s">
        <v>328</v>
      </c>
      <c r="C146" s="150" t="str">
        <f t="shared" si="16"/>
        <v>45</v>
      </c>
      <c r="D146" s="150" t="str">
        <f t="shared" si="17"/>
        <v>41</v>
      </c>
      <c r="E146" s="150" t="str">
        <f t="shared" si="18"/>
        <v>000</v>
      </c>
      <c r="F146" s="143" t="str">
        <f t="shared" si="19"/>
        <v>6200.05</v>
      </c>
      <c r="G146" s="143" t="s">
        <v>396</v>
      </c>
      <c r="H146" s="165"/>
      <c r="I146" s="165"/>
      <c r="J146" s="165"/>
      <c r="K146" s="165"/>
      <c r="L146" s="165"/>
      <c r="M146" s="165"/>
      <c r="N146" s="141"/>
      <c r="O146" s="141"/>
      <c r="Q146" s="176"/>
      <c r="R146" s="176"/>
      <c r="S146" s="176"/>
      <c r="T146" s="176"/>
      <c r="U146" s="176"/>
      <c r="V146" s="176"/>
      <c r="W146" s="142"/>
      <c r="X146" s="142"/>
      <c r="Z146" s="178"/>
      <c r="AA146" s="178"/>
      <c r="AB146" s="178"/>
      <c r="AC146" s="178"/>
      <c r="AD146" s="178"/>
      <c r="AE146" s="178"/>
      <c r="AF146" s="178"/>
      <c r="AG146" s="174"/>
      <c r="AI146" s="170"/>
      <c r="AJ146" s="170"/>
      <c r="AK146" s="170">
        <f t="shared" si="20"/>
        <v>0</v>
      </c>
      <c r="AL146" s="172">
        <f>IFERROR(VLOOKUP(B146,[2]rptBudgetaryBudgetCrossOrganiza!$A$10069:$O$10384,13,FALSE),"0")</f>
        <v>0</v>
      </c>
      <c r="AM146" s="172"/>
      <c r="AN146" s="172"/>
      <c r="AO146" s="172"/>
      <c r="AP146" s="172"/>
      <c r="AQ146" s="172"/>
      <c r="AS146" s="142"/>
      <c r="AT146" s="142"/>
      <c r="AU146" s="142"/>
      <c r="AV146" s="142"/>
      <c r="AW146" s="142"/>
      <c r="AX146" s="142"/>
      <c r="AY146" s="142"/>
      <c r="AZ146" s="142"/>
    </row>
    <row r="147" spans="1:52" x14ac:dyDescent="0.2">
      <c r="A147" s="192"/>
      <c r="B147" s="143" t="s">
        <v>329</v>
      </c>
      <c r="C147" s="150" t="str">
        <f t="shared" si="16"/>
        <v>45</v>
      </c>
      <c r="D147" s="150" t="str">
        <f t="shared" si="17"/>
        <v>41</v>
      </c>
      <c r="E147" s="150" t="str">
        <f t="shared" si="18"/>
        <v>000</v>
      </c>
      <c r="F147" s="143" t="str">
        <f t="shared" si="19"/>
        <v>6200.09</v>
      </c>
      <c r="G147" s="143" t="s">
        <v>112</v>
      </c>
      <c r="H147" s="165"/>
      <c r="I147" s="165"/>
      <c r="J147" s="165"/>
      <c r="K147" s="165"/>
      <c r="L147" s="165"/>
      <c r="M147" s="165"/>
      <c r="N147" s="141"/>
      <c r="O147" s="141"/>
      <c r="Q147" s="176"/>
      <c r="R147" s="176"/>
      <c r="S147" s="176"/>
      <c r="T147" s="176"/>
      <c r="U147" s="176"/>
      <c r="V147" s="176"/>
      <c r="W147" s="142"/>
      <c r="X147" s="142"/>
      <c r="Z147" s="178"/>
      <c r="AA147" s="178"/>
      <c r="AB147" s="178"/>
      <c r="AC147" s="178"/>
      <c r="AD147" s="178"/>
      <c r="AE147" s="178"/>
      <c r="AF147" s="178"/>
      <c r="AG147" s="174"/>
      <c r="AI147" s="170"/>
      <c r="AJ147" s="170"/>
      <c r="AK147" s="170">
        <f t="shared" si="20"/>
        <v>0</v>
      </c>
      <c r="AL147" s="172">
        <f>IFERROR(VLOOKUP(B147,[2]rptBudgetaryBudgetCrossOrganiza!$A$10069:$O$10384,13,FALSE),"0")</f>
        <v>0</v>
      </c>
      <c r="AM147" s="172"/>
      <c r="AN147" s="172"/>
      <c r="AO147" s="172"/>
      <c r="AP147" s="172"/>
      <c r="AQ147" s="172"/>
      <c r="AS147" s="142"/>
      <c r="AT147" s="142"/>
      <c r="AU147" s="142"/>
      <c r="AV147" s="142"/>
      <c r="AW147" s="142"/>
      <c r="AX147" s="142"/>
      <c r="AY147" s="142"/>
      <c r="AZ147" s="142"/>
    </row>
    <row r="148" spans="1:52" x14ac:dyDescent="0.2">
      <c r="A148" s="192"/>
      <c r="B148" s="143" t="s">
        <v>330</v>
      </c>
      <c r="C148" s="150" t="str">
        <f t="shared" si="16"/>
        <v>45</v>
      </c>
      <c r="D148" s="150" t="str">
        <f t="shared" si="17"/>
        <v>41</v>
      </c>
      <c r="E148" s="150" t="str">
        <f t="shared" si="18"/>
        <v>000</v>
      </c>
      <c r="F148" s="143" t="str">
        <f t="shared" si="19"/>
        <v>6300.01</v>
      </c>
      <c r="G148" s="143" t="s">
        <v>397</v>
      </c>
      <c r="H148" s="165"/>
      <c r="I148" s="165"/>
      <c r="J148" s="165"/>
      <c r="K148" s="165"/>
      <c r="L148" s="165"/>
      <c r="M148" s="165"/>
      <c r="N148" s="141"/>
      <c r="O148" s="141"/>
      <c r="Q148" s="176"/>
      <c r="R148" s="176"/>
      <c r="S148" s="176"/>
      <c r="T148" s="176"/>
      <c r="U148" s="176"/>
      <c r="V148" s="176"/>
      <c r="W148" s="142"/>
      <c r="X148" s="142"/>
      <c r="Z148" s="178"/>
      <c r="AA148" s="178"/>
      <c r="AB148" s="178"/>
      <c r="AC148" s="178"/>
      <c r="AD148" s="178"/>
      <c r="AE148" s="178"/>
      <c r="AF148" s="178"/>
      <c r="AG148" s="174"/>
      <c r="AI148" s="170"/>
      <c r="AJ148" s="170"/>
      <c r="AK148" s="170">
        <f t="shared" si="20"/>
        <v>0</v>
      </c>
      <c r="AL148" s="172">
        <f>IFERROR(VLOOKUP(B148,[2]rptBudgetaryBudgetCrossOrganiza!$A$10069:$O$10384,13,FALSE),"0")</f>
        <v>0</v>
      </c>
      <c r="AM148" s="172"/>
      <c r="AN148" s="172"/>
      <c r="AO148" s="172"/>
      <c r="AP148" s="172"/>
      <c r="AQ148" s="172"/>
      <c r="AS148" s="142"/>
      <c r="AT148" s="142"/>
      <c r="AU148" s="142"/>
      <c r="AV148" s="142"/>
      <c r="AW148" s="142"/>
      <c r="AX148" s="142"/>
      <c r="AY148" s="142"/>
      <c r="AZ148" s="142"/>
    </row>
    <row r="149" spans="1:52" x14ac:dyDescent="0.2">
      <c r="A149" s="192"/>
      <c r="B149" s="143" t="s">
        <v>331</v>
      </c>
      <c r="C149" s="150" t="str">
        <f t="shared" si="16"/>
        <v>45</v>
      </c>
      <c r="D149" s="150" t="str">
        <f t="shared" si="17"/>
        <v>41</v>
      </c>
      <c r="E149" s="150" t="str">
        <f t="shared" si="18"/>
        <v>000</v>
      </c>
      <c r="F149" s="143" t="str">
        <f t="shared" si="19"/>
        <v>6300.02</v>
      </c>
      <c r="G149" s="143" t="s">
        <v>398</v>
      </c>
      <c r="H149" s="165"/>
      <c r="I149" s="165"/>
      <c r="J149" s="165"/>
      <c r="K149" s="165"/>
      <c r="L149" s="165"/>
      <c r="M149" s="165"/>
      <c r="N149" s="141"/>
      <c r="O149" s="141"/>
      <c r="Q149" s="176"/>
      <c r="R149" s="176"/>
      <c r="S149" s="176"/>
      <c r="T149" s="176"/>
      <c r="U149" s="176"/>
      <c r="V149" s="176"/>
      <c r="W149" s="142"/>
      <c r="X149" s="142"/>
      <c r="Z149" s="178"/>
      <c r="AA149" s="178"/>
      <c r="AB149" s="178"/>
      <c r="AC149" s="178"/>
      <c r="AD149" s="178"/>
      <c r="AE149" s="178"/>
      <c r="AF149" s="178"/>
      <c r="AG149" s="174"/>
      <c r="AI149" s="170"/>
      <c r="AJ149" s="170"/>
      <c r="AK149" s="170">
        <f t="shared" si="20"/>
        <v>0</v>
      </c>
      <c r="AL149" s="172">
        <f>IFERROR(VLOOKUP(B149,[2]rptBudgetaryBudgetCrossOrganiza!$A$10069:$O$10384,13,FALSE),"0")</f>
        <v>0</v>
      </c>
      <c r="AM149" s="172"/>
      <c r="AN149" s="172"/>
      <c r="AO149" s="172"/>
      <c r="AP149" s="172"/>
      <c r="AQ149" s="172"/>
      <c r="AS149" s="142"/>
      <c r="AT149" s="142"/>
      <c r="AU149" s="142"/>
      <c r="AV149" s="142"/>
      <c r="AW149" s="142"/>
      <c r="AX149" s="142"/>
      <c r="AY149" s="142"/>
      <c r="AZ149" s="142"/>
    </row>
    <row r="150" spans="1:52" x14ac:dyDescent="0.2">
      <c r="A150" s="192"/>
      <c r="B150" s="143" t="s">
        <v>332</v>
      </c>
      <c r="C150" s="150" t="str">
        <f t="shared" si="16"/>
        <v>45</v>
      </c>
      <c r="D150" s="150" t="str">
        <f t="shared" si="17"/>
        <v>41</v>
      </c>
      <c r="E150" s="150" t="str">
        <f t="shared" si="18"/>
        <v>000</v>
      </c>
      <c r="F150" s="143" t="str">
        <f t="shared" si="19"/>
        <v>6300.03</v>
      </c>
      <c r="G150" s="143" t="s">
        <v>399</v>
      </c>
      <c r="H150" s="165"/>
      <c r="I150" s="165"/>
      <c r="J150" s="165"/>
      <c r="K150" s="165"/>
      <c r="L150" s="165"/>
      <c r="M150" s="165"/>
      <c r="N150" s="141"/>
      <c r="O150" s="141"/>
      <c r="Q150" s="176"/>
      <c r="R150" s="176"/>
      <c r="S150" s="176"/>
      <c r="T150" s="176"/>
      <c r="U150" s="176"/>
      <c r="V150" s="176"/>
      <c r="W150" s="142"/>
      <c r="X150" s="142"/>
      <c r="Z150" s="178"/>
      <c r="AA150" s="178"/>
      <c r="AB150" s="178"/>
      <c r="AC150" s="178"/>
      <c r="AD150" s="178"/>
      <c r="AE150" s="178"/>
      <c r="AF150" s="178"/>
      <c r="AG150" s="174"/>
      <c r="AI150" s="170"/>
      <c r="AJ150" s="170"/>
      <c r="AK150" s="170">
        <f t="shared" si="20"/>
        <v>0</v>
      </c>
      <c r="AL150" s="172">
        <f>IFERROR(VLOOKUP(B150,[2]rptBudgetaryBudgetCrossOrganiza!$A$10069:$O$10384,13,FALSE),"0")</f>
        <v>0</v>
      </c>
      <c r="AM150" s="172"/>
      <c r="AN150" s="172"/>
      <c r="AO150" s="172"/>
      <c r="AP150" s="172"/>
      <c r="AQ150" s="172"/>
      <c r="AS150" s="142"/>
      <c r="AT150" s="142"/>
      <c r="AU150" s="142"/>
      <c r="AV150" s="142"/>
      <c r="AW150" s="142"/>
      <c r="AX150" s="142"/>
      <c r="AY150" s="142"/>
      <c r="AZ150" s="142"/>
    </row>
    <row r="151" spans="1:52" x14ac:dyDescent="0.2">
      <c r="A151" s="192"/>
      <c r="B151" s="143" t="s">
        <v>333</v>
      </c>
      <c r="C151" s="150" t="str">
        <f t="shared" si="16"/>
        <v>45</v>
      </c>
      <c r="D151" s="150" t="str">
        <f t="shared" si="17"/>
        <v>41</v>
      </c>
      <c r="E151" s="150" t="str">
        <f t="shared" si="18"/>
        <v>000</v>
      </c>
      <c r="F151" s="143" t="str">
        <f t="shared" si="19"/>
        <v>6350.01</v>
      </c>
      <c r="G151" s="143" t="s">
        <v>400</v>
      </c>
      <c r="H151" s="165"/>
      <c r="I151" s="165"/>
      <c r="J151" s="165"/>
      <c r="K151" s="165"/>
      <c r="L151" s="165"/>
      <c r="M151" s="165"/>
      <c r="N151" s="141"/>
      <c r="O151" s="141"/>
      <c r="Q151" s="176"/>
      <c r="R151" s="176"/>
      <c r="S151" s="176"/>
      <c r="T151" s="176"/>
      <c r="U151" s="176"/>
      <c r="V151" s="176"/>
      <c r="W151" s="142"/>
      <c r="X151" s="142"/>
      <c r="Z151" s="178"/>
      <c r="AA151" s="178"/>
      <c r="AB151" s="178"/>
      <c r="AC151" s="178"/>
      <c r="AD151" s="178"/>
      <c r="AE151" s="178"/>
      <c r="AF151" s="178"/>
      <c r="AG151" s="174"/>
      <c r="AI151" s="170"/>
      <c r="AJ151" s="170"/>
      <c r="AK151" s="170">
        <f t="shared" si="20"/>
        <v>0</v>
      </c>
      <c r="AL151" s="172">
        <f>IFERROR(VLOOKUP(B151,[2]rptBudgetaryBudgetCrossOrganiza!$A$10069:$O$10384,13,FALSE),"0")</f>
        <v>0</v>
      </c>
      <c r="AM151" s="172"/>
      <c r="AN151" s="172"/>
      <c r="AO151" s="172"/>
      <c r="AP151" s="172"/>
      <c r="AQ151" s="172"/>
      <c r="AS151" s="142"/>
      <c r="AT151" s="142"/>
      <c r="AU151" s="142"/>
      <c r="AV151" s="142"/>
      <c r="AW151" s="142"/>
      <c r="AX151" s="142"/>
      <c r="AY151" s="142"/>
      <c r="AZ151" s="142"/>
    </row>
    <row r="152" spans="1:52" x14ac:dyDescent="0.2">
      <c r="A152" s="192"/>
      <c r="B152" s="143" t="s">
        <v>334</v>
      </c>
      <c r="C152" s="150" t="str">
        <f t="shared" si="16"/>
        <v>45</v>
      </c>
      <c r="D152" s="150" t="str">
        <f t="shared" si="17"/>
        <v>41</v>
      </c>
      <c r="E152" s="150" t="str">
        <f t="shared" si="18"/>
        <v>000</v>
      </c>
      <c r="F152" s="143" t="str">
        <f t="shared" si="19"/>
        <v>6350.02</v>
      </c>
      <c r="G152" s="143" t="s">
        <v>401</v>
      </c>
      <c r="H152" s="165"/>
      <c r="I152" s="165"/>
      <c r="J152" s="165"/>
      <c r="K152" s="165"/>
      <c r="L152" s="165"/>
      <c r="M152" s="165"/>
      <c r="N152" s="141"/>
      <c r="O152" s="141"/>
      <c r="Q152" s="176"/>
      <c r="R152" s="176"/>
      <c r="S152" s="176"/>
      <c r="T152" s="176"/>
      <c r="U152" s="176"/>
      <c r="V152" s="176"/>
      <c r="W152" s="142"/>
      <c r="X152" s="142"/>
      <c r="Z152" s="178"/>
      <c r="AA152" s="178"/>
      <c r="AB152" s="178"/>
      <c r="AC152" s="178"/>
      <c r="AD152" s="178"/>
      <c r="AE152" s="178"/>
      <c r="AF152" s="178"/>
      <c r="AG152" s="174"/>
      <c r="AI152" s="170"/>
      <c r="AJ152" s="170"/>
      <c r="AK152" s="170">
        <f t="shared" si="20"/>
        <v>0</v>
      </c>
      <c r="AL152" s="172">
        <f>IFERROR(VLOOKUP(B152,[2]rptBudgetaryBudgetCrossOrganiza!$A$10069:$O$10384,13,FALSE),"0")</f>
        <v>0</v>
      </c>
      <c r="AM152" s="172"/>
      <c r="AN152" s="172"/>
      <c r="AO152" s="172"/>
      <c r="AP152" s="172"/>
      <c r="AQ152" s="172"/>
      <c r="AS152" s="142"/>
      <c r="AT152" s="142"/>
      <c r="AU152" s="142"/>
      <c r="AV152" s="142"/>
      <c r="AW152" s="142"/>
      <c r="AX152" s="142"/>
      <c r="AY152" s="142"/>
      <c r="AZ152" s="142"/>
    </row>
    <row r="153" spans="1:52" x14ac:dyDescent="0.2">
      <c r="A153" s="192"/>
      <c r="B153" s="143" t="s">
        <v>335</v>
      </c>
      <c r="C153" s="150" t="str">
        <f t="shared" si="16"/>
        <v>45</v>
      </c>
      <c r="D153" s="150" t="str">
        <f t="shared" si="17"/>
        <v>41</v>
      </c>
      <c r="E153" s="150" t="str">
        <f t="shared" si="18"/>
        <v>000</v>
      </c>
      <c r="F153" s="143" t="str">
        <f t="shared" si="19"/>
        <v>6350.03</v>
      </c>
      <c r="G153" s="143" t="s">
        <v>402</v>
      </c>
      <c r="H153" s="165"/>
      <c r="I153" s="165"/>
      <c r="J153" s="165"/>
      <c r="K153" s="165"/>
      <c r="L153" s="165"/>
      <c r="M153" s="165"/>
      <c r="N153" s="141"/>
      <c r="O153" s="141"/>
      <c r="Q153" s="176"/>
      <c r="R153" s="176"/>
      <c r="S153" s="176"/>
      <c r="T153" s="176"/>
      <c r="U153" s="176"/>
      <c r="V153" s="176"/>
      <c r="W153" s="142"/>
      <c r="X153" s="142"/>
      <c r="Z153" s="178"/>
      <c r="AA153" s="178"/>
      <c r="AB153" s="178"/>
      <c r="AC153" s="178"/>
      <c r="AD153" s="178"/>
      <c r="AE153" s="178"/>
      <c r="AF153" s="178"/>
      <c r="AG153" s="174"/>
      <c r="AI153" s="170"/>
      <c r="AJ153" s="170"/>
      <c r="AK153" s="170">
        <f t="shared" si="20"/>
        <v>0</v>
      </c>
      <c r="AL153" s="172">
        <f>IFERROR(VLOOKUP(B153,[2]rptBudgetaryBudgetCrossOrganiza!$A$10069:$O$10384,13,FALSE),"0")</f>
        <v>0</v>
      </c>
      <c r="AM153" s="172"/>
      <c r="AN153" s="172"/>
      <c r="AO153" s="172"/>
      <c r="AP153" s="172"/>
      <c r="AQ153" s="172"/>
      <c r="AS153" s="142"/>
      <c r="AT153" s="142"/>
      <c r="AU153" s="142"/>
      <c r="AV153" s="142"/>
      <c r="AW153" s="142"/>
      <c r="AX153" s="142"/>
      <c r="AY153" s="142"/>
      <c r="AZ153" s="142"/>
    </row>
    <row r="154" spans="1:52" x14ac:dyDescent="0.2">
      <c r="A154" s="192"/>
      <c r="B154" s="143" t="s">
        <v>336</v>
      </c>
      <c r="C154" s="150" t="str">
        <f t="shared" si="16"/>
        <v>45</v>
      </c>
      <c r="D154" s="150" t="str">
        <f t="shared" si="17"/>
        <v>41</v>
      </c>
      <c r="E154" s="150" t="str">
        <f t="shared" si="18"/>
        <v>000</v>
      </c>
      <c r="F154" s="143" t="str">
        <f t="shared" si="19"/>
        <v>6350.04</v>
      </c>
      <c r="G154" s="143" t="s">
        <v>403</v>
      </c>
      <c r="H154" s="165"/>
      <c r="I154" s="165"/>
      <c r="J154" s="165"/>
      <c r="K154" s="165"/>
      <c r="L154" s="165"/>
      <c r="M154" s="165"/>
      <c r="N154" s="141"/>
      <c r="O154" s="141"/>
      <c r="Q154" s="176"/>
      <c r="R154" s="176"/>
      <c r="S154" s="176"/>
      <c r="T154" s="176"/>
      <c r="U154" s="176"/>
      <c r="V154" s="176"/>
      <c r="W154" s="142"/>
      <c r="X154" s="142"/>
      <c r="Z154" s="178"/>
      <c r="AA154" s="178"/>
      <c r="AB154" s="178"/>
      <c r="AC154" s="178"/>
      <c r="AD154" s="178"/>
      <c r="AE154" s="178"/>
      <c r="AF154" s="178"/>
      <c r="AG154" s="174"/>
      <c r="AI154" s="170"/>
      <c r="AJ154" s="170"/>
      <c r="AK154" s="170">
        <f t="shared" si="20"/>
        <v>0</v>
      </c>
      <c r="AL154" s="172">
        <f>IFERROR(VLOOKUP(B154,[2]rptBudgetaryBudgetCrossOrganiza!$A$10069:$O$10384,13,FALSE),"0")</f>
        <v>0</v>
      </c>
      <c r="AM154" s="172"/>
      <c r="AN154" s="172"/>
      <c r="AO154" s="172"/>
      <c r="AP154" s="172"/>
      <c r="AQ154" s="172"/>
      <c r="AS154" s="142"/>
      <c r="AT154" s="142"/>
      <c r="AU154" s="142"/>
      <c r="AV154" s="142"/>
      <c r="AW154" s="142"/>
      <c r="AX154" s="142"/>
      <c r="AY154" s="142"/>
      <c r="AZ154" s="142"/>
    </row>
    <row r="155" spans="1:52" x14ac:dyDescent="0.2">
      <c r="A155" s="192"/>
      <c r="B155" s="143" t="s">
        <v>337</v>
      </c>
      <c r="C155" s="150" t="str">
        <f t="shared" si="16"/>
        <v>45</v>
      </c>
      <c r="D155" s="150" t="str">
        <f t="shared" si="17"/>
        <v>41</v>
      </c>
      <c r="E155" s="150" t="str">
        <f t="shared" si="18"/>
        <v>000</v>
      </c>
      <c r="F155" s="143" t="str">
        <f t="shared" si="19"/>
        <v>6350.05</v>
      </c>
      <c r="G155" s="143" t="s">
        <v>404</v>
      </c>
      <c r="H155" s="165"/>
      <c r="I155" s="165"/>
      <c r="J155" s="165"/>
      <c r="K155" s="165"/>
      <c r="L155" s="165"/>
      <c r="M155" s="165"/>
      <c r="N155" s="141"/>
      <c r="O155" s="141"/>
      <c r="Q155" s="176"/>
      <c r="R155" s="176"/>
      <c r="S155" s="176"/>
      <c r="T155" s="176"/>
      <c r="U155" s="176"/>
      <c r="V155" s="176"/>
      <c r="W155" s="142"/>
      <c r="X155" s="142"/>
      <c r="Z155" s="178"/>
      <c r="AA155" s="178"/>
      <c r="AB155" s="178"/>
      <c r="AC155" s="178"/>
      <c r="AD155" s="178"/>
      <c r="AE155" s="178"/>
      <c r="AF155" s="178"/>
      <c r="AG155" s="174"/>
      <c r="AI155" s="170"/>
      <c r="AJ155" s="170"/>
      <c r="AK155" s="170">
        <f t="shared" si="20"/>
        <v>0</v>
      </c>
      <c r="AL155" s="172">
        <f>IFERROR(VLOOKUP(B155,[2]rptBudgetaryBudgetCrossOrganiza!$A$10069:$O$10384,13,FALSE),"0")</f>
        <v>0</v>
      </c>
      <c r="AM155" s="172"/>
      <c r="AN155" s="172"/>
      <c r="AO155" s="172"/>
      <c r="AP155" s="172"/>
      <c r="AQ155" s="172"/>
      <c r="AS155" s="142"/>
      <c r="AT155" s="142"/>
      <c r="AU155" s="142"/>
      <c r="AV155" s="142"/>
      <c r="AW155" s="142"/>
      <c r="AX155" s="142"/>
      <c r="AY155" s="142"/>
      <c r="AZ155" s="142"/>
    </row>
    <row r="156" spans="1:52" x14ac:dyDescent="0.2">
      <c r="A156" s="192"/>
      <c r="B156" s="143" t="s">
        <v>338</v>
      </c>
      <c r="C156" s="150" t="str">
        <f t="shared" si="16"/>
        <v>45</v>
      </c>
      <c r="D156" s="150" t="str">
        <f t="shared" si="17"/>
        <v>41</v>
      </c>
      <c r="E156" s="150" t="str">
        <f t="shared" si="18"/>
        <v>000</v>
      </c>
      <c r="F156" s="143" t="str">
        <f t="shared" si="19"/>
        <v>6350.06</v>
      </c>
      <c r="G156" s="143" t="s">
        <v>405</v>
      </c>
      <c r="H156" s="165"/>
      <c r="I156" s="165"/>
      <c r="J156" s="165"/>
      <c r="K156" s="165"/>
      <c r="L156" s="165"/>
      <c r="M156" s="165"/>
      <c r="N156" s="141"/>
      <c r="O156" s="141"/>
      <c r="Q156" s="176"/>
      <c r="R156" s="176"/>
      <c r="S156" s="176"/>
      <c r="T156" s="176"/>
      <c r="U156" s="176"/>
      <c r="V156" s="176"/>
      <c r="W156" s="142"/>
      <c r="X156" s="142"/>
      <c r="Z156" s="178"/>
      <c r="AA156" s="178"/>
      <c r="AB156" s="178"/>
      <c r="AC156" s="178"/>
      <c r="AD156" s="178"/>
      <c r="AE156" s="178"/>
      <c r="AF156" s="178"/>
      <c r="AG156" s="174"/>
      <c r="AI156" s="170"/>
      <c r="AJ156" s="170"/>
      <c r="AK156" s="170">
        <f t="shared" si="20"/>
        <v>0</v>
      </c>
      <c r="AL156" s="172">
        <f>IFERROR(VLOOKUP(B156,[2]rptBudgetaryBudgetCrossOrganiza!$A$10069:$O$10384,13,FALSE),"0")</f>
        <v>0</v>
      </c>
      <c r="AM156" s="172"/>
      <c r="AN156" s="172"/>
      <c r="AO156" s="172"/>
      <c r="AP156" s="172"/>
      <c r="AQ156" s="172"/>
      <c r="AS156" s="142"/>
      <c r="AT156" s="142"/>
      <c r="AU156" s="142"/>
      <c r="AV156" s="142"/>
      <c r="AW156" s="142"/>
      <c r="AX156" s="142"/>
      <c r="AY156" s="142"/>
      <c r="AZ156" s="142"/>
    </row>
    <row r="157" spans="1:52" x14ac:dyDescent="0.2">
      <c r="A157" s="192"/>
      <c r="B157" s="143" t="s">
        <v>339</v>
      </c>
      <c r="C157" s="150" t="str">
        <f t="shared" si="16"/>
        <v>45</v>
      </c>
      <c r="D157" s="150" t="str">
        <f t="shared" si="17"/>
        <v>41</v>
      </c>
      <c r="E157" s="150" t="str">
        <f t="shared" si="18"/>
        <v>000</v>
      </c>
      <c r="F157" s="143" t="str">
        <f t="shared" si="19"/>
        <v>6400.01</v>
      </c>
      <c r="G157" s="143" t="s">
        <v>406</v>
      </c>
      <c r="H157" s="165"/>
      <c r="I157" s="165"/>
      <c r="J157" s="165"/>
      <c r="K157" s="165"/>
      <c r="L157" s="165"/>
      <c r="M157" s="165"/>
      <c r="N157" s="141"/>
      <c r="O157" s="141"/>
      <c r="Q157" s="176"/>
      <c r="R157" s="176"/>
      <c r="S157" s="176"/>
      <c r="T157" s="176"/>
      <c r="U157" s="176"/>
      <c r="V157" s="176"/>
      <c r="W157" s="142"/>
      <c r="X157" s="142"/>
      <c r="Z157" s="178"/>
      <c r="AA157" s="178"/>
      <c r="AB157" s="178"/>
      <c r="AC157" s="178"/>
      <c r="AD157" s="178"/>
      <c r="AE157" s="178"/>
      <c r="AF157" s="178"/>
      <c r="AG157" s="174"/>
      <c r="AI157" s="170"/>
      <c r="AJ157" s="170"/>
      <c r="AK157" s="170">
        <f t="shared" si="20"/>
        <v>0</v>
      </c>
      <c r="AL157" s="172">
        <f>IFERROR(VLOOKUP(B157,[2]rptBudgetaryBudgetCrossOrganiza!$A$10069:$O$10384,13,FALSE),"0")</f>
        <v>0</v>
      </c>
      <c r="AM157" s="172"/>
      <c r="AN157" s="172"/>
      <c r="AO157" s="172"/>
      <c r="AP157" s="172"/>
      <c r="AQ157" s="172"/>
      <c r="AS157" s="142"/>
      <c r="AT157" s="142"/>
      <c r="AU157" s="142"/>
      <c r="AV157" s="142"/>
      <c r="AW157" s="142"/>
      <c r="AX157" s="142"/>
      <c r="AY157" s="142"/>
      <c r="AZ157" s="142"/>
    </row>
    <row r="158" spans="1:52" x14ac:dyDescent="0.2">
      <c r="A158" s="192"/>
      <c r="B158" s="143" t="s">
        <v>340</v>
      </c>
      <c r="C158" s="150" t="str">
        <f t="shared" si="16"/>
        <v>45</v>
      </c>
      <c r="D158" s="150" t="str">
        <f t="shared" si="17"/>
        <v>41</v>
      </c>
      <c r="E158" s="150" t="str">
        <f t="shared" si="18"/>
        <v>000</v>
      </c>
      <c r="F158" s="143" t="str">
        <f t="shared" si="19"/>
        <v>6400.02</v>
      </c>
      <c r="G158" s="143" t="s">
        <v>407</v>
      </c>
      <c r="H158" s="165"/>
      <c r="I158" s="165"/>
      <c r="J158" s="165"/>
      <c r="K158" s="165"/>
      <c r="L158" s="165"/>
      <c r="M158" s="165"/>
      <c r="N158" s="141"/>
      <c r="O158" s="141"/>
      <c r="Q158" s="176"/>
      <c r="R158" s="176"/>
      <c r="S158" s="176"/>
      <c r="T158" s="176"/>
      <c r="U158" s="176"/>
      <c r="V158" s="176"/>
      <c r="W158" s="142"/>
      <c r="X158" s="142"/>
      <c r="Z158" s="178"/>
      <c r="AA158" s="178"/>
      <c r="AB158" s="178"/>
      <c r="AC158" s="178"/>
      <c r="AD158" s="178"/>
      <c r="AE158" s="178"/>
      <c r="AF158" s="178"/>
      <c r="AG158" s="174"/>
      <c r="AI158" s="170"/>
      <c r="AJ158" s="170"/>
      <c r="AK158" s="170">
        <f t="shared" si="20"/>
        <v>0</v>
      </c>
      <c r="AL158" s="172">
        <f>IFERROR(VLOOKUP(B158,[2]rptBudgetaryBudgetCrossOrganiza!$A$10069:$O$10384,13,FALSE),"0")</f>
        <v>0</v>
      </c>
      <c r="AM158" s="172"/>
      <c r="AN158" s="172"/>
      <c r="AO158" s="172"/>
      <c r="AP158" s="172"/>
      <c r="AQ158" s="172"/>
      <c r="AS158" s="142"/>
      <c r="AT158" s="142"/>
      <c r="AU158" s="142"/>
      <c r="AV158" s="142"/>
      <c r="AW158" s="142"/>
      <c r="AX158" s="142"/>
      <c r="AY158" s="142"/>
      <c r="AZ158" s="142"/>
    </row>
    <row r="159" spans="1:52" x14ac:dyDescent="0.2">
      <c r="A159" s="192"/>
      <c r="B159" s="143" t="s">
        <v>341</v>
      </c>
      <c r="C159" s="150" t="str">
        <f t="shared" si="16"/>
        <v>45</v>
      </c>
      <c r="D159" s="150" t="str">
        <f t="shared" si="17"/>
        <v>41</v>
      </c>
      <c r="E159" s="150" t="str">
        <f t="shared" si="18"/>
        <v>000</v>
      </c>
      <c r="F159" s="143" t="str">
        <f t="shared" si="19"/>
        <v>6400.03</v>
      </c>
      <c r="G159" s="143" t="s">
        <v>408</v>
      </c>
      <c r="H159" s="165"/>
      <c r="I159" s="165"/>
      <c r="J159" s="165"/>
      <c r="K159" s="165"/>
      <c r="L159" s="165"/>
      <c r="M159" s="165"/>
      <c r="N159" s="141"/>
      <c r="O159" s="141"/>
      <c r="Q159" s="176"/>
      <c r="R159" s="176"/>
      <c r="S159" s="176"/>
      <c r="T159" s="176"/>
      <c r="U159" s="176"/>
      <c r="V159" s="176"/>
      <c r="W159" s="142"/>
      <c r="X159" s="142"/>
      <c r="Z159" s="178"/>
      <c r="AA159" s="178"/>
      <c r="AB159" s="178"/>
      <c r="AC159" s="178"/>
      <c r="AD159" s="178"/>
      <c r="AE159" s="178"/>
      <c r="AF159" s="178"/>
      <c r="AG159" s="174"/>
      <c r="AI159" s="170"/>
      <c r="AJ159" s="170"/>
      <c r="AK159" s="170">
        <f t="shared" si="20"/>
        <v>0</v>
      </c>
      <c r="AL159" s="172">
        <f>IFERROR(VLOOKUP(B159,[2]rptBudgetaryBudgetCrossOrganiza!$A$10069:$O$10384,13,FALSE),"0")</f>
        <v>0</v>
      </c>
      <c r="AM159" s="172"/>
      <c r="AN159" s="172"/>
      <c r="AO159" s="172"/>
      <c r="AP159" s="172"/>
      <c r="AQ159" s="172"/>
      <c r="AS159" s="142"/>
      <c r="AT159" s="142"/>
      <c r="AU159" s="142"/>
      <c r="AV159" s="142"/>
      <c r="AW159" s="142"/>
      <c r="AX159" s="142"/>
      <c r="AY159" s="142"/>
      <c r="AZ159" s="142"/>
    </row>
    <row r="160" spans="1:52" x14ac:dyDescent="0.2">
      <c r="A160" s="192"/>
      <c r="B160" s="143" t="s">
        <v>342</v>
      </c>
      <c r="C160" s="150" t="str">
        <f t="shared" si="16"/>
        <v>45</v>
      </c>
      <c r="D160" s="150" t="str">
        <f t="shared" si="17"/>
        <v>41</v>
      </c>
      <c r="E160" s="150" t="str">
        <f t="shared" si="18"/>
        <v>000</v>
      </c>
      <c r="F160" s="143" t="str">
        <f t="shared" si="19"/>
        <v>6400.04</v>
      </c>
      <c r="G160" s="143" t="s">
        <v>409</v>
      </c>
      <c r="H160" s="165"/>
      <c r="I160" s="165"/>
      <c r="J160" s="165"/>
      <c r="K160" s="165"/>
      <c r="L160" s="165"/>
      <c r="M160" s="165"/>
      <c r="N160" s="141"/>
      <c r="O160" s="141"/>
      <c r="Q160" s="176"/>
      <c r="R160" s="176"/>
      <c r="S160" s="176"/>
      <c r="T160" s="176"/>
      <c r="U160" s="176"/>
      <c r="V160" s="176"/>
      <c r="W160" s="142"/>
      <c r="X160" s="142"/>
      <c r="Z160" s="178"/>
      <c r="AA160" s="178"/>
      <c r="AB160" s="178"/>
      <c r="AC160" s="178"/>
      <c r="AD160" s="178"/>
      <c r="AE160" s="178"/>
      <c r="AF160" s="178"/>
      <c r="AG160" s="174"/>
      <c r="AI160" s="170"/>
      <c r="AJ160" s="170"/>
      <c r="AK160" s="170">
        <f t="shared" si="20"/>
        <v>0</v>
      </c>
      <c r="AL160" s="172">
        <f>IFERROR(VLOOKUP(B160,[2]rptBudgetaryBudgetCrossOrganiza!$A$10069:$O$10384,13,FALSE),"0")</f>
        <v>0</v>
      </c>
      <c r="AM160" s="172"/>
      <c r="AN160" s="172"/>
      <c r="AO160" s="172"/>
      <c r="AP160" s="172"/>
      <c r="AQ160" s="172"/>
      <c r="AS160" s="142"/>
      <c r="AT160" s="142"/>
      <c r="AU160" s="142"/>
      <c r="AV160" s="142"/>
      <c r="AW160" s="142"/>
      <c r="AX160" s="142"/>
      <c r="AY160" s="142"/>
      <c r="AZ160" s="142"/>
    </row>
    <row r="161" spans="1:52" x14ac:dyDescent="0.2">
      <c r="A161" s="192"/>
      <c r="B161" s="143" t="s">
        <v>343</v>
      </c>
      <c r="C161" s="150" t="str">
        <f t="shared" si="16"/>
        <v>45</v>
      </c>
      <c r="D161" s="150" t="str">
        <f t="shared" si="17"/>
        <v>41</v>
      </c>
      <c r="E161" s="150" t="str">
        <f t="shared" si="18"/>
        <v>000</v>
      </c>
      <c r="F161" s="143" t="str">
        <f t="shared" si="19"/>
        <v>6400.05</v>
      </c>
      <c r="G161" s="143" t="s">
        <v>410</v>
      </c>
      <c r="H161" s="165"/>
      <c r="I161" s="165"/>
      <c r="J161" s="165"/>
      <c r="K161" s="165"/>
      <c r="L161" s="165"/>
      <c r="M161" s="165"/>
      <c r="N161" s="141"/>
      <c r="O161" s="141"/>
      <c r="Q161" s="176"/>
      <c r="R161" s="176"/>
      <c r="S161" s="176"/>
      <c r="T161" s="176"/>
      <c r="U161" s="176"/>
      <c r="V161" s="176"/>
      <c r="W161" s="142"/>
      <c r="X161" s="142"/>
      <c r="Z161" s="178"/>
      <c r="AA161" s="178"/>
      <c r="AB161" s="178"/>
      <c r="AC161" s="178"/>
      <c r="AD161" s="178"/>
      <c r="AE161" s="178"/>
      <c r="AF161" s="178"/>
      <c r="AG161" s="174"/>
      <c r="AI161" s="170"/>
      <c r="AJ161" s="170"/>
      <c r="AK161" s="170">
        <f t="shared" si="20"/>
        <v>0</v>
      </c>
      <c r="AL161" s="172">
        <f>IFERROR(VLOOKUP(B161,[2]rptBudgetaryBudgetCrossOrganiza!$A$10069:$O$10384,13,FALSE),"0")</f>
        <v>0</v>
      </c>
      <c r="AM161" s="172"/>
      <c r="AN161" s="172"/>
      <c r="AO161" s="172"/>
      <c r="AP161" s="172"/>
      <c r="AQ161" s="172"/>
      <c r="AS161" s="142"/>
      <c r="AT161" s="142"/>
      <c r="AU161" s="142"/>
      <c r="AV161" s="142"/>
      <c r="AW161" s="142"/>
      <c r="AX161" s="142"/>
      <c r="AY161" s="142"/>
      <c r="AZ161" s="142"/>
    </row>
    <row r="162" spans="1:52" x14ac:dyDescent="0.2">
      <c r="A162" s="192"/>
      <c r="B162" s="143" t="s">
        <v>344</v>
      </c>
      <c r="C162" s="150" t="str">
        <f t="shared" si="16"/>
        <v>45</v>
      </c>
      <c r="D162" s="150" t="str">
        <f t="shared" si="17"/>
        <v>41</v>
      </c>
      <c r="E162" s="150" t="str">
        <f t="shared" si="18"/>
        <v>000</v>
      </c>
      <c r="F162" s="143" t="str">
        <f t="shared" si="19"/>
        <v>6600.01</v>
      </c>
      <c r="G162" s="143" t="s">
        <v>411</v>
      </c>
      <c r="H162" s="165"/>
      <c r="I162" s="165"/>
      <c r="J162" s="165"/>
      <c r="K162" s="165"/>
      <c r="L162" s="165"/>
      <c r="M162" s="165"/>
      <c r="N162" s="141"/>
      <c r="O162" s="141"/>
      <c r="Q162" s="176"/>
      <c r="R162" s="176"/>
      <c r="S162" s="176"/>
      <c r="T162" s="176"/>
      <c r="U162" s="176"/>
      <c r="V162" s="176"/>
      <c r="W162" s="142"/>
      <c r="X162" s="142"/>
      <c r="Z162" s="178"/>
      <c r="AA162" s="178"/>
      <c r="AB162" s="178"/>
      <c r="AC162" s="178"/>
      <c r="AD162" s="178"/>
      <c r="AE162" s="178"/>
      <c r="AF162" s="178"/>
      <c r="AG162" s="174"/>
      <c r="AI162" s="170"/>
      <c r="AJ162" s="170"/>
      <c r="AK162" s="170">
        <f t="shared" si="20"/>
        <v>0</v>
      </c>
      <c r="AL162" s="172">
        <f>IFERROR(VLOOKUP(B162,[2]rptBudgetaryBudgetCrossOrganiza!$A$10069:$O$10384,13,FALSE),"0")</f>
        <v>0</v>
      </c>
      <c r="AM162" s="172"/>
      <c r="AN162" s="172"/>
      <c r="AO162" s="172"/>
      <c r="AP162" s="172"/>
      <c r="AQ162" s="172"/>
      <c r="AS162" s="142"/>
      <c r="AT162" s="142"/>
      <c r="AU162" s="142"/>
      <c r="AV162" s="142"/>
      <c r="AW162" s="142"/>
      <c r="AX162" s="142"/>
      <c r="AY162" s="142"/>
      <c r="AZ162" s="142"/>
    </row>
    <row r="163" spans="1:52" x14ac:dyDescent="0.2">
      <c r="A163" s="192"/>
      <c r="B163" s="143" t="s">
        <v>345</v>
      </c>
      <c r="C163" s="150" t="str">
        <f t="shared" si="16"/>
        <v>45</v>
      </c>
      <c r="D163" s="150" t="str">
        <f t="shared" si="17"/>
        <v>41</v>
      </c>
      <c r="E163" s="150" t="str">
        <f t="shared" si="18"/>
        <v>000</v>
      </c>
      <c r="F163" s="143" t="str">
        <f t="shared" si="19"/>
        <v>6600.03</v>
      </c>
      <c r="G163" s="143" t="s">
        <v>412</v>
      </c>
      <c r="H163" s="165"/>
      <c r="I163" s="165"/>
      <c r="J163" s="165"/>
      <c r="K163" s="165"/>
      <c r="L163" s="165"/>
      <c r="M163" s="165"/>
      <c r="N163" s="141"/>
      <c r="O163" s="141"/>
      <c r="Q163" s="176"/>
      <c r="R163" s="176"/>
      <c r="S163" s="176"/>
      <c r="T163" s="176"/>
      <c r="U163" s="176"/>
      <c r="V163" s="176"/>
      <c r="W163" s="142"/>
      <c r="X163" s="142"/>
      <c r="Z163" s="178"/>
      <c r="AA163" s="178"/>
      <c r="AB163" s="178"/>
      <c r="AC163" s="178"/>
      <c r="AD163" s="178"/>
      <c r="AE163" s="178"/>
      <c r="AF163" s="178"/>
      <c r="AG163" s="174"/>
      <c r="AI163" s="170"/>
      <c r="AJ163" s="170"/>
      <c r="AK163" s="170">
        <f t="shared" si="20"/>
        <v>0</v>
      </c>
      <c r="AL163" s="172">
        <f>IFERROR(VLOOKUP(B163,[2]rptBudgetaryBudgetCrossOrganiza!$A$10069:$O$10384,13,FALSE),"0")</f>
        <v>0</v>
      </c>
      <c r="AM163" s="172"/>
      <c r="AN163" s="172"/>
      <c r="AO163" s="172"/>
      <c r="AP163" s="172"/>
      <c r="AQ163" s="172"/>
      <c r="AS163" s="142"/>
      <c r="AT163" s="142"/>
      <c r="AU163" s="142"/>
      <c r="AV163" s="142"/>
      <c r="AW163" s="142"/>
      <c r="AX163" s="142"/>
      <c r="AY163" s="142"/>
      <c r="AZ163" s="142"/>
    </row>
    <row r="164" spans="1:52" x14ac:dyDescent="0.2">
      <c r="A164" s="192"/>
      <c r="B164" s="143" t="s">
        <v>346</v>
      </c>
      <c r="C164" s="150" t="str">
        <f t="shared" si="16"/>
        <v>45</v>
      </c>
      <c r="D164" s="150" t="str">
        <f t="shared" si="17"/>
        <v>41</v>
      </c>
      <c r="E164" s="150" t="str">
        <f t="shared" si="18"/>
        <v>000</v>
      </c>
      <c r="F164" s="143" t="str">
        <f t="shared" si="19"/>
        <v>6600.04</v>
      </c>
      <c r="G164" s="143" t="s">
        <v>413</v>
      </c>
      <c r="H164" s="165"/>
      <c r="I164" s="165"/>
      <c r="J164" s="165"/>
      <c r="K164" s="165"/>
      <c r="L164" s="165"/>
      <c r="M164" s="165"/>
      <c r="N164" s="141"/>
      <c r="O164" s="141"/>
      <c r="Q164" s="176"/>
      <c r="R164" s="176"/>
      <c r="S164" s="176"/>
      <c r="T164" s="176"/>
      <c r="U164" s="176"/>
      <c r="V164" s="176"/>
      <c r="W164" s="142"/>
      <c r="X164" s="142"/>
      <c r="Z164" s="178"/>
      <c r="AA164" s="178"/>
      <c r="AB164" s="178"/>
      <c r="AC164" s="178"/>
      <c r="AD164" s="178"/>
      <c r="AE164" s="178"/>
      <c r="AF164" s="178"/>
      <c r="AG164" s="174"/>
      <c r="AI164" s="170"/>
      <c r="AJ164" s="170"/>
      <c r="AK164" s="170">
        <f t="shared" si="20"/>
        <v>0</v>
      </c>
      <c r="AL164" s="172">
        <f>IFERROR(VLOOKUP(B164,[2]rptBudgetaryBudgetCrossOrganiza!$A$10069:$O$10384,13,FALSE),"0")</f>
        <v>0</v>
      </c>
      <c r="AM164" s="172"/>
      <c r="AN164" s="172"/>
      <c r="AO164" s="172"/>
      <c r="AP164" s="172"/>
      <c r="AQ164" s="172"/>
      <c r="AS164" s="142"/>
      <c r="AT164" s="142"/>
      <c r="AU164" s="142"/>
      <c r="AV164" s="142"/>
      <c r="AW164" s="142"/>
      <c r="AX164" s="142"/>
      <c r="AY164" s="142"/>
      <c r="AZ164" s="142"/>
    </row>
    <row r="165" spans="1:52" x14ac:dyDescent="0.2">
      <c r="A165" s="192"/>
      <c r="B165" s="143" t="s">
        <v>347</v>
      </c>
      <c r="C165" s="150" t="str">
        <f t="shared" si="16"/>
        <v>45</v>
      </c>
      <c r="D165" s="150" t="str">
        <f t="shared" si="17"/>
        <v>41</v>
      </c>
      <c r="E165" s="150" t="str">
        <f t="shared" si="18"/>
        <v>000</v>
      </c>
      <c r="F165" s="143" t="str">
        <f t="shared" si="19"/>
        <v>6600.05</v>
      </c>
      <c r="G165" s="143" t="s">
        <v>414</v>
      </c>
      <c r="H165" s="165"/>
      <c r="I165" s="165"/>
      <c r="J165" s="165"/>
      <c r="K165" s="165"/>
      <c r="L165" s="165"/>
      <c r="M165" s="165"/>
      <c r="N165" s="141"/>
      <c r="O165" s="141"/>
      <c r="Q165" s="176"/>
      <c r="R165" s="176"/>
      <c r="S165" s="176"/>
      <c r="T165" s="176"/>
      <c r="U165" s="176"/>
      <c r="V165" s="176"/>
      <c r="W165" s="142"/>
      <c r="X165" s="142"/>
      <c r="Z165" s="178"/>
      <c r="AA165" s="178"/>
      <c r="AB165" s="178"/>
      <c r="AC165" s="178"/>
      <c r="AD165" s="178"/>
      <c r="AE165" s="178"/>
      <c r="AF165" s="178"/>
      <c r="AG165" s="174"/>
      <c r="AI165" s="170"/>
      <c r="AJ165" s="170"/>
      <c r="AK165" s="170">
        <f t="shared" si="20"/>
        <v>0</v>
      </c>
      <c r="AL165" s="172">
        <f>IFERROR(VLOOKUP(B165,[2]rptBudgetaryBudgetCrossOrganiza!$A$10069:$O$10384,13,FALSE),"0")</f>
        <v>0</v>
      </c>
      <c r="AM165" s="172"/>
      <c r="AN165" s="172"/>
      <c r="AO165" s="172"/>
      <c r="AP165" s="172"/>
      <c r="AQ165" s="172"/>
      <c r="AS165" s="142"/>
      <c r="AT165" s="142"/>
      <c r="AU165" s="142"/>
      <c r="AV165" s="142"/>
      <c r="AW165" s="142"/>
      <c r="AX165" s="142"/>
      <c r="AY165" s="142"/>
      <c r="AZ165" s="142"/>
    </row>
    <row r="166" spans="1:52" x14ac:dyDescent="0.2">
      <c r="A166" s="192"/>
      <c r="B166" s="143" t="s">
        <v>348</v>
      </c>
      <c r="C166" s="150" t="str">
        <f t="shared" si="16"/>
        <v>45</v>
      </c>
      <c r="D166" s="150" t="str">
        <f t="shared" si="17"/>
        <v>41</v>
      </c>
      <c r="E166" s="150" t="str">
        <f t="shared" si="18"/>
        <v>000</v>
      </c>
      <c r="F166" s="143" t="str">
        <f t="shared" si="19"/>
        <v>6600.06</v>
      </c>
      <c r="G166" s="143" t="s">
        <v>415</v>
      </c>
      <c r="H166" s="165"/>
      <c r="I166" s="165"/>
      <c r="J166" s="165"/>
      <c r="K166" s="165"/>
      <c r="L166" s="165"/>
      <c r="M166" s="165"/>
      <c r="N166" s="141"/>
      <c r="O166" s="141"/>
      <c r="Q166" s="176"/>
      <c r="R166" s="176"/>
      <c r="S166" s="176"/>
      <c r="T166" s="176"/>
      <c r="U166" s="176"/>
      <c r="V166" s="176"/>
      <c r="W166" s="142"/>
      <c r="X166" s="142"/>
      <c r="Z166" s="178"/>
      <c r="AA166" s="178"/>
      <c r="AB166" s="178"/>
      <c r="AC166" s="178"/>
      <c r="AD166" s="178"/>
      <c r="AE166" s="178"/>
      <c r="AF166" s="178"/>
      <c r="AG166" s="174"/>
      <c r="AI166" s="170"/>
      <c r="AJ166" s="170"/>
      <c r="AK166" s="170">
        <f t="shared" si="20"/>
        <v>0</v>
      </c>
      <c r="AL166" s="172">
        <f>IFERROR(VLOOKUP(B166,[2]rptBudgetaryBudgetCrossOrganiza!$A$10069:$O$10384,13,FALSE),"0")</f>
        <v>0</v>
      </c>
      <c r="AM166" s="172"/>
      <c r="AN166" s="172"/>
      <c r="AO166" s="172"/>
      <c r="AP166" s="172"/>
      <c r="AQ166" s="172"/>
      <c r="AS166" s="142"/>
      <c r="AT166" s="142"/>
      <c r="AU166" s="142"/>
      <c r="AV166" s="142"/>
      <c r="AW166" s="142"/>
      <c r="AX166" s="142"/>
      <c r="AY166" s="142"/>
      <c r="AZ166" s="142"/>
    </row>
    <row r="167" spans="1:52" x14ac:dyDescent="0.2">
      <c r="A167" s="192"/>
      <c r="B167" s="143" t="s">
        <v>349</v>
      </c>
      <c r="C167" s="150" t="str">
        <f t="shared" si="16"/>
        <v>45</v>
      </c>
      <c r="D167" s="150" t="str">
        <f t="shared" si="17"/>
        <v>41</v>
      </c>
      <c r="E167" s="150" t="str">
        <f t="shared" si="18"/>
        <v>000</v>
      </c>
      <c r="F167" s="143" t="str">
        <f t="shared" si="19"/>
        <v>6600.07</v>
      </c>
      <c r="G167" s="143" t="s">
        <v>416</v>
      </c>
      <c r="H167" s="165"/>
      <c r="I167" s="165"/>
      <c r="J167" s="165"/>
      <c r="K167" s="165"/>
      <c r="L167" s="165"/>
      <c r="M167" s="165"/>
      <c r="N167" s="141"/>
      <c r="O167" s="141"/>
      <c r="Q167" s="176"/>
      <c r="R167" s="176"/>
      <c r="S167" s="176"/>
      <c r="T167" s="176"/>
      <c r="U167" s="176"/>
      <c r="V167" s="176"/>
      <c r="W167" s="142"/>
      <c r="X167" s="142"/>
      <c r="Z167" s="178"/>
      <c r="AA167" s="178"/>
      <c r="AB167" s="178"/>
      <c r="AC167" s="178"/>
      <c r="AD167" s="178"/>
      <c r="AE167" s="178"/>
      <c r="AF167" s="178"/>
      <c r="AG167" s="174"/>
      <c r="AI167" s="170"/>
      <c r="AJ167" s="170"/>
      <c r="AK167" s="170">
        <f t="shared" si="20"/>
        <v>0</v>
      </c>
      <c r="AL167" s="172">
        <f>IFERROR(VLOOKUP(B167,[2]rptBudgetaryBudgetCrossOrganiza!$A$10069:$O$10384,13,FALSE),"0")</f>
        <v>0</v>
      </c>
      <c r="AM167" s="172"/>
      <c r="AN167" s="172"/>
      <c r="AO167" s="172"/>
      <c r="AP167" s="172"/>
      <c r="AQ167" s="172"/>
      <c r="AS167" s="142"/>
      <c r="AT167" s="142"/>
      <c r="AU167" s="142"/>
      <c r="AV167" s="142"/>
      <c r="AW167" s="142"/>
      <c r="AX167" s="142"/>
      <c r="AY167" s="142"/>
      <c r="AZ167" s="142"/>
    </row>
    <row r="168" spans="1:52" x14ac:dyDescent="0.2">
      <c r="A168" s="192"/>
      <c r="B168" s="143" t="s">
        <v>350</v>
      </c>
      <c r="C168" s="150" t="str">
        <f t="shared" ref="C168:C181" si="21">MID($B168,5,2)</f>
        <v>45</v>
      </c>
      <c r="D168" s="150" t="str">
        <f t="shared" ref="D168:D181" si="22">MID($B168,8,2)</f>
        <v>41</v>
      </c>
      <c r="E168" s="150" t="str">
        <f t="shared" ref="E168:E181" si="23">MID($B168,11,3)</f>
        <v>000</v>
      </c>
      <c r="F168" s="143" t="str">
        <f t="shared" ref="F168:F181" si="24">RIGHT(B168,7)</f>
        <v>6600.08</v>
      </c>
      <c r="G168" s="143" t="s">
        <v>417</v>
      </c>
      <c r="H168" s="165"/>
      <c r="I168" s="165"/>
      <c r="J168" s="165"/>
      <c r="K168" s="165"/>
      <c r="L168" s="165"/>
      <c r="M168" s="165"/>
      <c r="N168" s="141"/>
      <c r="O168" s="141"/>
      <c r="Q168" s="176"/>
      <c r="R168" s="176"/>
      <c r="S168" s="176"/>
      <c r="T168" s="176"/>
      <c r="U168" s="176"/>
      <c r="V168" s="176"/>
      <c r="W168" s="142"/>
      <c r="X168" s="142"/>
      <c r="Z168" s="178"/>
      <c r="AA168" s="178"/>
      <c r="AB168" s="178"/>
      <c r="AC168" s="178"/>
      <c r="AD168" s="178"/>
      <c r="AE168" s="178"/>
      <c r="AF168" s="178"/>
      <c r="AG168" s="174"/>
      <c r="AI168" s="170"/>
      <c r="AJ168" s="170"/>
      <c r="AK168" s="170">
        <f t="shared" si="20"/>
        <v>0</v>
      </c>
      <c r="AL168" s="172">
        <f>IFERROR(VLOOKUP(B168,[2]rptBudgetaryBudgetCrossOrganiza!$A$10069:$O$10384,13,FALSE),"0")</f>
        <v>0</v>
      </c>
      <c r="AM168" s="172"/>
      <c r="AN168" s="172"/>
      <c r="AO168" s="172"/>
      <c r="AP168" s="172"/>
      <c r="AQ168" s="172"/>
      <c r="AS168" s="142"/>
      <c r="AT168" s="142"/>
      <c r="AU168" s="142"/>
      <c r="AV168" s="142"/>
      <c r="AW168" s="142"/>
      <c r="AX168" s="142"/>
      <c r="AY168" s="142"/>
      <c r="AZ168" s="142"/>
    </row>
    <row r="169" spans="1:52" x14ac:dyDescent="0.2">
      <c r="A169" s="192"/>
      <c r="B169" s="143" t="s">
        <v>351</v>
      </c>
      <c r="C169" s="150" t="str">
        <f t="shared" si="21"/>
        <v>45</v>
      </c>
      <c r="D169" s="150" t="str">
        <f t="shared" si="22"/>
        <v>41</v>
      </c>
      <c r="E169" s="150" t="str">
        <f t="shared" si="23"/>
        <v>000</v>
      </c>
      <c r="F169" s="143" t="str">
        <f t="shared" si="24"/>
        <v>6600.14</v>
      </c>
      <c r="G169" s="143" t="s">
        <v>418</v>
      </c>
      <c r="H169" s="165"/>
      <c r="I169" s="165"/>
      <c r="J169" s="165"/>
      <c r="K169" s="165"/>
      <c r="L169" s="165"/>
      <c r="M169" s="165"/>
      <c r="N169" s="141"/>
      <c r="O169" s="141"/>
      <c r="Q169" s="176"/>
      <c r="R169" s="176"/>
      <c r="S169" s="176"/>
      <c r="T169" s="176"/>
      <c r="U169" s="176"/>
      <c r="V169" s="176"/>
      <c r="W169" s="142"/>
      <c r="X169" s="142"/>
      <c r="Z169" s="178"/>
      <c r="AA169" s="178"/>
      <c r="AB169" s="178"/>
      <c r="AC169" s="178"/>
      <c r="AD169" s="178"/>
      <c r="AE169" s="178"/>
      <c r="AF169" s="178"/>
      <c r="AG169" s="174"/>
      <c r="AI169" s="170"/>
      <c r="AJ169" s="170"/>
      <c r="AK169" s="170">
        <f t="shared" si="20"/>
        <v>0</v>
      </c>
      <c r="AL169" s="172">
        <f>IFERROR(VLOOKUP(B169,[2]rptBudgetaryBudgetCrossOrganiza!$A$10069:$O$10384,13,FALSE),"0")</f>
        <v>0</v>
      </c>
      <c r="AM169" s="172"/>
      <c r="AN169" s="172"/>
      <c r="AO169" s="172"/>
      <c r="AP169" s="172"/>
      <c r="AQ169" s="172"/>
      <c r="AS169" s="142"/>
      <c r="AT169" s="142"/>
      <c r="AU169" s="142"/>
      <c r="AV169" s="142"/>
      <c r="AW169" s="142"/>
      <c r="AX169" s="142"/>
      <c r="AY169" s="142"/>
      <c r="AZ169" s="142"/>
    </row>
    <row r="170" spans="1:52" x14ac:dyDescent="0.2">
      <c r="A170" s="192"/>
      <c r="B170" s="143" t="s">
        <v>352</v>
      </c>
      <c r="C170" s="150" t="str">
        <f t="shared" si="21"/>
        <v>45</v>
      </c>
      <c r="D170" s="150" t="str">
        <f t="shared" si="22"/>
        <v>41</v>
      </c>
      <c r="E170" s="150" t="str">
        <f t="shared" si="23"/>
        <v>000</v>
      </c>
      <c r="F170" s="143" t="str">
        <f t="shared" si="24"/>
        <v>6600.24</v>
      </c>
      <c r="G170" s="143" t="s">
        <v>419</v>
      </c>
      <c r="H170" s="165"/>
      <c r="I170" s="165"/>
      <c r="J170" s="165"/>
      <c r="K170" s="165"/>
      <c r="L170" s="165"/>
      <c r="M170" s="165"/>
      <c r="N170" s="141"/>
      <c r="O170" s="141"/>
      <c r="Q170" s="176"/>
      <c r="R170" s="176"/>
      <c r="S170" s="176"/>
      <c r="T170" s="176"/>
      <c r="U170" s="176"/>
      <c r="V170" s="176"/>
      <c r="W170" s="142"/>
      <c r="X170" s="142"/>
      <c r="Z170" s="178"/>
      <c r="AA170" s="178"/>
      <c r="AB170" s="178"/>
      <c r="AC170" s="178"/>
      <c r="AD170" s="178"/>
      <c r="AE170" s="178"/>
      <c r="AF170" s="178"/>
      <c r="AG170" s="174"/>
      <c r="AI170" s="170"/>
      <c r="AJ170" s="170"/>
      <c r="AK170" s="170">
        <f t="shared" si="20"/>
        <v>0</v>
      </c>
      <c r="AL170" s="172">
        <f>IFERROR(VLOOKUP(B170,[2]rptBudgetaryBudgetCrossOrganiza!$A$10069:$O$10384,13,FALSE),"0")</f>
        <v>0</v>
      </c>
      <c r="AM170" s="172"/>
      <c r="AN170" s="172"/>
      <c r="AO170" s="172"/>
      <c r="AP170" s="172"/>
      <c r="AQ170" s="172"/>
      <c r="AS170" s="142"/>
      <c r="AT170" s="142"/>
      <c r="AU170" s="142"/>
      <c r="AV170" s="142"/>
      <c r="AW170" s="142"/>
      <c r="AX170" s="142"/>
      <c r="AY170" s="142"/>
      <c r="AZ170" s="142"/>
    </row>
    <row r="171" spans="1:52" x14ac:dyDescent="0.2">
      <c r="A171" s="192"/>
      <c r="B171" s="143" t="s">
        <v>353</v>
      </c>
      <c r="C171" s="150" t="str">
        <f t="shared" si="21"/>
        <v>45</v>
      </c>
      <c r="D171" s="150" t="str">
        <f t="shared" si="22"/>
        <v>41</v>
      </c>
      <c r="E171" s="150" t="str">
        <f t="shared" si="23"/>
        <v>000</v>
      </c>
      <c r="F171" s="143" t="str">
        <f t="shared" si="24"/>
        <v>6600.25</v>
      </c>
      <c r="G171" s="143" t="s">
        <v>113</v>
      </c>
      <c r="H171" s="165"/>
      <c r="I171" s="165"/>
      <c r="J171" s="165"/>
      <c r="K171" s="165"/>
      <c r="L171" s="165"/>
      <c r="M171" s="165"/>
      <c r="N171" s="141"/>
      <c r="O171" s="141"/>
      <c r="Q171" s="176"/>
      <c r="R171" s="176"/>
      <c r="S171" s="176"/>
      <c r="T171" s="176"/>
      <c r="U171" s="176"/>
      <c r="V171" s="176"/>
      <c r="W171" s="142"/>
      <c r="X171" s="142"/>
      <c r="Z171" s="178"/>
      <c r="AA171" s="178"/>
      <c r="AB171" s="178"/>
      <c r="AC171" s="178"/>
      <c r="AD171" s="178"/>
      <c r="AE171" s="178"/>
      <c r="AF171" s="178"/>
      <c r="AG171" s="174"/>
      <c r="AI171" s="170"/>
      <c r="AJ171" s="170"/>
      <c r="AK171" s="170">
        <f t="shared" si="20"/>
        <v>0</v>
      </c>
      <c r="AL171" s="172">
        <f>IFERROR(VLOOKUP(B171,[2]rptBudgetaryBudgetCrossOrganiza!$A$10069:$O$10384,13,FALSE),"0")</f>
        <v>0</v>
      </c>
      <c r="AM171" s="172"/>
      <c r="AN171" s="172"/>
      <c r="AO171" s="172"/>
      <c r="AP171" s="172"/>
      <c r="AQ171" s="172"/>
      <c r="AS171" s="142"/>
      <c r="AT171" s="142"/>
      <c r="AU171" s="142"/>
      <c r="AV171" s="142"/>
      <c r="AW171" s="142"/>
      <c r="AX171" s="142"/>
      <c r="AY171" s="142"/>
      <c r="AZ171" s="142"/>
    </row>
    <row r="172" spans="1:52" x14ac:dyDescent="0.2">
      <c r="A172" s="192"/>
      <c r="B172" s="143" t="s">
        <v>354</v>
      </c>
      <c r="C172" s="150" t="str">
        <f t="shared" si="21"/>
        <v>45</v>
      </c>
      <c r="D172" s="150" t="str">
        <f t="shared" si="22"/>
        <v>41</v>
      </c>
      <c r="E172" s="150" t="str">
        <f t="shared" si="23"/>
        <v>000</v>
      </c>
      <c r="F172" s="143" t="str">
        <f t="shared" si="24"/>
        <v>6600.26</v>
      </c>
      <c r="G172" s="143" t="s">
        <v>118</v>
      </c>
      <c r="H172" s="165"/>
      <c r="I172" s="165"/>
      <c r="J172" s="165"/>
      <c r="K172" s="165"/>
      <c r="L172" s="165"/>
      <c r="M172" s="165"/>
      <c r="N172" s="141"/>
      <c r="O172" s="141"/>
      <c r="Q172" s="176"/>
      <c r="R172" s="176"/>
      <c r="S172" s="176"/>
      <c r="T172" s="176"/>
      <c r="U172" s="176"/>
      <c r="V172" s="176"/>
      <c r="W172" s="142"/>
      <c r="X172" s="142"/>
      <c r="Z172" s="178"/>
      <c r="AA172" s="178"/>
      <c r="AB172" s="178"/>
      <c r="AC172" s="178"/>
      <c r="AD172" s="178"/>
      <c r="AE172" s="178"/>
      <c r="AF172" s="178"/>
      <c r="AG172" s="174"/>
      <c r="AI172" s="170"/>
      <c r="AJ172" s="170"/>
      <c r="AK172" s="170">
        <f t="shared" si="20"/>
        <v>0</v>
      </c>
      <c r="AL172" s="172">
        <f>IFERROR(VLOOKUP(B172,[2]rptBudgetaryBudgetCrossOrganiza!$A$10069:$O$10384,13,FALSE),"0")</f>
        <v>0</v>
      </c>
      <c r="AM172" s="172"/>
      <c r="AN172" s="172"/>
      <c r="AO172" s="172"/>
      <c r="AP172" s="172"/>
      <c r="AQ172" s="172"/>
      <c r="AS172" s="142"/>
      <c r="AT172" s="142"/>
      <c r="AU172" s="142"/>
      <c r="AV172" s="142"/>
      <c r="AW172" s="142"/>
      <c r="AX172" s="142"/>
      <c r="AY172" s="142"/>
      <c r="AZ172" s="142"/>
    </row>
    <row r="173" spans="1:52" x14ac:dyDescent="0.2">
      <c r="A173" s="192"/>
      <c r="B173" s="143" t="s">
        <v>355</v>
      </c>
      <c r="C173" s="150" t="str">
        <f t="shared" si="21"/>
        <v>45</v>
      </c>
      <c r="D173" s="150" t="str">
        <f t="shared" si="22"/>
        <v>41</v>
      </c>
      <c r="E173" s="150" t="str">
        <f t="shared" si="23"/>
        <v>000</v>
      </c>
      <c r="F173" s="143" t="str">
        <f t="shared" si="24"/>
        <v>6600.27</v>
      </c>
      <c r="G173" s="143" t="s">
        <v>420</v>
      </c>
      <c r="H173" s="165"/>
      <c r="I173" s="165"/>
      <c r="J173" s="165"/>
      <c r="K173" s="165"/>
      <c r="L173" s="165"/>
      <c r="M173" s="165"/>
      <c r="N173" s="141"/>
      <c r="O173" s="141"/>
      <c r="Q173" s="176"/>
      <c r="R173" s="176"/>
      <c r="S173" s="176"/>
      <c r="T173" s="176"/>
      <c r="U173" s="176"/>
      <c r="V173" s="176"/>
      <c r="W173" s="142"/>
      <c r="X173" s="142"/>
      <c r="Z173" s="178"/>
      <c r="AA173" s="178"/>
      <c r="AB173" s="178"/>
      <c r="AC173" s="178"/>
      <c r="AD173" s="178"/>
      <c r="AE173" s="178"/>
      <c r="AF173" s="178"/>
      <c r="AG173" s="174"/>
      <c r="AI173" s="170"/>
      <c r="AJ173" s="170"/>
      <c r="AK173" s="170">
        <f t="shared" si="20"/>
        <v>0</v>
      </c>
      <c r="AL173" s="172">
        <f>IFERROR(VLOOKUP(B173,[2]rptBudgetaryBudgetCrossOrganiza!$A$10069:$O$10384,13,FALSE),"0")</f>
        <v>0</v>
      </c>
      <c r="AM173" s="172"/>
      <c r="AN173" s="172"/>
      <c r="AO173" s="172"/>
      <c r="AP173" s="172"/>
      <c r="AQ173" s="172"/>
      <c r="AS173" s="142"/>
      <c r="AT173" s="142"/>
      <c r="AU173" s="142"/>
      <c r="AV173" s="142"/>
      <c r="AW173" s="142"/>
      <c r="AX173" s="142"/>
      <c r="AY173" s="142"/>
      <c r="AZ173" s="142"/>
    </row>
    <row r="174" spans="1:52" x14ac:dyDescent="0.2">
      <c r="A174" s="192"/>
      <c r="B174" s="143" t="s">
        <v>356</v>
      </c>
      <c r="C174" s="150" t="str">
        <f t="shared" si="21"/>
        <v>45</v>
      </c>
      <c r="D174" s="150" t="str">
        <f t="shared" si="22"/>
        <v>41</v>
      </c>
      <c r="E174" s="150" t="str">
        <f t="shared" si="23"/>
        <v>000</v>
      </c>
      <c r="F174" s="143" t="str">
        <f t="shared" si="24"/>
        <v>6600.29</v>
      </c>
      <c r="G174" s="143" t="s">
        <v>421</v>
      </c>
      <c r="H174" s="165"/>
      <c r="I174" s="165"/>
      <c r="J174" s="165"/>
      <c r="K174" s="165"/>
      <c r="L174" s="165"/>
      <c r="M174" s="165"/>
      <c r="N174" s="141"/>
      <c r="O174" s="141"/>
      <c r="Q174" s="176"/>
      <c r="R174" s="176"/>
      <c r="S174" s="176"/>
      <c r="T174" s="176"/>
      <c r="U174" s="176"/>
      <c r="V174" s="176"/>
      <c r="W174" s="142"/>
      <c r="X174" s="142"/>
      <c r="Z174" s="178"/>
      <c r="AA174" s="178"/>
      <c r="AB174" s="178"/>
      <c r="AC174" s="178"/>
      <c r="AD174" s="178"/>
      <c r="AE174" s="178"/>
      <c r="AF174" s="178"/>
      <c r="AG174" s="174"/>
      <c r="AI174" s="170"/>
      <c r="AJ174" s="170"/>
      <c r="AK174" s="170">
        <f t="shared" si="20"/>
        <v>0</v>
      </c>
      <c r="AL174" s="172">
        <f>IFERROR(VLOOKUP(B174,[2]rptBudgetaryBudgetCrossOrganiza!$A$10069:$O$10384,13,FALSE),"0")</f>
        <v>0</v>
      </c>
      <c r="AM174" s="172"/>
      <c r="AN174" s="172"/>
      <c r="AO174" s="172"/>
      <c r="AP174" s="172"/>
      <c r="AQ174" s="172"/>
      <c r="AS174" s="142"/>
      <c r="AT174" s="142"/>
      <c r="AU174" s="142"/>
      <c r="AV174" s="142"/>
      <c r="AW174" s="142"/>
      <c r="AX174" s="142"/>
      <c r="AY174" s="142"/>
      <c r="AZ174" s="142"/>
    </row>
    <row r="175" spans="1:52" x14ac:dyDescent="0.2">
      <c r="A175" s="192"/>
      <c r="B175" s="143" t="s">
        <v>357</v>
      </c>
      <c r="C175" s="150" t="str">
        <f t="shared" si="21"/>
        <v>45</v>
      </c>
      <c r="D175" s="150" t="str">
        <f t="shared" si="22"/>
        <v>41</v>
      </c>
      <c r="E175" s="150" t="str">
        <f t="shared" si="23"/>
        <v>000</v>
      </c>
      <c r="F175" s="143" t="str">
        <f t="shared" si="24"/>
        <v>6600.30</v>
      </c>
      <c r="G175" s="143" t="s">
        <v>422</v>
      </c>
      <c r="H175" s="165"/>
      <c r="I175" s="165"/>
      <c r="J175" s="165"/>
      <c r="K175" s="165"/>
      <c r="L175" s="165"/>
      <c r="M175" s="165"/>
      <c r="N175" s="141"/>
      <c r="O175" s="141"/>
      <c r="Q175" s="176"/>
      <c r="R175" s="176"/>
      <c r="S175" s="176"/>
      <c r="T175" s="176"/>
      <c r="U175" s="176"/>
      <c r="V175" s="176"/>
      <c r="W175" s="142"/>
      <c r="X175" s="142"/>
      <c r="Z175" s="178"/>
      <c r="AA175" s="178"/>
      <c r="AB175" s="178"/>
      <c r="AC175" s="178"/>
      <c r="AD175" s="178"/>
      <c r="AE175" s="178"/>
      <c r="AF175" s="178"/>
      <c r="AG175" s="174"/>
      <c r="AI175" s="170"/>
      <c r="AJ175" s="170"/>
      <c r="AK175" s="170">
        <f t="shared" si="20"/>
        <v>0</v>
      </c>
      <c r="AL175" s="172">
        <f>IFERROR(VLOOKUP(B175,[2]rptBudgetaryBudgetCrossOrganiza!$A$10069:$O$10384,13,FALSE),"0")</f>
        <v>0</v>
      </c>
      <c r="AM175" s="172"/>
      <c r="AN175" s="172"/>
      <c r="AO175" s="172"/>
      <c r="AP175" s="172"/>
      <c r="AQ175" s="172"/>
      <c r="AS175" s="142"/>
      <c r="AT175" s="142"/>
      <c r="AU175" s="142"/>
      <c r="AV175" s="142"/>
      <c r="AW175" s="142"/>
      <c r="AX175" s="142"/>
      <c r="AY175" s="142"/>
      <c r="AZ175" s="142"/>
    </row>
    <row r="176" spans="1:52" x14ac:dyDescent="0.2">
      <c r="A176" s="192"/>
      <c r="B176" s="143" t="s">
        <v>358</v>
      </c>
      <c r="C176" s="150" t="str">
        <f t="shared" si="21"/>
        <v>45</v>
      </c>
      <c r="D176" s="150" t="str">
        <f t="shared" si="22"/>
        <v>41</v>
      </c>
      <c r="E176" s="150" t="str">
        <f t="shared" si="23"/>
        <v>000</v>
      </c>
      <c r="F176" s="143" t="str">
        <f t="shared" si="24"/>
        <v>7000.03</v>
      </c>
      <c r="G176" s="143" t="s">
        <v>83</v>
      </c>
      <c r="H176" s="165"/>
      <c r="I176" s="165"/>
      <c r="J176" s="165"/>
      <c r="K176" s="165"/>
      <c r="L176" s="165"/>
      <c r="M176" s="165"/>
      <c r="N176" s="141"/>
      <c r="O176" s="141"/>
      <c r="Q176" s="176"/>
      <c r="R176" s="176"/>
      <c r="S176" s="176"/>
      <c r="T176" s="176"/>
      <c r="U176" s="176"/>
      <c r="V176" s="176"/>
      <c r="W176" s="142"/>
      <c r="X176" s="142"/>
      <c r="Z176" s="178"/>
      <c r="AA176" s="178"/>
      <c r="AB176" s="178"/>
      <c r="AC176" s="178"/>
      <c r="AD176" s="178"/>
      <c r="AE176" s="178"/>
      <c r="AF176" s="178"/>
      <c r="AG176" s="174"/>
      <c r="AI176" s="170"/>
      <c r="AJ176" s="170"/>
      <c r="AK176" s="170">
        <f t="shared" si="20"/>
        <v>0</v>
      </c>
      <c r="AL176" s="172">
        <f>IFERROR(VLOOKUP(B176,[2]rptBudgetaryBudgetCrossOrganiza!$A$10069:$O$10384,13,FALSE),"0")</f>
        <v>0</v>
      </c>
      <c r="AM176" s="172"/>
      <c r="AN176" s="172"/>
      <c r="AO176" s="172"/>
      <c r="AP176" s="172"/>
      <c r="AQ176" s="172"/>
      <c r="AS176" s="142"/>
      <c r="AT176" s="142"/>
      <c r="AU176" s="142"/>
      <c r="AV176" s="142"/>
      <c r="AW176" s="142"/>
      <c r="AX176" s="142"/>
      <c r="AY176" s="142"/>
      <c r="AZ176" s="142"/>
    </row>
    <row r="177" spans="1:52" x14ac:dyDescent="0.2">
      <c r="A177" s="192"/>
      <c r="B177" s="143" t="s">
        <v>359</v>
      </c>
      <c r="C177" s="150" t="str">
        <f t="shared" si="21"/>
        <v>45</v>
      </c>
      <c r="D177" s="150" t="str">
        <f t="shared" si="22"/>
        <v>41</v>
      </c>
      <c r="E177" s="150" t="str">
        <f t="shared" si="23"/>
        <v>000</v>
      </c>
      <c r="F177" s="143" t="str">
        <f t="shared" si="24"/>
        <v>7000.04</v>
      </c>
      <c r="G177" s="143" t="s">
        <v>423</v>
      </c>
      <c r="H177" s="165"/>
      <c r="I177" s="165"/>
      <c r="J177" s="165"/>
      <c r="K177" s="165"/>
      <c r="L177" s="165"/>
      <c r="M177" s="165"/>
      <c r="N177" s="141"/>
      <c r="O177" s="141"/>
      <c r="Q177" s="176"/>
      <c r="R177" s="176"/>
      <c r="S177" s="176"/>
      <c r="T177" s="176"/>
      <c r="U177" s="176"/>
      <c r="V177" s="176"/>
      <c r="W177" s="142"/>
      <c r="X177" s="142"/>
      <c r="Z177" s="178"/>
      <c r="AA177" s="178"/>
      <c r="AB177" s="178"/>
      <c r="AC177" s="178"/>
      <c r="AD177" s="178"/>
      <c r="AE177" s="178"/>
      <c r="AF177" s="178"/>
      <c r="AG177" s="174"/>
      <c r="AI177" s="170"/>
      <c r="AJ177" s="170"/>
      <c r="AK177" s="170">
        <f t="shared" si="20"/>
        <v>0</v>
      </c>
      <c r="AL177" s="172">
        <f>IFERROR(VLOOKUP(B177,[2]rptBudgetaryBudgetCrossOrganiza!$A$10069:$O$10384,13,FALSE),"0")</f>
        <v>0</v>
      </c>
      <c r="AM177" s="172"/>
      <c r="AN177" s="172"/>
      <c r="AO177" s="172"/>
      <c r="AP177" s="172"/>
      <c r="AQ177" s="172"/>
      <c r="AS177" s="142"/>
      <c r="AT177" s="142"/>
      <c r="AU177" s="142"/>
      <c r="AV177" s="142"/>
      <c r="AW177" s="142"/>
      <c r="AX177" s="142"/>
      <c r="AY177" s="142"/>
      <c r="AZ177" s="142"/>
    </row>
    <row r="178" spans="1:52" x14ac:dyDescent="0.2">
      <c r="A178" s="192"/>
      <c r="B178" s="143" t="s">
        <v>360</v>
      </c>
      <c r="C178" s="150" t="str">
        <f t="shared" si="21"/>
        <v>45</v>
      </c>
      <c r="D178" s="150" t="str">
        <f t="shared" si="22"/>
        <v>41</v>
      </c>
      <c r="E178" s="150" t="str">
        <f t="shared" si="23"/>
        <v>000</v>
      </c>
      <c r="F178" s="143" t="str">
        <f t="shared" si="24"/>
        <v>7000.07</v>
      </c>
      <c r="G178" s="143" t="s">
        <v>424</v>
      </c>
      <c r="H178" s="165"/>
      <c r="I178" s="165"/>
      <c r="J178" s="165"/>
      <c r="K178" s="165"/>
      <c r="L178" s="165"/>
      <c r="M178" s="165"/>
      <c r="N178" s="141"/>
      <c r="O178" s="141"/>
      <c r="Q178" s="176"/>
      <c r="R178" s="176"/>
      <c r="S178" s="176"/>
      <c r="T178" s="176"/>
      <c r="U178" s="176"/>
      <c r="V178" s="176"/>
      <c r="W178" s="142"/>
      <c r="X178" s="142"/>
      <c r="Z178" s="178"/>
      <c r="AA178" s="178"/>
      <c r="AB178" s="178"/>
      <c r="AC178" s="178"/>
      <c r="AD178" s="178"/>
      <c r="AE178" s="178"/>
      <c r="AF178" s="178"/>
      <c r="AG178" s="174"/>
      <c r="AI178" s="170"/>
      <c r="AJ178" s="170"/>
      <c r="AK178" s="170">
        <f t="shared" si="20"/>
        <v>0</v>
      </c>
      <c r="AL178" s="172">
        <f>IFERROR(VLOOKUP(B178,[2]rptBudgetaryBudgetCrossOrganiza!$A$10069:$O$10384,13,FALSE),"0")</f>
        <v>0</v>
      </c>
      <c r="AM178" s="172"/>
      <c r="AN178" s="172"/>
      <c r="AO178" s="172"/>
      <c r="AP178" s="172"/>
      <c r="AQ178" s="172"/>
      <c r="AS178" s="142"/>
      <c r="AT178" s="142"/>
      <c r="AU178" s="142"/>
      <c r="AV178" s="142"/>
      <c r="AW178" s="142"/>
      <c r="AX178" s="142"/>
      <c r="AY178" s="142"/>
      <c r="AZ178" s="142"/>
    </row>
    <row r="179" spans="1:52" x14ac:dyDescent="0.2">
      <c r="A179" s="192"/>
      <c r="B179" s="143" t="s">
        <v>361</v>
      </c>
      <c r="C179" s="150" t="str">
        <f t="shared" si="21"/>
        <v>45</v>
      </c>
      <c r="D179" s="150" t="str">
        <f t="shared" si="22"/>
        <v>41</v>
      </c>
      <c r="E179" s="150" t="str">
        <f t="shared" si="23"/>
        <v>000</v>
      </c>
      <c r="F179" s="143" t="str">
        <f t="shared" si="24"/>
        <v>7000.08</v>
      </c>
      <c r="G179" s="143" t="s">
        <v>114</v>
      </c>
      <c r="H179" s="165"/>
      <c r="I179" s="165"/>
      <c r="J179" s="165"/>
      <c r="K179" s="165"/>
      <c r="L179" s="165"/>
      <c r="M179" s="165"/>
      <c r="N179" s="141"/>
      <c r="O179" s="141"/>
      <c r="Q179" s="176"/>
      <c r="R179" s="176"/>
      <c r="S179" s="176"/>
      <c r="T179" s="176"/>
      <c r="U179" s="176"/>
      <c r="V179" s="176"/>
      <c r="W179" s="142"/>
      <c r="X179" s="142"/>
      <c r="Z179" s="178"/>
      <c r="AA179" s="178"/>
      <c r="AB179" s="178"/>
      <c r="AC179" s="178"/>
      <c r="AD179" s="178"/>
      <c r="AE179" s="178"/>
      <c r="AF179" s="178"/>
      <c r="AG179" s="174"/>
      <c r="AI179" s="170"/>
      <c r="AJ179" s="170"/>
      <c r="AK179" s="170">
        <f t="shared" si="20"/>
        <v>0</v>
      </c>
      <c r="AL179" s="172">
        <f>IFERROR(VLOOKUP(B179,[2]rptBudgetaryBudgetCrossOrganiza!$A$10069:$O$10384,13,FALSE),"0")</f>
        <v>0</v>
      </c>
      <c r="AM179" s="172"/>
      <c r="AN179" s="172"/>
      <c r="AO179" s="172"/>
      <c r="AP179" s="172"/>
      <c r="AQ179" s="172"/>
      <c r="AS179" s="142"/>
      <c r="AT179" s="142"/>
      <c r="AU179" s="142"/>
      <c r="AV179" s="142"/>
      <c r="AW179" s="142"/>
      <c r="AX179" s="142"/>
      <c r="AY179" s="142"/>
      <c r="AZ179" s="142"/>
    </row>
    <row r="180" spans="1:52" x14ac:dyDescent="0.2">
      <c r="A180" s="192"/>
      <c r="B180" s="143" t="s">
        <v>362</v>
      </c>
      <c r="C180" s="150" t="str">
        <f t="shared" si="21"/>
        <v>45</v>
      </c>
      <c r="D180" s="150" t="str">
        <f t="shared" si="22"/>
        <v>41</v>
      </c>
      <c r="E180" s="150" t="str">
        <f t="shared" si="23"/>
        <v>000</v>
      </c>
      <c r="F180" s="143" t="str">
        <f t="shared" si="24"/>
        <v>7000.12</v>
      </c>
      <c r="G180" s="143" t="s">
        <v>425</v>
      </c>
      <c r="H180" s="165"/>
      <c r="I180" s="165"/>
      <c r="J180" s="165"/>
      <c r="K180" s="165"/>
      <c r="L180" s="165"/>
      <c r="M180" s="165"/>
      <c r="N180" s="141"/>
      <c r="O180" s="141"/>
      <c r="Q180" s="176"/>
      <c r="R180" s="176"/>
      <c r="S180" s="176"/>
      <c r="T180" s="176"/>
      <c r="U180" s="176"/>
      <c r="V180" s="176"/>
      <c r="W180" s="142"/>
      <c r="X180" s="142"/>
      <c r="Z180" s="178"/>
      <c r="AA180" s="178"/>
      <c r="AB180" s="178"/>
      <c r="AC180" s="178"/>
      <c r="AD180" s="178"/>
      <c r="AE180" s="178"/>
      <c r="AF180" s="178"/>
      <c r="AG180" s="174"/>
      <c r="AI180" s="170"/>
      <c r="AJ180" s="170"/>
      <c r="AK180" s="170">
        <f t="shared" si="20"/>
        <v>0</v>
      </c>
      <c r="AL180" s="172">
        <f>IFERROR(VLOOKUP(B180,[2]rptBudgetaryBudgetCrossOrganiza!$A$10069:$O$10384,13,FALSE),"0")</f>
        <v>0</v>
      </c>
      <c r="AM180" s="172"/>
      <c r="AN180" s="172"/>
      <c r="AO180" s="172"/>
      <c r="AP180" s="172"/>
      <c r="AQ180" s="172"/>
      <c r="AS180" s="142"/>
      <c r="AT180" s="142"/>
      <c r="AU180" s="142"/>
      <c r="AV180" s="142"/>
      <c r="AW180" s="142"/>
      <c r="AX180" s="142"/>
      <c r="AY180" s="142"/>
      <c r="AZ180" s="142"/>
    </row>
    <row r="181" spans="1:52" x14ac:dyDescent="0.2">
      <c r="A181" s="192"/>
      <c r="B181" s="143" t="s">
        <v>363</v>
      </c>
      <c r="C181" s="150" t="str">
        <f t="shared" si="21"/>
        <v>45</v>
      </c>
      <c r="D181" s="150" t="str">
        <f t="shared" si="22"/>
        <v>41</v>
      </c>
      <c r="E181" s="150" t="str">
        <f t="shared" si="23"/>
        <v>000</v>
      </c>
      <c r="F181" s="143" t="str">
        <f t="shared" si="24"/>
        <v>7000.99</v>
      </c>
      <c r="G181" s="143" t="s">
        <v>84</v>
      </c>
      <c r="H181" s="165"/>
      <c r="I181" s="165"/>
      <c r="J181" s="165"/>
      <c r="K181" s="165"/>
      <c r="L181" s="165"/>
      <c r="M181" s="165"/>
      <c r="N181" s="141"/>
      <c r="O181" s="141"/>
      <c r="Q181" s="176"/>
      <c r="R181" s="176"/>
      <c r="S181" s="176"/>
      <c r="T181" s="176"/>
      <c r="U181" s="176"/>
      <c r="V181" s="176"/>
      <c r="W181" s="142"/>
      <c r="X181" s="142"/>
      <c r="Z181" s="178"/>
      <c r="AA181" s="178"/>
      <c r="AB181" s="178"/>
      <c r="AC181" s="178"/>
      <c r="AD181" s="178"/>
      <c r="AE181" s="178"/>
      <c r="AF181" s="178"/>
      <c r="AG181" s="174"/>
      <c r="AI181" s="170"/>
      <c r="AJ181" s="170"/>
      <c r="AK181" s="170">
        <f t="shared" si="20"/>
        <v>0</v>
      </c>
      <c r="AL181" s="172">
        <f>IFERROR(VLOOKUP(B181,[2]rptBudgetaryBudgetCrossOrganiza!$A$10069:$O$10384,13,FALSE),"0")</f>
        <v>0</v>
      </c>
      <c r="AM181" s="172"/>
      <c r="AN181" s="172"/>
      <c r="AO181" s="172"/>
      <c r="AP181" s="172"/>
      <c r="AQ181" s="172"/>
      <c r="AS181" s="142"/>
      <c r="AT181" s="142"/>
      <c r="AU181" s="142"/>
      <c r="AV181" s="142"/>
      <c r="AW181" s="142"/>
      <c r="AX181" s="142"/>
      <c r="AY181" s="142"/>
      <c r="AZ181" s="142"/>
    </row>
    <row r="182" spans="1:52" x14ac:dyDescent="0.2">
      <c r="H182" s="143">
        <f>SUBTOTAL(9,H3:H181)</f>
        <v>5569480</v>
      </c>
      <c r="I182" s="143">
        <f>SUBTOTAL(9,I3:I181)</f>
        <v>13619055</v>
      </c>
      <c r="J182" s="143">
        <f>SUM(J3:J181)</f>
        <v>0</v>
      </c>
      <c r="K182" s="143">
        <f>SUM(K3:K181)</f>
        <v>0</v>
      </c>
      <c r="L182" s="143">
        <f>SUM(L3:L181)</f>
        <v>0</v>
      </c>
      <c r="M182" s="143">
        <f>SUM(M3:M181)</f>
        <v>7386706.6200000001</v>
      </c>
      <c r="N182" s="143">
        <f>SUBTOTAL(9,N3:N181)</f>
        <v>7386706.6200000001</v>
      </c>
      <c r="O182" s="143">
        <f>SUM(O3:O181)</f>
        <v>-6232348.3799999999</v>
      </c>
      <c r="Q182" s="143">
        <f t="shared" ref="Q182:W182" si="25">SUBTOTAL(9,Q3:Q181)</f>
        <v>1528455</v>
      </c>
      <c r="R182" s="143">
        <f t="shared" si="25"/>
        <v>4406135</v>
      </c>
      <c r="S182" s="143">
        <f t="shared" si="25"/>
        <v>0</v>
      </c>
      <c r="T182" s="143">
        <f t="shared" si="25"/>
        <v>0</v>
      </c>
      <c r="U182" s="143">
        <f t="shared" si="25"/>
        <v>0</v>
      </c>
      <c r="V182" s="143">
        <f t="shared" si="25"/>
        <v>4067755.9399999995</v>
      </c>
      <c r="W182" s="143">
        <f t="shared" si="25"/>
        <v>4067755.9399999995</v>
      </c>
      <c r="X182" s="143">
        <f>SUM(X3:X181)</f>
        <v>-338379.06000000023</v>
      </c>
      <c r="Z182" s="143">
        <f t="shared" ref="Z182:AG182" si="26">SUBTOTAL(9,Z3:Z181)</f>
        <v>7504500</v>
      </c>
      <c r="AA182" s="143">
        <f t="shared" si="26"/>
        <v>7749375</v>
      </c>
      <c r="AB182" s="143">
        <f t="shared" si="26"/>
        <v>0</v>
      </c>
      <c r="AC182" s="143">
        <f t="shared" si="26"/>
        <v>0</v>
      </c>
      <c r="AD182" s="143">
        <f t="shared" si="26"/>
        <v>0</v>
      </c>
      <c r="AE182" s="143">
        <f t="shared" si="26"/>
        <v>2812668.0599999996</v>
      </c>
      <c r="AF182" s="143">
        <f t="shared" si="26"/>
        <v>2812668.0599999996</v>
      </c>
      <c r="AG182" s="143">
        <f t="shared" si="26"/>
        <v>-4936706.9399999995</v>
      </c>
      <c r="AI182" s="143">
        <f>SUM(AI3:AI181)</f>
        <v>1596905</v>
      </c>
      <c r="AJ182" s="143">
        <f>SUM(AJ3:AJ181)</f>
        <v>1596905</v>
      </c>
      <c r="AK182" s="143">
        <f>SUM(AK3:AK181)</f>
        <v>1596905</v>
      </c>
      <c r="AL182" s="143">
        <f t="shared" ref="AL182:AQ182" si="27">SUM(AL3:AL181)</f>
        <v>5005.95</v>
      </c>
      <c r="AM182" s="143">
        <f t="shared" si="27"/>
        <v>0</v>
      </c>
      <c r="AN182" s="143">
        <f t="shared" si="27"/>
        <v>0</v>
      </c>
      <c r="AO182" s="143">
        <f t="shared" si="27"/>
        <v>0</v>
      </c>
      <c r="AP182" s="143">
        <f t="shared" si="27"/>
        <v>0</v>
      </c>
      <c r="AQ182" s="143">
        <f t="shared" si="27"/>
        <v>-1596905</v>
      </c>
      <c r="AS182" s="143">
        <f t="shared" ref="AS182:AZ182" si="28">SUM(AS3:AS181)</f>
        <v>0</v>
      </c>
      <c r="AT182" s="143">
        <f t="shared" si="28"/>
        <v>0</v>
      </c>
      <c r="AU182" s="143">
        <f t="shared" si="28"/>
        <v>0</v>
      </c>
      <c r="AV182" s="143">
        <f t="shared" si="28"/>
        <v>0</v>
      </c>
      <c r="AW182" s="143">
        <f t="shared" si="28"/>
        <v>0</v>
      </c>
      <c r="AX182" s="143">
        <f t="shared" si="28"/>
        <v>0</v>
      </c>
      <c r="AY182" s="143">
        <f t="shared" si="28"/>
        <v>0</v>
      </c>
      <c r="AZ182" s="143">
        <f t="shared" si="28"/>
        <v>0</v>
      </c>
    </row>
    <row r="184" spans="1:52" x14ac:dyDescent="0.2">
      <c r="I184" s="143">
        <f>H182-I182</f>
        <v>-8049575</v>
      </c>
    </row>
  </sheetData>
  <autoFilter ref="A2:BJ181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6"/>
  <sheetViews>
    <sheetView topLeftCell="F1" zoomScale="110" zoomScaleNormal="110" workbookViewId="0">
      <selection activeCell="AK3" sqref="AK3:AK20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customWidth="1" outlineLevel="1"/>
    <col min="42" max="42" width="13.7109375" style="131" customWidth="1" outlineLevel="1"/>
    <col min="43" max="43" width="14.85546875" style="131" customWidth="1" outlineLevel="1"/>
    <col min="44" max="44" width="2.7109375" style="131" customWidth="1"/>
    <col min="45" max="45" width="10.7109375" style="131" hidden="1" customWidth="1" outlineLevel="1"/>
    <col min="46" max="46" width="11.85546875" style="131" hidden="1" customWidth="1" outlineLevel="1"/>
    <col min="47" max="50" width="15.42578125" style="131" hidden="1" customWidth="1" outlineLevel="1"/>
    <col min="51" max="51" width="13.7109375" style="131" hidden="1" customWidth="1" outlineLevel="1"/>
    <col min="52" max="52" width="17.7109375" style="131" hidden="1" customWidth="1" outlineLevel="1"/>
    <col min="53" max="53" width="9.140625" style="131" collapsed="1"/>
    <col min="54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3" t="s">
        <v>2</v>
      </c>
      <c r="I1" s="203"/>
      <c r="J1" s="203"/>
      <c r="K1" s="203"/>
      <c r="L1" s="203"/>
      <c r="M1" s="203"/>
      <c r="N1" s="203"/>
      <c r="O1" s="145"/>
      <c r="Q1" s="204" t="s">
        <v>3</v>
      </c>
      <c r="R1" s="204"/>
      <c r="S1" s="204"/>
      <c r="T1" s="204"/>
      <c r="U1" s="204"/>
      <c r="V1" s="204"/>
      <c r="W1" s="204"/>
      <c r="X1" s="204"/>
      <c r="Z1" s="205" t="s">
        <v>4</v>
      </c>
      <c r="AA1" s="205"/>
      <c r="AB1" s="205"/>
      <c r="AC1" s="205"/>
      <c r="AD1" s="205"/>
      <c r="AE1" s="205"/>
      <c r="AF1" s="205"/>
      <c r="AG1" s="205"/>
      <c r="AI1" s="206" t="s">
        <v>5</v>
      </c>
      <c r="AJ1" s="206"/>
      <c r="AK1" s="206"/>
      <c r="AL1" s="206"/>
      <c r="AM1" s="206"/>
      <c r="AN1" s="206"/>
      <c r="AO1" s="206"/>
      <c r="AP1" s="206"/>
      <c r="AQ1" s="206"/>
      <c r="AS1" s="204" t="s">
        <v>6</v>
      </c>
      <c r="AT1" s="204"/>
      <c r="AU1" s="204"/>
      <c r="AV1" s="204"/>
      <c r="AW1" s="204"/>
      <c r="AX1" s="204"/>
      <c r="AY1" s="204"/>
      <c r="AZ1" s="204"/>
    </row>
    <row r="2" spans="1:62" s="148" customFormat="1" ht="25.5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17</v>
      </c>
      <c r="AG2" s="137" t="s">
        <v>81</v>
      </c>
      <c r="AH2" s="147"/>
      <c r="AI2" s="138" t="s">
        <v>7</v>
      </c>
      <c r="AJ2" s="138" t="s">
        <v>8</v>
      </c>
      <c r="AK2" s="138" t="s">
        <v>158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81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3</v>
      </c>
      <c r="B3" s="149" t="s">
        <v>122</v>
      </c>
      <c r="C3" s="150" t="str">
        <f>MID($B$3,5,2)</f>
        <v>40</v>
      </c>
      <c r="D3" s="150" t="str">
        <f>MID($B$3,8,2)</f>
        <v>80</v>
      </c>
      <c r="E3" s="150" t="str">
        <f>MID($B$3,11,3)</f>
        <v>015</v>
      </c>
      <c r="F3" s="129" t="str">
        <f t="shared" ref="F3:F20" si="0">RIGHT(B3,7)</f>
        <v>4400.08</v>
      </c>
      <c r="G3" s="151" t="s">
        <v>140</v>
      </c>
      <c r="H3" s="165">
        <v>0</v>
      </c>
      <c r="I3" s="165">
        <v>0</v>
      </c>
      <c r="J3" s="165"/>
      <c r="K3" s="165"/>
      <c r="L3" s="165"/>
      <c r="M3" s="165">
        <v>0</v>
      </c>
      <c r="N3" s="165">
        <v>0</v>
      </c>
      <c r="O3" s="166">
        <f>N3-H3</f>
        <v>0</v>
      </c>
      <c r="P3" s="147"/>
      <c r="Q3" s="176">
        <v>0</v>
      </c>
      <c r="R3" s="176">
        <v>0</v>
      </c>
      <c r="S3" s="176"/>
      <c r="T3" s="176"/>
      <c r="U3" s="176"/>
      <c r="V3" s="176">
        <v>0</v>
      </c>
      <c r="W3" s="176">
        <v>0</v>
      </c>
      <c r="X3" s="177">
        <f>W3-R3</f>
        <v>0</v>
      </c>
      <c r="Y3" s="168"/>
      <c r="Z3" s="178">
        <v>0</v>
      </c>
      <c r="AA3" s="178">
        <v>0</v>
      </c>
      <c r="AB3" s="178"/>
      <c r="AC3" s="178"/>
      <c r="AD3" s="178"/>
      <c r="AE3" s="178">
        <v>0</v>
      </c>
      <c r="AF3" s="178">
        <v>0</v>
      </c>
      <c r="AG3" s="179">
        <f>AF3-AA3</f>
        <v>0</v>
      </c>
      <c r="AH3" s="168"/>
      <c r="AI3" s="170">
        <f>IFERROR(VLOOKUP(B3,[3]rptBudgetaryBudgetCrossOrganiza!$A$1:$M$56,4,FALSE),"0")</f>
        <v>0</v>
      </c>
      <c r="AJ3" s="170">
        <f>IFERROR(VLOOKUP(B3,[3]rptBudgetaryBudgetCrossOrganiza!$A$1:$M$56,6,FALSE),"0")</f>
        <v>0</v>
      </c>
      <c r="AK3" s="170">
        <f>AJ3</f>
        <v>0</v>
      </c>
      <c r="AL3" s="170">
        <f>IFERROR(VLOOKUP(B3,[4]rptBudgetaryBudgetCrossOrganiza!$A$822:$O$839,13,FALSE),"0")</f>
        <v>0</v>
      </c>
      <c r="AM3" s="170"/>
      <c r="AN3" s="170"/>
      <c r="AO3" s="170"/>
      <c r="AP3" s="170"/>
      <c r="AQ3" s="180">
        <f t="shared" ref="AQ3:AQ10" si="1">AP3-AJ3</f>
        <v>0</v>
      </c>
      <c r="AR3" s="173"/>
      <c r="AS3" s="176"/>
      <c r="AT3" s="176"/>
      <c r="AU3" s="176"/>
      <c r="AV3" s="176"/>
      <c r="AW3" s="176"/>
      <c r="AX3" s="176"/>
      <c r="AY3" s="176"/>
      <c r="AZ3" s="177">
        <f>AY3-AT3</f>
        <v>0</v>
      </c>
      <c r="BA3" s="168"/>
      <c r="BB3" s="168"/>
      <c r="BC3" s="168"/>
      <c r="BD3" s="168"/>
      <c r="BE3" s="147"/>
      <c r="BF3" s="147"/>
      <c r="BG3" s="147"/>
      <c r="BH3" s="147"/>
      <c r="BI3" s="147"/>
      <c r="BJ3" s="147"/>
    </row>
    <row r="4" spans="1:62" x14ac:dyDescent="0.2">
      <c r="A4" s="127">
        <v>3</v>
      </c>
      <c r="B4" s="128" t="s">
        <v>123</v>
      </c>
      <c r="C4" s="150" t="str">
        <f t="shared" ref="C4:C20" si="2">MID(B4,5,2)</f>
        <v>40</v>
      </c>
      <c r="D4" s="150" t="str">
        <f t="shared" ref="D4:D20" si="3">MID($B$3,8,2)</f>
        <v>80</v>
      </c>
      <c r="E4" s="150" t="str">
        <f t="shared" ref="E4:E20" si="4">MID($B$3,11,3)</f>
        <v>015</v>
      </c>
      <c r="F4" s="129" t="str">
        <f t="shared" si="0"/>
        <v>4400.09</v>
      </c>
      <c r="G4" s="130" t="s">
        <v>141</v>
      </c>
      <c r="H4" s="165">
        <v>0</v>
      </c>
      <c r="I4" s="165">
        <v>0</v>
      </c>
      <c r="J4" s="166"/>
      <c r="K4" s="166"/>
      <c r="L4" s="166"/>
      <c r="M4" s="165">
        <v>0</v>
      </c>
      <c r="N4" s="165">
        <v>0</v>
      </c>
      <c r="O4" s="166">
        <f>N4-H4</f>
        <v>0</v>
      </c>
      <c r="Q4" s="176">
        <v>0</v>
      </c>
      <c r="R4" s="176">
        <v>0</v>
      </c>
      <c r="S4" s="177"/>
      <c r="T4" s="177"/>
      <c r="U4" s="177"/>
      <c r="V4" s="176">
        <v>0</v>
      </c>
      <c r="W4" s="176">
        <v>0</v>
      </c>
      <c r="X4" s="177">
        <f>W4-R4</f>
        <v>0</v>
      </c>
      <c r="Y4" s="143"/>
      <c r="Z4" s="178">
        <v>0</v>
      </c>
      <c r="AA4" s="178">
        <v>0</v>
      </c>
      <c r="AB4" s="179"/>
      <c r="AC4" s="179"/>
      <c r="AD4" s="179"/>
      <c r="AE4" s="179">
        <v>0</v>
      </c>
      <c r="AF4" s="178">
        <v>0</v>
      </c>
      <c r="AG4" s="179">
        <f>AF4-AA4</f>
        <v>0</v>
      </c>
      <c r="AH4" s="143"/>
      <c r="AI4" s="170">
        <f>IFERROR(VLOOKUP(B4,[3]rptBudgetaryBudgetCrossOrganiza!$A$1:$M$56,4,FALSE),"0")</f>
        <v>0</v>
      </c>
      <c r="AJ4" s="170">
        <f>IFERROR(VLOOKUP(B4,[3]rptBudgetaryBudgetCrossOrganiza!$A$1:$M$56,6,FALSE),"0")</f>
        <v>0</v>
      </c>
      <c r="AK4" s="170">
        <f t="shared" ref="AK4:AK20" si="5">AJ4</f>
        <v>0</v>
      </c>
      <c r="AL4" s="170">
        <f>IFERROR(VLOOKUP(B4,[4]rptBudgetaryBudgetCrossOrganiza!$A$822:$O$839,13,FALSE),"0")</f>
        <v>0</v>
      </c>
      <c r="AM4" s="180"/>
      <c r="AN4" s="180"/>
      <c r="AO4" s="180"/>
      <c r="AP4" s="180"/>
      <c r="AQ4" s="180">
        <f t="shared" si="1"/>
        <v>0</v>
      </c>
      <c r="AR4" s="143"/>
      <c r="AS4" s="177"/>
      <c r="AT4" s="177"/>
      <c r="AU4" s="177"/>
      <c r="AV4" s="177"/>
      <c r="AW4" s="177"/>
      <c r="AX4" s="177"/>
      <c r="AY4" s="177"/>
      <c r="AZ4" s="177">
        <f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124</v>
      </c>
      <c r="C5" s="150" t="str">
        <f t="shared" si="2"/>
        <v>40</v>
      </c>
      <c r="D5" s="150" t="str">
        <f t="shared" si="3"/>
        <v>80</v>
      </c>
      <c r="E5" s="150" t="str">
        <f t="shared" si="4"/>
        <v>015</v>
      </c>
      <c r="F5" s="129" t="str">
        <f t="shared" si="0"/>
        <v>4500.10</v>
      </c>
      <c r="G5" s="130" t="s">
        <v>142</v>
      </c>
      <c r="H5" s="165">
        <v>0</v>
      </c>
      <c r="I5" s="165">
        <v>0</v>
      </c>
      <c r="J5" s="166"/>
      <c r="K5" s="166"/>
      <c r="L5" s="166"/>
      <c r="M5" s="165">
        <v>0</v>
      </c>
      <c r="N5" s="165">
        <v>0</v>
      </c>
      <c r="O5" s="166">
        <f t="shared" ref="O5:O20" si="6">N5-H5</f>
        <v>0</v>
      </c>
      <c r="Q5" s="176">
        <v>0</v>
      </c>
      <c r="R5" s="176">
        <v>0</v>
      </c>
      <c r="S5" s="177"/>
      <c r="T5" s="177"/>
      <c r="U5" s="177"/>
      <c r="V5" s="176">
        <v>0</v>
      </c>
      <c r="W5" s="176">
        <v>0</v>
      </c>
      <c r="X5" s="177">
        <f t="shared" ref="X5:X20" si="7">W5-R5</f>
        <v>0</v>
      </c>
      <c r="Y5" s="143"/>
      <c r="Z5" s="178">
        <v>0</v>
      </c>
      <c r="AA5" s="178">
        <v>0</v>
      </c>
      <c r="AB5" s="179"/>
      <c r="AC5" s="179"/>
      <c r="AD5" s="179"/>
      <c r="AE5" s="179">
        <v>0</v>
      </c>
      <c r="AF5" s="178">
        <v>0</v>
      </c>
      <c r="AG5" s="179">
        <f t="shared" ref="AG5:AG10" si="8">AF5-AA5</f>
        <v>0</v>
      </c>
      <c r="AH5" s="143"/>
      <c r="AI5" s="170">
        <f>IFERROR(VLOOKUP(B5,[3]rptBudgetaryBudgetCrossOrganiza!$A$1:$M$56,4,FALSE),"0")</f>
        <v>0</v>
      </c>
      <c r="AJ5" s="170">
        <f>IFERROR(VLOOKUP(B5,[3]rptBudgetaryBudgetCrossOrganiza!$A$1:$M$56,6,FALSE),"0")</f>
        <v>0</v>
      </c>
      <c r="AK5" s="170">
        <f t="shared" si="5"/>
        <v>0</v>
      </c>
      <c r="AL5" s="170">
        <f>IFERROR(VLOOKUP(B5,[4]rptBudgetaryBudgetCrossOrganiza!$A$822:$O$839,13,FALSE),"0")</f>
        <v>0</v>
      </c>
      <c r="AM5" s="180"/>
      <c r="AN5" s="180"/>
      <c r="AO5" s="180"/>
      <c r="AP5" s="180"/>
      <c r="AQ5" s="180">
        <f t="shared" si="1"/>
        <v>0</v>
      </c>
      <c r="AR5" s="143"/>
      <c r="AS5" s="177"/>
      <c r="AT5" s="177"/>
      <c r="AU5" s="177"/>
      <c r="AV5" s="177"/>
      <c r="AW5" s="177"/>
      <c r="AX5" s="177"/>
      <c r="AY5" s="177"/>
      <c r="AZ5" s="177">
        <f t="shared" ref="AZ5:AZ10" si="9">AY5-AT5</f>
        <v>0</v>
      </c>
      <c r="BA5" s="143"/>
      <c r="BB5" s="143"/>
      <c r="BC5" s="143"/>
      <c r="BD5" s="143"/>
    </row>
    <row r="6" spans="1:62" x14ac:dyDescent="0.2">
      <c r="A6" s="127">
        <v>1</v>
      </c>
      <c r="B6" s="128" t="s">
        <v>125</v>
      </c>
      <c r="C6" s="150" t="str">
        <f t="shared" si="2"/>
        <v>40</v>
      </c>
      <c r="D6" s="150" t="str">
        <f t="shared" si="3"/>
        <v>80</v>
      </c>
      <c r="E6" s="150" t="str">
        <f t="shared" si="4"/>
        <v>015</v>
      </c>
      <c r="F6" s="129" t="str">
        <f t="shared" si="0"/>
        <v>4500.11</v>
      </c>
      <c r="G6" s="130" t="s">
        <v>143</v>
      </c>
      <c r="H6" s="165">
        <v>0</v>
      </c>
      <c r="I6" s="165">
        <v>0</v>
      </c>
      <c r="J6" s="166"/>
      <c r="K6" s="166"/>
      <c r="L6" s="166"/>
      <c r="M6" s="165">
        <v>0</v>
      </c>
      <c r="N6" s="165">
        <v>0</v>
      </c>
      <c r="O6" s="166">
        <f t="shared" si="6"/>
        <v>0</v>
      </c>
      <c r="Q6" s="176">
        <v>0</v>
      </c>
      <c r="R6" s="176">
        <v>0</v>
      </c>
      <c r="S6" s="177"/>
      <c r="T6" s="177"/>
      <c r="U6" s="177"/>
      <c r="V6" s="176">
        <v>0</v>
      </c>
      <c r="W6" s="176">
        <v>0</v>
      </c>
      <c r="X6" s="177">
        <f t="shared" si="7"/>
        <v>0</v>
      </c>
      <c r="Y6" s="143"/>
      <c r="Z6" s="178">
        <v>0</v>
      </c>
      <c r="AA6" s="178">
        <v>0</v>
      </c>
      <c r="AB6" s="179"/>
      <c r="AC6" s="179"/>
      <c r="AD6" s="179"/>
      <c r="AE6" s="179">
        <v>0</v>
      </c>
      <c r="AF6" s="178">
        <v>0</v>
      </c>
      <c r="AG6" s="179">
        <f t="shared" si="8"/>
        <v>0</v>
      </c>
      <c r="AH6" s="143"/>
      <c r="AI6" s="170">
        <f>IFERROR(VLOOKUP(B6,[3]rptBudgetaryBudgetCrossOrganiza!$A$1:$M$56,4,FALSE),"0")</f>
        <v>0</v>
      </c>
      <c r="AJ6" s="170">
        <f>IFERROR(VLOOKUP(B6,[3]rptBudgetaryBudgetCrossOrganiza!$A$1:$M$56,6,FALSE),"0")</f>
        <v>0</v>
      </c>
      <c r="AK6" s="170">
        <f t="shared" si="5"/>
        <v>0</v>
      </c>
      <c r="AL6" s="170">
        <f>IFERROR(VLOOKUP(B6,[4]rptBudgetaryBudgetCrossOrganiza!$A$822:$O$839,13,FALSE),"0")</f>
        <v>0</v>
      </c>
      <c r="AM6" s="180"/>
      <c r="AN6" s="180"/>
      <c r="AO6" s="180"/>
      <c r="AP6" s="180"/>
      <c r="AQ6" s="180">
        <f t="shared" si="1"/>
        <v>0</v>
      </c>
      <c r="AR6" s="143"/>
      <c r="AS6" s="177"/>
      <c r="AT6" s="177"/>
      <c r="AU6" s="177"/>
      <c r="AV6" s="177"/>
      <c r="AW6" s="177"/>
      <c r="AX6" s="177"/>
      <c r="AY6" s="177"/>
      <c r="AZ6" s="177">
        <f t="shared" si="9"/>
        <v>0</v>
      </c>
      <c r="BA6" s="143"/>
      <c r="BB6" s="143"/>
      <c r="BC6" s="143"/>
      <c r="BD6" s="143"/>
    </row>
    <row r="7" spans="1:62" x14ac:dyDescent="0.2">
      <c r="A7" s="127">
        <v>1</v>
      </c>
      <c r="B7" s="128" t="s">
        <v>126</v>
      </c>
      <c r="C7" s="150" t="str">
        <f t="shared" si="2"/>
        <v>40</v>
      </c>
      <c r="D7" s="150" t="str">
        <f t="shared" si="3"/>
        <v>80</v>
      </c>
      <c r="E7" s="150" t="str">
        <f t="shared" si="4"/>
        <v>015</v>
      </c>
      <c r="F7" s="129" t="str">
        <f t="shared" si="0"/>
        <v>4500.12</v>
      </c>
      <c r="G7" s="130" t="s">
        <v>144</v>
      </c>
      <c r="H7" s="165">
        <v>2376600</v>
      </c>
      <c r="I7" s="165">
        <v>2376600</v>
      </c>
      <c r="J7" s="166"/>
      <c r="K7" s="166"/>
      <c r="L7" s="166"/>
      <c r="M7" s="165">
        <v>5739323.5999999996</v>
      </c>
      <c r="N7" s="165">
        <v>5739323.5999999996</v>
      </c>
      <c r="O7" s="166">
        <f t="shared" si="6"/>
        <v>3362723.5999999996</v>
      </c>
      <c r="Q7" s="176">
        <v>2575000</v>
      </c>
      <c r="R7" s="176">
        <v>2575000</v>
      </c>
      <c r="S7" s="177"/>
      <c r="T7" s="177"/>
      <c r="U7" s="177"/>
      <c r="V7" s="176">
        <v>3114970.8</v>
      </c>
      <c r="W7" s="176">
        <v>3114970.8</v>
      </c>
      <c r="X7" s="177">
        <f t="shared" si="7"/>
        <v>539970.79999999981</v>
      </c>
      <c r="Y7" s="143"/>
      <c r="Z7" s="178">
        <v>2878360</v>
      </c>
      <c r="AA7" s="178">
        <v>2878360</v>
      </c>
      <c r="AB7" s="179"/>
      <c r="AC7" s="179"/>
      <c r="AD7" s="179"/>
      <c r="AE7" s="179">
        <v>3126349.7</v>
      </c>
      <c r="AF7" s="178">
        <v>3126349.7</v>
      </c>
      <c r="AG7" s="179">
        <f t="shared" si="8"/>
        <v>247989.70000000019</v>
      </c>
      <c r="AH7" s="143"/>
      <c r="AI7" s="170">
        <f>IFERROR(VLOOKUP(B7,[3]rptBudgetaryBudgetCrossOrganiza!$A$1:$M$56,4,FALSE),"0")</f>
        <v>2878360</v>
      </c>
      <c r="AJ7" s="170">
        <f>IFERROR(VLOOKUP(B7,[3]rptBudgetaryBudgetCrossOrganiza!$A$1:$M$56,6,FALSE),"0")</f>
        <v>2878360</v>
      </c>
      <c r="AK7" s="170">
        <f t="shared" si="5"/>
        <v>2878360</v>
      </c>
      <c r="AL7" s="170">
        <f>IFERROR(VLOOKUP(B7,[4]rptBudgetaryBudgetCrossOrganiza!$A$822:$O$839,13,FALSE),"0")</f>
        <v>1430955.64</v>
      </c>
      <c r="AM7" s="180"/>
      <c r="AN7" s="180"/>
      <c r="AO7" s="180"/>
      <c r="AP7" s="180"/>
      <c r="AQ7" s="180">
        <f t="shared" si="1"/>
        <v>-2878360</v>
      </c>
      <c r="AR7" s="143"/>
      <c r="AS7" s="177"/>
      <c r="AT7" s="177"/>
      <c r="AU7" s="177"/>
      <c r="AV7" s="177"/>
      <c r="AW7" s="177"/>
      <c r="AX7" s="177"/>
      <c r="AY7" s="177"/>
      <c r="AZ7" s="177">
        <f t="shared" si="9"/>
        <v>0</v>
      </c>
      <c r="BA7" s="143"/>
      <c r="BB7" s="143"/>
      <c r="BC7" s="143"/>
      <c r="BD7" s="143"/>
    </row>
    <row r="8" spans="1:62" x14ac:dyDescent="0.2">
      <c r="A8" s="127">
        <v>1</v>
      </c>
      <c r="B8" s="128" t="s">
        <v>127</v>
      </c>
      <c r="C8" s="150" t="str">
        <f t="shared" si="2"/>
        <v>40</v>
      </c>
      <c r="D8" s="150" t="str">
        <f t="shared" si="3"/>
        <v>80</v>
      </c>
      <c r="E8" s="150" t="str">
        <f t="shared" si="4"/>
        <v>015</v>
      </c>
      <c r="F8" s="129" t="str">
        <f t="shared" si="0"/>
        <v>4500.13</v>
      </c>
      <c r="G8" s="130" t="s">
        <v>145</v>
      </c>
      <c r="H8" s="165">
        <v>1200000</v>
      </c>
      <c r="I8" s="165">
        <v>1200000</v>
      </c>
      <c r="J8" s="166"/>
      <c r="K8" s="166"/>
      <c r="L8" s="166"/>
      <c r="M8" s="165">
        <v>3021719.08</v>
      </c>
      <c r="N8" s="165">
        <v>3021719.08</v>
      </c>
      <c r="O8" s="166">
        <f t="shared" si="6"/>
        <v>1821719.08</v>
      </c>
      <c r="Q8" s="176">
        <v>1305000</v>
      </c>
      <c r="R8" s="176">
        <v>1305000</v>
      </c>
      <c r="S8" s="177"/>
      <c r="T8" s="177"/>
      <c r="U8" s="177"/>
      <c r="V8" s="176">
        <v>1634539.38</v>
      </c>
      <c r="W8" s="176">
        <v>1634539.38</v>
      </c>
      <c r="X8" s="177">
        <f t="shared" si="7"/>
        <v>329539.37999999989</v>
      </c>
      <c r="Y8" s="143"/>
      <c r="Z8" s="178">
        <v>1482100</v>
      </c>
      <c r="AA8" s="178">
        <v>1482100</v>
      </c>
      <c r="AB8" s="179"/>
      <c r="AC8" s="179"/>
      <c r="AD8" s="179"/>
      <c r="AE8" s="179">
        <v>1623875.61</v>
      </c>
      <c r="AF8" s="178">
        <v>1623875.61</v>
      </c>
      <c r="AG8" s="179">
        <f t="shared" si="8"/>
        <v>141775.6100000001</v>
      </c>
      <c r="AH8" s="143"/>
      <c r="AI8" s="170">
        <f>IFERROR(VLOOKUP(B8,[3]rptBudgetaryBudgetCrossOrganiza!$A$1:$M$56,4,FALSE),"0")</f>
        <v>1482100</v>
      </c>
      <c r="AJ8" s="170">
        <f>IFERROR(VLOOKUP(B8,[3]rptBudgetaryBudgetCrossOrganiza!$A$1:$M$56,6,FALSE),"0")</f>
        <v>1482100</v>
      </c>
      <c r="AK8" s="170">
        <f t="shared" si="5"/>
        <v>1482100</v>
      </c>
      <c r="AL8" s="170">
        <f>IFERROR(VLOOKUP(B8,[4]rptBudgetaryBudgetCrossOrganiza!$A$822:$O$839,13,FALSE),"0")</f>
        <v>747456.52</v>
      </c>
      <c r="AM8" s="180"/>
      <c r="AN8" s="180"/>
      <c r="AO8" s="180"/>
      <c r="AP8" s="180"/>
      <c r="AQ8" s="180">
        <f t="shared" si="1"/>
        <v>-1482100</v>
      </c>
      <c r="AR8" s="143"/>
      <c r="AS8" s="177"/>
      <c r="AT8" s="177"/>
      <c r="AU8" s="177"/>
      <c r="AV8" s="177"/>
      <c r="AW8" s="177"/>
      <c r="AX8" s="177"/>
      <c r="AY8" s="177"/>
      <c r="AZ8" s="177">
        <f t="shared" si="9"/>
        <v>0</v>
      </c>
      <c r="BA8" s="143"/>
      <c r="BB8" s="143"/>
      <c r="BC8" s="143"/>
      <c r="BD8" s="143"/>
    </row>
    <row r="9" spans="1:62" x14ac:dyDescent="0.2">
      <c r="A9" s="127">
        <v>1</v>
      </c>
      <c r="B9" s="128" t="s">
        <v>128</v>
      </c>
      <c r="C9" s="150" t="str">
        <f t="shared" si="2"/>
        <v>40</v>
      </c>
      <c r="D9" s="150" t="str">
        <f t="shared" si="3"/>
        <v>80</v>
      </c>
      <c r="E9" s="150" t="str">
        <f t="shared" si="4"/>
        <v>015</v>
      </c>
      <c r="F9" s="129" t="str">
        <f t="shared" si="0"/>
        <v>4500.39</v>
      </c>
      <c r="G9" s="130" t="s">
        <v>146</v>
      </c>
      <c r="H9" s="165">
        <v>0</v>
      </c>
      <c r="I9" s="165">
        <v>0</v>
      </c>
      <c r="J9" s="166"/>
      <c r="K9" s="166"/>
      <c r="L9" s="166"/>
      <c r="M9" s="165">
        <v>0</v>
      </c>
      <c r="N9" s="165">
        <v>0</v>
      </c>
      <c r="O9" s="166">
        <f t="shared" si="6"/>
        <v>0</v>
      </c>
      <c r="Q9" s="176">
        <v>0</v>
      </c>
      <c r="R9" s="176">
        <v>0</v>
      </c>
      <c r="S9" s="177"/>
      <c r="T9" s="177"/>
      <c r="U9" s="177"/>
      <c r="V9" s="176">
        <v>0</v>
      </c>
      <c r="W9" s="176">
        <v>0</v>
      </c>
      <c r="X9" s="177">
        <f t="shared" si="7"/>
        <v>0</v>
      </c>
      <c r="Y9" s="143"/>
      <c r="Z9" s="178">
        <v>0</v>
      </c>
      <c r="AA9" s="178">
        <v>0</v>
      </c>
      <c r="AB9" s="179"/>
      <c r="AC9" s="179"/>
      <c r="AD9" s="179"/>
      <c r="AE9" s="179">
        <v>0</v>
      </c>
      <c r="AF9" s="178">
        <v>0</v>
      </c>
      <c r="AG9" s="179">
        <f t="shared" si="8"/>
        <v>0</v>
      </c>
      <c r="AH9" s="143"/>
      <c r="AI9" s="170">
        <f>IFERROR(VLOOKUP(B9,[3]rptBudgetaryBudgetCrossOrganiza!$A$1:$M$56,4,FALSE),"0")</f>
        <v>0</v>
      </c>
      <c r="AJ9" s="170">
        <f>IFERROR(VLOOKUP(B9,[3]rptBudgetaryBudgetCrossOrganiza!$A$1:$M$56,6,FALSE),"0")</f>
        <v>0</v>
      </c>
      <c r="AK9" s="170">
        <f t="shared" si="5"/>
        <v>0</v>
      </c>
      <c r="AL9" s="170">
        <f>IFERROR(VLOOKUP(B9,[4]rptBudgetaryBudgetCrossOrganiza!$A$822:$O$839,13,FALSE),"0")</f>
        <v>0</v>
      </c>
      <c r="AM9" s="180"/>
      <c r="AN9" s="180"/>
      <c r="AO9" s="180"/>
      <c r="AP9" s="180"/>
      <c r="AQ9" s="180">
        <f t="shared" si="1"/>
        <v>0</v>
      </c>
      <c r="AR9" s="143"/>
      <c r="AS9" s="177"/>
      <c r="AT9" s="177"/>
      <c r="AU9" s="177"/>
      <c r="AV9" s="177"/>
      <c r="AW9" s="177"/>
      <c r="AX9" s="177"/>
      <c r="AY9" s="177"/>
      <c r="AZ9" s="177">
        <f t="shared" si="9"/>
        <v>0</v>
      </c>
      <c r="BA9" s="143"/>
      <c r="BB9" s="143"/>
      <c r="BC9" s="143"/>
      <c r="BD9" s="143"/>
    </row>
    <row r="10" spans="1:62" x14ac:dyDescent="0.2">
      <c r="A10" s="127">
        <v>1</v>
      </c>
      <c r="B10" s="128" t="s">
        <v>129</v>
      </c>
      <c r="C10" s="150" t="str">
        <f t="shared" si="2"/>
        <v>40</v>
      </c>
      <c r="D10" s="150" t="str">
        <f t="shared" si="3"/>
        <v>80</v>
      </c>
      <c r="E10" s="150" t="str">
        <f t="shared" si="4"/>
        <v>015</v>
      </c>
      <c r="F10" s="129" t="str">
        <f t="shared" si="0"/>
        <v>4500.40</v>
      </c>
      <c r="G10" s="130" t="s">
        <v>147</v>
      </c>
      <c r="H10" s="165">
        <v>0</v>
      </c>
      <c r="I10" s="165">
        <v>0</v>
      </c>
      <c r="J10" s="166"/>
      <c r="K10" s="166"/>
      <c r="L10" s="166"/>
      <c r="M10" s="165">
        <v>0</v>
      </c>
      <c r="N10" s="165">
        <v>0</v>
      </c>
      <c r="O10" s="166">
        <f t="shared" si="6"/>
        <v>0</v>
      </c>
      <c r="Q10" s="176">
        <v>0</v>
      </c>
      <c r="R10" s="176">
        <v>0</v>
      </c>
      <c r="S10" s="177"/>
      <c r="T10" s="177"/>
      <c r="U10" s="177"/>
      <c r="V10" s="176">
        <v>0</v>
      </c>
      <c r="W10" s="176">
        <v>0</v>
      </c>
      <c r="X10" s="177">
        <f t="shared" si="7"/>
        <v>0</v>
      </c>
      <c r="Y10" s="143"/>
      <c r="Z10" s="178">
        <v>0</v>
      </c>
      <c r="AA10" s="178">
        <v>0</v>
      </c>
      <c r="AB10" s="179"/>
      <c r="AC10" s="179"/>
      <c r="AD10" s="179"/>
      <c r="AE10" s="179">
        <v>0</v>
      </c>
      <c r="AF10" s="178">
        <v>0</v>
      </c>
      <c r="AG10" s="179">
        <f t="shared" si="8"/>
        <v>0</v>
      </c>
      <c r="AH10" s="143"/>
      <c r="AI10" s="170">
        <f>IFERROR(VLOOKUP(B10,[3]rptBudgetaryBudgetCrossOrganiza!$A$1:$M$56,4,FALSE),"0")</f>
        <v>0</v>
      </c>
      <c r="AJ10" s="170">
        <f>IFERROR(VLOOKUP(B10,[3]rptBudgetaryBudgetCrossOrganiza!$A$1:$M$56,6,FALSE),"0")</f>
        <v>0</v>
      </c>
      <c r="AK10" s="170">
        <f t="shared" si="5"/>
        <v>0</v>
      </c>
      <c r="AL10" s="170">
        <f>IFERROR(VLOOKUP(B10,[4]rptBudgetaryBudgetCrossOrganiza!$A$822:$O$839,13,FALSE),"0")</f>
        <v>0</v>
      </c>
      <c r="AM10" s="180"/>
      <c r="AN10" s="180"/>
      <c r="AO10" s="180"/>
      <c r="AP10" s="180"/>
      <c r="AQ10" s="180">
        <f t="shared" si="1"/>
        <v>0</v>
      </c>
      <c r="AR10" s="143"/>
      <c r="AS10" s="177"/>
      <c r="AT10" s="177"/>
      <c r="AU10" s="177"/>
      <c r="AV10" s="177"/>
      <c r="AW10" s="177"/>
      <c r="AX10" s="177"/>
      <c r="AY10" s="177"/>
      <c r="AZ10" s="177">
        <f t="shared" si="9"/>
        <v>0</v>
      </c>
      <c r="BA10" s="143"/>
      <c r="BB10" s="143"/>
      <c r="BC10" s="143"/>
      <c r="BD10" s="143"/>
    </row>
    <row r="11" spans="1:62" x14ac:dyDescent="0.2">
      <c r="A11" s="127">
        <v>2</v>
      </c>
      <c r="B11" s="128" t="s">
        <v>130</v>
      </c>
      <c r="C11" s="150" t="str">
        <f t="shared" si="2"/>
        <v>40</v>
      </c>
      <c r="D11" s="150" t="str">
        <f t="shared" si="3"/>
        <v>80</v>
      </c>
      <c r="E11" s="150" t="str">
        <f t="shared" si="4"/>
        <v>015</v>
      </c>
      <c r="F11" s="129" t="str">
        <f t="shared" si="0"/>
        <v>4700.01</v>
      </c>
      <c r="G11" s="130" t="s">
        <v>148</v>
      </c>
      <c r="H11" s="165">
        <v>0</v>
      </c>
      <c r="I11" s="165">
        <v>0</v>
      </c>
      <c r="J11" s="166"/>
      <c r="K11" s="166"/>
      <c r="L11" s="166"/>
      <c r="M11" s="165">
        <v>0</v>
      </c>
      <c r="N11" s="165">
        <v>0</v>
      </c>
      <c r="O11" s="166">
        <f t="shared" si="6"/>
        <v>0</v>
      </c>
      <c r="Q11" s="176">
        <v>0</v>
      </c>
      <c r="R11" s="176">
        <v>0</v>
      </c>
      <c r="S11" s="177"/>
      <c r="T11" s="177"/>
      <c r="U11" s="177"/>
      <c r="V11" s="176">
        <v>0</v>
      </c>
      <c r="W11" s="176">
        <v>0</v>
      </c>
      <c r="X11" s="177">
        <f t="shared" si="7"/>
        <v>0</v>
      </c>
      <c r="Y11" s="143"/>
      <c r="Z11" s="178">
        <v>0</v>
      </c>
      <c r="AA11" s="178">
        <v>0</v>
      </c>
      <c r="AB11" s="179"/>
      <c r="AC11" s="179"/>
      <c r="AD11" s="179"/>
      <c r="AE11" s="179">
        <v>0</v>
      </c>
      <c r="AF11" s="178">
        <v>0</v>
      </c>
      <c r="AG11" s="179"/>
      <c r="AH11" s="143"/>
      <c r="AI11" s="170">
        <f>IFERROR(VLOOKUP(B11,[3]rptBudgetaryBudgetCrossOrganiza!$A$1:$M$56,4,FALSE),"0")</f>
        <v>0</v>
      </c>
      <c r="AJ11" s="170">
        <f>IFERROR(VLOOKUP(B11,[3]rptBudgetaryBudgetCrossOrganiza!$A$1:$M$56,6,FALSE),"0")</f>
        <v>0</v>
      </c>
      <c r="AK11" s="170">
        <f t="shared" si="5"/>
        <v>0</v>
      </c>
      <c r="AL11" s="170">
        <f>IFERROR(VLOOKUP(B11,[4]rptBudgetaryBudgetCrossOrganiza!$A$822:$O$839,13,FALSE),"0")</f>
        <v>0</v>
      </c>
      <c r="AM11" s="180"/>
      <c r="AN11" s="180"/>
      <c r="AO11" s="180"/>
      <c r="AP11" s="180"/>
      <c r="AQ11" s="180"/>
      <c r="AR11" s="143"/>
      <c r="AS11" s="177"/>
      <c r="AT11" s="177"/>
      <c r="AU11" s="177"/>
      <c r="AV11" s="177"/>
      <c r="AW11" s="177"/>
      <c r="AX11" s="177"/>
      <c r="AY11" s="177"/>
      <c r="AZ11" s="177"/>
      <c r="BA11" s="143"/>
      <c r="BB11" s="143"/>
      <c r="BC11" s="143"/>
      <c r="BD11" s="143"/>
    </row>
    <row r="12" spans="1:62" x14ac:dyDescent="0.2">
      <c r="A12" s="127">
        <v>2</v>
      </c>
      <c r="B12" s="128" t="s">
        <v>131</v>
      </c>
      <c r="C12" s="150" t="str">
        <f t="shared" si="2"/>
        <v>40</v>
      </c>
      <c r="D12" s="150" t="str">
        <f t="shared" si="3"/>
        <v>80</v>
      </c>
      <c r="E12" s="150" t="str">
        <f t="shared" si="4"/>
        <v>015</v>
      </c>
      <c r="F12" s="129" t="str">
        <f t="shared" si="0"/>
        <v>4700.07</v>
      </c>
      <c r="G12" s="130" t="s">
        <v>149</v>
      </c>
      <c r="H12" s="165">
        <v>0</v>
      </c>
      <c r="I12" s="165">
        <v>0</v>
      </c>
      <c r="J12" s="166"/>
      <c r="K12" s="166"/>
      <c r="L12" s="166"/>
      <c r="M12" s="165">
        <v>72102.399999999994</v>
      </c>
      <c r="N12" s="165">
        <v>72102.399999999994</v>
      </c>
      <c r="O12" s="166">
        <f t="shared" si="6"/>
        <v>72102.399999999994</v>
      </c>
      <c r="Q12" s="176">
        <v>0</v>
      </c>
      <c r="R12" s="176">
        <v>0</v>
      </c>
      <c r="S12" s="177"/>
      <c r="T12" s="177"/>
      <c r="U12" s="177"/>
      <c r="V12" s="176">
        <v>95930.98</v>
      </c>
      <c r="W12" s="176">
        <v>95930.98</v>
      </c>
      <c r="X12" s="177">
        <f t="shared" si="7"/>
        <v>95930.98</v>
      </c>
      <c r="Y12" s="143"/>
      <c r="Z12" s="178">
        <v>0</v>
      </c>
      <c r="AA12" s="178">
        <v>0</v>
      </c>
      <c r="AB12" s="179"/>
      <c r="AC12" s="179"/>
      <c r="AD12" s="179"/>
      <c r="AE12" s="179">
        <v>0</v>
      </c>
      <c r="AF12" s="178">
        <v>0</v>
      </c>
      <c r="AG12" s="179"/>
      <c r="AH12" s="143"/>
      <c r="AI12" s="170">
        <f>IFERROR(VLOOKUP(B12,[3]rptBudgetaryBudgetCrossOrganiza!$A$1:$M$56,4,FALSE),"0")</f>
        <v>0</v>
      </c>
      <c r="AJ12" s="170">
        <f>IFERROR(VLOOKUP(B12,[3]rptBudgetaryBudgetCrossOrganiza!$A$1:$M$56,6,FALSE),"0")</f>
        <v>0</v>
      </c>
      <c r="AK12" s="170">
        <f t="shared" si="5"/>
        <v>0</v>
      </c>
      <c r="AL12" s="170">
        <f>IFERROR(VLOOKUP(B12,[4]rptBudgetaryBudgetCrossOrganiza!$A$822:$O$839,13,FALSE),"0")</f>
        <v>0</v>
      </c>
      <c r="AM12" s="180"/>
      <c r="AN12" s="180"/>
      <c r="AO12" s="180"/>
      <c r="AP12" s="180"/>
      <c r="AQ12" s="180"/>
      <c r="AR12" s="143"/>
      <c r="AS12" s="177"/>
      <c r="AT12" s="177"/>
      <c r="AU12" s="177"/>
      <c r="AV12" s="177"/>
      <c r="AW12" s="177"/>
      <c r="AX12" s="177"/>
      <c r="AY12" s="177"/>
      <c r="AZ12" s="177"/>
      <c r="BA12" s="143"/>
      <c r="BB12" s="143"/>
      <c r="BC12" s="143"/>
      <c r="BD12" s="143"/>
    </row>
    <row r="13" spans="1:62" x14ac:dyDescent="0.2">
      <c r="A13" s="127">
        <v>2</v>
      </c>
      <c r="B13" s="128" t="s">
        <v>132</v>
      </c>
      <c r="C13" s="150" t="str">
        <f t="shared" si="2"/>
        <v>40</v>
      </c>
      <c r="D13" s="150" t="str">
        <f t="shared" si="3"/>
        <v>80</v>
      </c>
      <c r="E13" s="150" t="str">
        <f t="shared" si="4"/>
        <v>015</v>
      </c>
      <c r="F13" s="129" t="str">
        <f t="shared" si="0"/>
        <v>4700.09</v>
      </c>
      <c r="G13" s="130" t="s">
        <v>150</v>
      </c>
      <c r="H13" s="165">
        <v>0</v>
      </c>
      <c r="I13" s="165">
        <v>0</v>
      </c>
      <c r="J13" s="166"/>
      <c r="K13" s="166"/>
      <c r="L13" s="166"/>
      <c r="M13" s="165">
        <v>0</v>
      </c>
      <c r="N13" s="165">
        <v>0</v>
      </c>
      <c r="O13" s="166">
        <f t="shared" si="6"/>
        <v>0</v>
      </c>
      <c r="Q13" s="176">
        <v>0</v>
      </c>
      <c r="R13" s="176">
        <v>0</v>
      </c>
      <c r="S13" s="177"/>
      <c r="T13" s="177"/>
      <c r="U13" s="177"/>
      <c r="V13" s="176">
        <v>0</v>
      </c>
      <c r="W13" s="176">
        <v>0</v>
      </c>
      <c r="X13" s="177">
        <f t="shared" si="7"/>
        <v>0</v>
      </c>
      <c r="Y13" s="143"/>
      <c r="Z13" s="178">
        <v>0</v>
      </c>
      <c r="AA13" s="178">
        <v>0</v>
      </c>
      <c r="AB13" s="179"/>
      <c r="AC13" s="179"/>
      <c r="AD13" s="179"/>
      <c r="AE13" s="179">
        <v>0</v>
      </c>
      <c r="AF13" s="178">
        <v>0</v>
      </c>
      <c r="AG13" s="179"/>
      <c r="AH13" s="143"/>
      <c r="AI13" s="170">
        <f>IFERROR(VLOOKUP(B13,[3]rptBudgetaryBudgetCrossOrganiza!$A$1:$M$56,4,FALSE),"0")</f>
        <v>0</v>
      </c>
      <c r="AJ13" s="170">
        <f>IFERROR(VLOOKUP(B13,[3]rptBudgetaryBudgetCrossOrganiza!$A$1:$M$56,6,FALSE),"0")</f>
        <v>0</v>
      </c>
      <c r="AK13" s="170">
        <f t="shared" si="5"/>
        <v>0</v>
      </c>
      <c r="AL13" s="170">
        <f>IFERROR(VLOOKUP(B13,[4]rptBudgetaryBudgetCrossOrganiza!$A$822:$O$839,13,FALSE),"0")</f>
        <v>0</v>
      </c>
      <c r="AM13" s="180"/>
      <c r="AN13" s="180"/>
      <c r="AO13" s="180"/>
      <c r="AP13" s="180"/>
      <c r="AQ13" s="180"/>
      <c r="AR13" s="143"/>
      <c r="AS13" s="177"/>
      <c r="AT13" s="177"/>
      <c r="AU13" s="177"/>
      <c r="AV13" s="177"/>
      <c r="AW13" s="177"/>
      <c r="AX13" s="177"/>
      <c r="AY13" s="177"/>
      <c r="AZ13" s="177"/>
      <c r="BA13" s="143"/>
      <c r="BB13" s="143"/>
      <c r="BC13" s="143"/>
      <c r="BD13" s="143"/>
    </row>
    <row r="14" spans="1:62" x14ac:dyDescent="0.2">
      <c r="A14" s="127">
        <v>2</v>
      </c>
      <c r="B14" s="128" t="s">
        <v>133</v>
      </c>
      <c r="C14" s="150" t="str">
        <f t="shared" si="2"/>
        <v>40</v>
      </c>
      <c r="D14" s="150" t="str">
        <f t="shared" si="3"/>
        <v>80</v>
      </c>
      <c r="E14" s="150" t="str">
        <f t="shared" si="4"/>
        <v>015</v>
      </c>
      <c r="F14" s="129" t="str">
        <f t="shared" si="0"/>
        <v>4700.19</v>
      </c>
      <c r="G14" s="130" t="s">
        <v>151</v>
      </c>
      <c r="H14" s="165">
        <v>0</v>
      </c>
      <c r="I14" s="165">
        <v>0</v>
      </c>
      <c r="J14" s="166"/>
      <c r="K14" s="166"/>
      <c r="L14" s="166"/>
      <c r="M14" s="165">
        <v>-61827</v>
      </c>
      <c r="N14" s="165">
        <v>-61827</v>
      </c>
      <c r="O14" s="166">
        <f t="shared" si="6"/>
        <v>-61827</v>
      </c>
      <c r="Q14" s="176">
        <v>0</v>
      </c>
      <c r="R14" s="176">
        <v>0</v>
      </c>
      <c r="S14" s="177"/>
      <c r="T14" s="177"/>
      <c r="U14" s="177"/>
      <c r="V14" s="176">
        <v>151213</v>
      </c>
      <c r="W14" s="176">
        <v>151213</v>
      </c>
      <c r="X14" s="177">
        <f t="shared" si="7"/>
        <v>151213</v>
      </c>
      <c r="Y14" s="143"/>
      <c r="Z14" s="178">
        <v>0</v>
      </c>
      <c r="AA14" s="178">
        <v>0</v>
      </c>
      <c r="AB14" s="179"/>
      <c r="AC14" s="179"/>
      <c r="AD14" s="179"/>
      <c r="AE14" s="179">
        <v>0</v>
      </c>
      <c r="AF14" s="178">
        <v>0</v>
      </c>
      <c r="AG14" s="179"/>
      <c r="AH14" s="143"/>
      <c r="AI14" s="170">
        <f>IFERROR(VLOOKUP(B14,[3]rptBudgetaryBudgetCrossOrganiza!$A$1:$M$56,4,FALSE),"0")</f>
        <v>0</v>
      </c>
      <c r="AJ14" s="170">
        <f>IFERROR(VLOOKUP(B14,[3]rptBudgetaryBudgetCrossOrganiza!$A$1:$M$56,6,FALSE),"0")</f>
        <v>0</v>
      </c>
      <c r="AK14" s="170">
        <f t="shared" si="5"/>
        <v>0</v>
      </c>
      <c r="AL14" s="170">
        <f>IFERROR(VLOOKUP(B14,[4]rptBudgetaryBudgetCrossOrganiza!$A$822:$O$839,13,FALSE),"0")</f>
        <v>0</v>
      </c>
      <c r="AM14" s="180"/>
      <c r="AN14" s="180"/>
      <c r="AO14" s="180"/>
      <c r="AP14" s="180"/>
      <c r="AQ14" s="180"/>
      <c r="AR14" s="143"/>
      <c r="AS14" s="177"/>
      <c r="AT14" s="177"/>
      <c r="AU14" s="177"/>
      <c r="AV14" s="177"/>
      <c r="AW14" s="177"/>
      <c r="AX14" s="177"/>
      <c r="AY14" s="177"/>
      <c r="AZ14" s="177"/>
      <c r="BA14" s="143"/>
      <c r="BB14" s="143"/>
      <c r="BC14" s="143"/>
      <c r="BD14" s="143"/>
    </row>
    <row r="15" spans="1:62" x14ac:dyDescent="0.2">
      <c r="A15" s="127">
        <v>2</v>
      </c>
      <c r="B15" s="128" t="s">
        <v>134</v>
      </c>
      <c r="C15" s="150" t="str">
        <f t="shared" si="2"/>
        <v>40</v>
      </c>
      <c r="D15" s="150" t="str">
        <f t="shared" si="3"/>
        <v>80</v>
      </c>
      <c r="E15" s="150" t="str">
        <f t="shared" si="4"/>
        <v>015</v>
      </c>
      <c r="F15" s="129" t="str">
        <f t="shared" si="0"/>
        <v>4700.21</v>
      </c>
      <c r="G15" s="130" t="s">
        <v>152</v>
      </c>
      <c r="H15" s="165">
        <v>0</v>
      </c>
      <c r="I15" s="165">
        <v>0</v>
      </c>
      <c r="J15" s="166"/>
      <c r="K15" s="166"/>
      <c r="L15" s="166"/>
      <c r="M15" s="165">
        <v>0</v>
      </c>
      <c r="N15" s="165">
        <v>0</v>
      </c>
      <c r="O15" s="166">
        <f t="shared" si="6"/>
        <v>0</v>
      </c>
      <c r="Q15" s="176">
        <v>0</v>
      </c>
      <c r="R15" s="176">
        <v>0</v>
      </c>
      <c r="S15" s="177"/>
      <c r="T15" s="177"/>
      <c r="U15" s="177"/>
      <c r="V15" s="176">
        <v>0</v>
      </c>
      <c r="W15" s="176">
        <v>0</v>
      </c>
      <c r="X15" s="177">
        <f t="shared" si="7"/>
        <v>0</v>
      </c>
      <c r="Y15" s="143"/>
      <c r="Z15" s="178">
        <v>0</v>
      </c>
      <c r="AA15" s="178">
        <v>0</v>
      </c>
      <c r="AB15" s="179"/>
      <c r="AC15" s="179"/>
      <c r="AD15" s="179"/>
      <c r="AE15" s="179">
        <v>0</v>
      </c>
      <c r="AF15" s="178">
        <v>0</v>
      </c>
      <c r="AG15" s="179"/>
      <c r="AH15" s="143"/>
      <c r="AI15" s="170">
        <f>IFERROR(VLOOKUP(B15,[3]rptBudgetaryBudgetCrossOrganiza!$A$1:$M$56,4,FALSE),"0")</f>
        <v>0</v>
      </c>
      <c r="AJ15" s="170">
        <f>IFERROR(VLOOKUP(B15,[3]rptBudgetaryBudgetCrossOrganiza!$A$1:$M$56,6,FALSE),"0")</f>
        <v>0</v>
      </c>
      <c r="AK15" s="170">
        <f t="shared" si="5"/>
        <v>0</v>
      </c>
      <c r="AL15" s="170">
        <f>IFERROR(VLOOKUP(B15,[4]rptBudgetaryBudgetCrossOrganiza!$A$822:$O$839,13,FALSE),"0")</f>
        <v>0</v>
      </c>
      <c r="AM15" s="180"/>
      <c r="AN15" s="180"/>
      <c r="AO15" s="180"/>
      <c r="AP15" s="180"/>
      <c r="AQ15" s="180"/>
      <c r="AR15" s="143"/>
      <c r="AS15" s="177"/>
      <c r="AT15" s="177"/>
      <c r="AU15" s="177"/>
      <c r="AV15" s="177"/>
      <c r="AW15" s="177"/>
      <c r="AX15" s="177"/>
      <c r="AY15" s="177"/>
      <c r="AZ15" s="177"/>
      <c r="BA15" s="143"/>
      <c r="BB15" s="143"/>
      <c r="BC15" s="143"/>
      <c r="BD15" s="143"/>
    </row>
    <row r="16" spans="1:62" x14ac:dyDescent="0.2">
      <c r="A16" s="127">
        <v>3</v>
      </c>
      <c r="B16" s="128" t="s">
        <v>135</v>
      </c>
      <c r="C16" s="150" t="str">
        <f t="shared" si="2"/>
        <v>40</v>
      </c>
      <c r="D16" s="150" t="str">
        <f t="shared" si="3"/>
        <v>80</v>
      </c>
      <c r="E16" s="150" t="str">
        <f t="shared" si="4"/>
        <v>015</v>
      </c>
      <c r="F16" s="129" t="str">
        <f t="shared" si="0"/>
        <v>4850.04</v>
      </c>
      <c r="G16" s="130" t="s">
        <v>153</v>
      </c>
      <c r="H16" s="165">
        <v>0</v>
      </c>
      <c r="I16" s="165">
        <v>0</v>
      </c>
      <c r="J16" s="166"/>
      <c r="K16" s="166"/>
      <c r="L16" s="166"/>
      <c r="M16" s="165">
        <v>0</v>
      </c>
      <c r="N16" s="165">
        <v>0</v>
      </c>
      <c r="O16" s="166">
        <f t="shared" si="6"/>
        <v>0</v>
      </c>
      <c r="Q16" s="176">
        <v>0</v>
      </c>
      <c r="R16" s="176">
        <v>0</v>
      </c>
      <c r="S16" s="177"/>
      <c r="T16" s="177"/>
      <c r="U16" s="177"/>
      <c r="V16" s="176">
        <v>0</v>
      </c>
      <c r="W16" s="176">
        <v>0</v>
      </c>
      <c r="X16" s="177">
        <f t="shared" si="7"/>
        <v>0</v>
      </c>
      <c r="Y16" s="143"/>
      <c r="Z16" s="178">
        <v>0</v>
      </c>
      <c r="AA16" s="178">
        <v>0</v>
      </c>
      <c r="AB16" s="179"/>
      <c r="AC16" s="179"/>
      <c r="AD16" s="179"/>
      <c r="AE16" s="179">
        <v>0</v>
      </c>
      <c r="AF16" s="178">
        <v>0</v>
      </c>
      <c r="AG16" s="179"/>
      <c r="AH16" s="143"/>
      <c r="AI16" s="170">
        <f>IFERROR(VLOOKUP(B16,[3]rptBudgetaryBudgetCrossOrganiza!$A$1:$M$56,4,FALSE),"0")</f>
        <v>0</v>
      </c>
      <c r="AJ16" s="170">
        <f>IFERROR(VLOOKUP(B16,[3]rptBudgetaryBudgetCrossOrganiza!$A$1:$M$56,6,FALSE),"0")</f>
        <v>0</v>
      </c>
      <c r="AK16" s="170">
        <f t="shared" si="5"/>
        <v>0</v>
      </c>
      <c r="AL16" s="170">
        <f>IFERROR(VLOOKUP(B16,[4]rptBudgetaryBudgetCrossOrganiza!$A$822:$O$839,13,FALSE),"0")</f>
        <v>0</v>
      </c>
      <c r="AM16" s="180"/>
      <c r="AN16" s="180"/>
      <c r="AO16" s="180"/>
      <c r="AP16" s="180"/>
      <c r="AQ16" s="180"/>
      <c r="AR16" s="143"/>
      <c r="AS16" s="177"/>
      <c r="AT16" s="177"/>
      <c r="AU16" s="177"/>
      <c r="AV16" s="177"/>
      <c r="AW16" s="177"/>
      <c r="AX16" s="177"/>
      <c r="AY16" s="177"/>
      <c r="AZ16" s="177"/>
      <c r="BA16" s="143"/>
      <c r="BB16" s="143"/>
      <c r="BC16" s="143"/>
      <c r="BD16" s="143"/>
    </row>
    <row r="17" spans="1:56" x14ac:dyDescent="0.2">
      <c r="A17" s="127">
        <v>3</v>
      </c>
      <c r="B17" s="128" t="s">
        <v>136</v>
      </c>
      <c r="C17" s="150" t="str">
        <f t="shared" si="2"/>
        <v>40</v>
      </c>
      <c r="D17" s="150" t="str">
        <f t="shared" si="3"/>
        <v>80</v>
      </c>
      <c r="E17" s="150" t="str">
        <f t="shared" si="4"/>
        <v>015</v>
      </c>
      <c r="F17" s="129" t="str">
        <f t="shared" si="0"/>
        <v>4850.07</v>
      </c>
      <c r="G17" s="130" t="s">
        <v>154</v>
      </c>
      <c r="H17" s="165">
        <v>0</v>
      </c>
      <c r="I17" s="165">
        <v>0</v>
      </c>
      <c r="J17" s="166"/>
      <c r="K17" s="166"/>
      <c r="L17" s="166"/>
      <c r="M17" s="165">
        <v>0</v>
      </c>
      <c r="N17" s="165">
        <v>0</v>
      </c>
      <c r="O17" s="166">
        <f t="shared" si="6"/>
        <v>0</v>
      </c>
      <c r="Q17" s="176">
        <v>0</v>
      </c>
      <c r="R17" s="176">
        <v>0</v>
      </c>
      <c r="S17" s="177"/>
      <c r="T17" s="177"/>
      <c r="U17" s="177"/>
      <c r="V17" s="176">
        <v>0</v>
      </c>
      <c r="W17" s="176">
        <v>0</v>
      </c>
      <c r="X17" s="177">
        <f t="shared" si="7"/>
        <v>0</v>
      </c>
      <c r="Y17" s="143"/>
      <c r="Z17" s="178">
        <v>0</v>
      </c>
      <c r="AA17" s="178">
        <v>0</v>
      </c>
      <c r="AB17" s="179"/>
      <c r="AC17" s="179"/>
      <c r="AD17" s="179"/>
      <c r="AE17" s="179">
        <v>0</v>
      </c>
      <c r="AF17" s="178">
        <v>0</v>
      </c>
      <c r="AG17" s="179"/>
      <c r="AH17" s="143"/>
      <c r="AI17" s="170">
        <f>IFERROR(VLOOKUP(B17,[3]rptBudgetaryBudgetCrossOrganiza!$A$1:$M$56,4,FALSE),"0")</f>
        <v>0</v>
      </c>
      <c r="AJ17" s="170">
        <f>IFERROR(VLOOKUP(B17,[3]rptBudgetaryBudgetCrossOrganiza!$A$1:$M$56,6,FALSE),"0")</f>
        <v>0</v>
      </c>
      <c r="AK17" s="170">
        <f t="shared" si="5"/>
        <v>0</v>
      </c>
      <c r="AL17" s="170">
        <f>IFERROR(VLOOKUP(B17,[4]rptBudgetaryBudgetCrossOrganiza!$A$822:$O$839,13,FALSE),"0")</f>
        <v>0</v>
      </c>
      <c r="AM17" s="180"/>
      <c r="AN17" s="180"/>
      <c r="AO17" s="180"/>
      <c r="AP17" s="180"/>
      <c r="AQ17" s="180"/>
      <c r="AR17" s="143"/>
      <c r="AS17" s="177"/>
      <c r="AT17" s="177"/>
      <c r="AU17" s="177"/>
      <c r="AV17" s="177"/>
      <c r="AW17" s="177"/>
      <c r="AX17" s="177"/>
      <c r="AY17" s="177"/>
      <c r="AZ17" s="177"/>
      <c r="BA17" s="143"/>
      <c r="BB17" s="143"/>
      <c r="BC17" s="143"/>
      <c r="BD17" s="143"/>
    </row>
    <row r="18" spans="1:56" x14ac:dyDescent="0.2">
      <c r="B18" s="128" t="s">
        <v>137</v>
      </c>
      <c r="C18" s="150" t="str">
        <f t="shared" si="2"/>
        <v>40</v>
      </c>
      <c r="D18" s="150" t="str">
        <f t="shared" si="3"/>
        <v>80</v>
      </c>
      <c r="E18" s="150" t="str">
        <f t="shared" si="4"/>
        <v>015</v>
      </c>
      <c r="F18" s="129" t="str">
        <f t="shared" si="0"/>
        <v>4900.00</v>
      </c>
      <c r="G18" s="130" t="s">
        <v>155</v>
      </c>
      <c r="H18" s="165">
        <v>0</v>
      </c>
      <c r="I18" s="165">
        <v>0</v>
      </c>
      <c r="J18" s="166"/>
      <c r="K18" s="166"/>
      <c r="L18" s="166"/>
      <c r="M18" s="165">
        <v>0</v>
      </c>
      <c r="N18" s="165">
        <v>0</v>
      </c>
      <c r="O18" s="166">
        <f t="shared" si="6"/>
        <v>0</v>
      </c>
      <c r="Q18" s="176">
        <v>0</v>
      </c>
      <c r="R18" s="176">
        <v>0</v>
      </c>
      <c r="S18" s="177"/>
      <c r="T18" s="177"/>
      <c r="U18" s="177"/>
      <c r="V18" s="176">
        <v>0</v>
      </c>
      <c r="W18" s="176">
        <v>0</v>
      </c>
      <c r="X18" s="177">
        <f t="shared" si="7"/>
        <v>0</v>
      </c>
      <c r="Y18" s="143"/>
      <c r="Z18" s="178">
        <v>0</v>
      </c>
      <c r="AA18" s="178">
        <v>0</v>
      </c>
      <c r="AB18" s="179"/>
      <c r="AC18" s="179"/>
      <c r="AD18" s="179"/>
      <c r="AE18" s="179">
        <v>0</v>
      </c>
      <c r="AF18" s="178">
        <v>0</v>
      </c>
      <c r="AG18" s="179"/>
      <c r="AH18" s="143"/>
      <c r="AI18" s="170">
        <f>IFERROR(VLOOKUP(B18,[3]rptBudgetaryBudgetCrossOrganiza!$A$1:$M$56,4,FALSE),"0")</f>
        <v>0</v>
      </c>
      <c r="AJ18" s="170">
        <f>IFERROR(VLOOKUP(B18,[3]rptBudgetaryBudgetCrossOrganiza!$A$1:$M$56,6,FALSE),"0")</f>
        <v>0</v>
      </c>
      <c r="AK18" s="170">
        <f t="shared" si="5"/>
        <v>0</v>
      </c>
      <c r="AL18" s="170">
        <f>IFERROR(VLOOKUP(B18,[4]rptBudgetaryBudgetCrossOrganiza!$A$822:$O$839,13,FALSE),"0")</f>
        <v>0</v>
      </c>
      <c r="AM18" s="180"/>
      <c r="AN18" s="180"/>
      <c r="AO18" s="180"/>
      <c r="AP18" s="180"/>
      <c r="AQ18" s="180"/>
      <c r="AR18" s="143"/>
      <c r="AS18" s="177"/>
      <c r="AT18" s="177"/>
      <c r="AU18" s="177"/>
      <c r="AV18" s="177"/>
      <c r="AW18" s="177"/>
      <c r="AX18" s="177"/>
      <c r="AY18" s="177"/>
      <c r="AZ18" s="177"/>
      <c r="BA18" s="143"/>
      <c r="BB18" s="143"/>
      <c r="BC18" s="143"/>
      <c r="BD18" s="143"/>
    </row>
    <row r="19" spans="1:56" x14ac:dyDescent="0.2">
      <c r="B19" s="128" t="s">
        <v>138</v>
      </c>
      <c r="C19" s="150" t="str">
        <f t="shared" si="2"/>
        <v>40</v>
      </c>
      <c r="D19" s="150" t="str">
        <f t="shared" si="3"/>
        <v>80</v>
      </c>
      <c r="E19" s="150" t="str">
        <f t="shared" si="4"/>
        <v>015</v>
      </c>
      <c r="F19" s="129" t="str">
        <f t="shared" si="0"/>
        <v>4900.04</v>
      </c>
      <c r="G19" s="130" t="s">
        <v>156</v>
      </c>
      <c r="H19" s="165">
        <v>0</v>
      </c>
      <c r="I19" s="165">
        <v>0</v>
      </c>
      <c r="J19" s="166"/>
      <c r="K19" s="166"/>
      <c r="L19" s="166"/>
      <c r="M19" s="165">
        <v>0</v>
      </c>
      <c r="N19" s="165">
        <v>0</v>
      </c>
      <c r="O19" s="166">
        <f t="shared" si="6"/>
        <v>0</v>
      </c>
      <c r="Q19" s="176">
        <v>0</v>
      </c>
      <c r="R19" s="176">
        <v>0</v>
      </c>
      <c r="S19" s="177"/>
      <c r="T19" s="177"/>
      <c r="U19" s="177"/>
      <c r="V19" s="176">
        <v>0</v>
      </c>
      <c r="W19" s="176">
        <v>0</v>
      </c>
      <c r="X19" s="177">
        <f t="shared" si="7"/>
        <v>0</v>
      </c>
      <c r="Y19" s="143"/>
      <c r="Z19" s="178">
        <v>0</v>
      </c>
      <c r="AA19" s="178">
        <v>0</v>
      </c>
      <c r="AB19" s="179"/>
      <c r="AC19" s="179"/>
      <c r="AD19" s="179"/>
      <c r="AE19" s="179">
        <v>0</v>
      </c>
      <c r="AF19" s="178">
        <v>0</v>
      </c>
      <c r="AG19" s="179"/>
      <c r="AH19" s="143"/>
      <c r="AI19" s="170">
        <f>IFERROR(VLOOKUP(B19,[3]rptBudgetaryBudgetCrossOrganiza!$A$1:$M$56,4,FALSE),"0")</f>
        <v>0</v>
      </c>
      <c r="AJ19" s="170">
        <f>IFERROR(VLOOKUP(B19,[3]rptBudgetaryBudgetCrossOrganiza!$A$1:$M$56,6,FALSE),"0")</f>
        <v>0</v>
      </c>
      <c r="AK19" s="170">
        <f t="shared" si="5"/>
        <v>0</v>
      </c>
      <c r="AL19" s="170">
        <f>IFERROR(VLOOKUP(B19,[4]rptBudgetaryBudgetCrossOrganiza!$A$822:$O$839,13,FALSE),"0")</f>
        <v>0</v>
      </c>
      <c r="AM19" s="180"/>
      <c r="AN19" s="180"/>
      <c r="AO19" s="180"/>
      <c r="AP19" s="180"/>
      <c r="AQ19" s="180"/>
      <c r="AR19" s="143"/>
      <c r="AS19" s="177"/>
      <c r="AT19" s="177"/>
      <c r="AU19" s="177"/>
      <c r="AV19" s="177"/>
      <c r="AW19" s="177"/>
      <c r="AX19" s="177"/>
      <c r="AY19" s="177"/>
      <c r="AZ19" s="177"/>
      <c r="BA19" s="143"/>
      <c r="BB19" s="143"/>
      <c r="BC19" s="143"/>
      <c r="BD19" s="143"/>
    </row>
    <row r="20" spans="1:56" x14ac:dyDescent="0.2">
      <c r="B20" s="128" t="s">
        <v>139</v>
      </c>
      <c r="C20" s="150" t="str">
        <f t="shared" si="2"/>
        <v>00</v>
      </c>
      <c r="D20" s="150" t="str">
        <f t="shared" si="3"/>
        <v>80</v>
      </c>
      <c r="E20" s="150" t="str">
        <f t="shared" si="4"/>
        <v>015</v>
      </c>
      <c r="F20" s="129" t="str">
        <f t="shared" si="0"/>
        <v>4900.64</v>
      </c>
      <c r="G20" s="130" t="s">
        <v>157</v>
      </c>
      <c r="H20" s="165">
        <v>0</v>
      </c>
      <c r="I20" s="165">
        <v>0</v>
      </c>
      <c r="J20" s="166"/>
      <c r="K20" s="166"/>
      <c r="L20" s="166"/>
      <c r="M20" s="165">
        <v>0</v>
      </c>
      <c r="N20" s="165">
        <v>0</v>
      </c>
      <c r="O20" s="166">
        <f t="shared" si="6"/>
        <v>0</v>
      </c>
      <c r="Q20" s="176">
        <v>0</v>
      </c>
      <c r="R20" s="176">
        <v>0</v>
      </c>
      <c r="S20" s="177"/>
      <c r="T20" s="177"/>
      <c r="U20" s="177"/>
      <c r="V20" s="176">
        <v>0</v>
      </c>
      <c r="W20" s="176">
        <v>0</v>
      </c>
      <c r="X20" s="177">
        <f t="shared" si="7"/>
        <v>0</v>
      </c>
      <c r="Y20" s="143"/>
      <c r="Z20" s="178">
        <v>0</v>
      </c>
      <c r="AA20" s="178">
        <v>0</v>
      </c>
      <c r="AB20" s="179"/>
      <c r="AC20" s="179"/>
      <c r="AD20" s="179"/>
      <c r="AE20" s="179">
        <v>0</v>
      </c>
      <c r="AF20" s="178">
        <v>0</v>
      </c>
      <c r="AG20" s="179"/>
      <c r="AH20" s="143"/>
      <c r="AI20" s="170">
        <f>IFERROR(VLOOKUP(B20,[3]rptBudgetaryBudgetCrossOrganiza!$A$1:$M$56,4,FALSE),"0")</f>
        <v>0</v>
      </c>
      <c r="AJ20" s="170">
        <f>IFERROR(VLOOKUP(B20,[3]rptBudgetaryBudgetCrossOrganiza!$A$1:$M$56,6,FALSE),"0")</f>
        <v>0</v>
      </c>
      <c r="AK20" s="170">
        <f t="shared" si="5"/>
        <v>0</v>
      </c>
      <c r="AL20" s="170">
        <f>IFERROR(VLOOKUP(B20,[4]rptBudgetaryBudgetCrossOrganiza!$A$822:$O$839,13,FALSE),"0")</f>
        <v>0</v>
      </c>
      <c r="AM20" s="180"/>
      <c r="AN20" s="180"/>
      <c r="AO20" s="180"/>
      <c r="AP20" s="180"/>
      <c r="AQ20" s="180"/>
      <c r="AR20" s="143"/>
      <c r="AS20" s="177"/>
      <c r="AT20" s="177"/>
      <c r="AU20" s="177"/>
      <c r="AV20" s="177"/>
      <c r="AW20" s="177"/>
      <c r="AX20" s="177"/>
      <c r="AY20" s="177"/>
      <c r="AZ20" s="177"/>
      <c r="BA20" s="143"/>
      <c r="BB20" s="143"/>
      <c r="BC20" s="143"/>
      <c r="BD20" s="143"/>
    </row>
    <row r="21" spans="1:56" x14ac:dyDescent="0.2">
      <c r="B21" s="130"/>
      <c r="H21" s="143">
        <f t="shared" ref="H21:O21" si="10">SUM(H3:H20)</f>
        <v>3576600</v>
      </c>
      <c r="I21" s="143">
        <f t="shared" si="10"/>
        <v>3576600</v>
      </c>
      <c r="J21" s="143">
        <f t="shared" si="10"/>
        <v>0</v>
      </c>
      <c r="K21" s="143">
        <f t="shared" si="10"/>
        <v>0</v>
      </c>
      <c r="L21" s="143">
        <f t="shared" si="10"/>
        <v>0</v>
      </c>
      <c r="M21" s="143">
        <f t="shared" si="10"/>
        <v>8771318.0800000001</v>
      </c>
      <c r="N21" s="143">
        <f t="shared" si="10"/>
        <v>8771318.0800000001</v>
      </c>
      <c r="O21" s="143">
        <f t="shared" si="10"/>
        <v>5194718.08</v>
      </c>
      <c r="Q21" s="143">
        <f t="shared" ref="Q21:X21" si="11">SUM(Q3:Q20)</f>
        <v>3880000</v>
      </c>
      <c r="R21" s="143">
        <f t="shared" si="11"/>
        <v>3880000</v>
      </c>
      <c r="S21" s="143">
        <f t="shared" si="11"/>
        <v>0</v>
      </c>
      <c r="T21" s="143">
        <f t="shared" si="11"/>
        <v>0</v>
      </c>
      <c r="U21" s="143">
        <f t="shared" si="11"/>
        <v>0</v>
      </c>
      <c r="V21" s="143">
        <f t="shared" si="11"/>
        <v>4996654.16</v>
      </c>
      <c r="W21" s="143">
        <f t="shared" si="11"/>
        <v>4996654.16</v>
      </c>
      <c r="X21" s="143">
        <f t="shared" si="11"/>
        <v>1116654.1599999997</v>
      </c>
      <c r="Y21" s="143"/>
      <c r="Z21" s="143">
        <f t="shared" ref="Z21:AG21" si="12">SUM(Z3:Z20)</f>
        <v>4360460</v>
      </c>
      <c r="AA21" s="143">
        <f t="shared" si="12"/>
        <v>4360460</v>
      </c>
      <c r="AB21" s="143">
        <f t="shared" si="12"/>
        <v>0</v>
      </c>
      <c r="AC21" s="143">
        <f t="shared" si="12"/>
        <v>0</v>
      </c>
      <c r="AD21" s="143">
        <f t="shared" si="12"/>
        <v>0</v>
      </c>
      <c r="AE21" s="143">
        <f t="shared" si="12"/>
        <v>4750225.3100000005</v>
      </c>
      <c r="AF21" s="143">
        <f t="shared" si="12"/>
        <v>4750225.3100000005</v>
      </c>
      <c r="AG21" s="143">
        <f t="shared" si="12"/>
        <v>389765.31000000029</v>
      </c>
      <c r="AH21" s="143"/>
      <c r="AI21" s="143">
        <f>SUM(AI3:AI20)</f>
        <v>4360460</v>
      </c>
      <c r="AJ21" s="143">
        <f>SUM(AJ3:AJ20)</f>
        <v>4360460</v>
      </c>
      <c r="AK21" s="143">
        <f t="shared" ref="AK21:AL21" si="13">SUM(AK3:AK20)</f>
        <v>4360460</v>
      </c>
      <c r="AL21" s="143">
        <f t="shared" si="13"/>
        <v>2178412.16</v>
      </c>
      <c r="AM21" s="143">
        <f>SUM(AM3:AM20)</f>
        <v>0</v>
      </c>
      <c r="AN21" s="143">
        <f>SUM(AN3:AN20)</f>
        <v>0</v>
      </c>
      <c r="AO21" s="143">
        <f>SUM(AO3:AO20)</f>
        <v>0</v>
      </c>
      <c r="AP21" s="143">
        <f>SUM(AP3:AP20)</f>
        <v>0</v>
      </c>
      <c r="AQ21" s="143">
        <f>SUM(AQ3:AQ20)</f>
        <v>-4360460</v>
      </c>
      <c r="AR21" s="143"/>
      <c r="AS21" s="143">
        <f t="shared" ref="AS21:AZ21" si="14">SUM(AS3:AS20)</f>
        <v>0</v>
      </c>
      <c r="AT21" s="143">
        <f t="shared" si="14"/>
        <v>0</v>
      </c>
      <c r="AU21" s="143">
        <f t="shared" si="14"/>
        <v>0</v>
      </c>
      <c r="AV21" s="143">
        <f t="shared" si="14"/>
        <v>0</v>
      </c>
      <c r="AW21" s="143">
        <f t="shared" si="14"/>
        <v>0</v>
      </c>
      <c r="AX21" s="143">
        <f t="shared" si="14"/>
        <v>0</v>
      </c>
      <c r="AY21" s="143">
        <f t="shared" si="14"/>
        <v>0</v>
      </c>
      <c r="AZ21" s="143">
        <f t="shared" si="14"/>
        <v>0</v>
      </c>
      <c r="BA21" s="143"/>
      <c r="BB21" s="143"/>
      <c r="BC21" s="143"/>
      <c r="BD21" s="143"/>
    </row>
    <row r="22" spans="1:56" x14ac:dyDescent="0.2">
      <c r="B22" s="130"/>
    </row>
    <row r="23" spans="1:56" x14ac:dyDescent="0.2">
      <c r="B23" s="130"/>
    </row>
    <row r="24" spans="1:56" x14ac:dyDescent="0.2">
      <c r="B24" s="130"/>
    </row>
    <row r="25" spans="1:56" x14ac:dyDescent="0.2">
      <c r="B25" s="130"/>
    </row>
    <row r="26" spans="1:56" x14ac:dyDescent="0.2">
      <c r="B26" s="130"/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3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2" t="s">
        <v>87</v>
      </c>
      <c r="C1" s="152"/>
    </row>
    <row r="2" spans="1:22" x14ac:dyDescent="0.25">
      <c r="A2" s="152" t="s">
        <v>88</v>
      </c>
      <c r="C2" s="152"/>
      <c r="D2" s="154" t="s">
        <v>89</v>
      </c>
      <c r="E2" s="15"/>
      <c r="F2" s="154" t="s">
        <v>2</v>
      </c>
      <c r="G2" s="15"/>
      <c r="H2" s="154" t="s">
        <v>3</v>
      </c>
      <c r="I2" s="15"/>
      <c r="J2" s="154" t="s">
        <v>4</v>
      </c>
      <c r="K2" s="15"/>
      <c r="L2" s="154" t="s">
        <v>5</v>
      </c>
      <c r="M2" s="15"/>
      <c r="N2" s="154"/>
      <c r="O2" s="15"/>
      <c r="P2" s="154"/>
      <c r="Q2" s="155"/>
      <c r="R2" s="154"/>
      <c r="T2" s="156"/>
    </row>
    <row r="4" spans="1:22" x14ac:dyDescent="0.25">
      <c r="A4" s="152" t="s">
        <v>90</v>
      </c>
      <c r="C4" s="152"/>
    </row>
    <row r="5" spans="1:22" x14ac:dyDescent="0.25">
      <c r="B5" s="152"/>
      <c r="C5" s="152" t="s">
        <v>91</v>
      </c>
      <c r="D5" s="15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22" x14ac:dyDescent="0.25">
      <c r="B6" s="152"/>
      <c r="C6" s="152" t="s">
        <v>92</v>
      </c>
      <c r="D6" s="157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</row>
    <row r="7" spans="1:22" x14ac:dyDescent="0.25">
      <c r="B7" s="152"/>
      <c r="C7" s="152" t="s">
        <v>93</v>
      </c>
      <c r="D7" s="157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2" x14ac:dyDescent="0.25">
      <c r="B8" s="152"/>
      <c r="C8" s="152" t="s">
        <v>94</v>
      </c>
      <c r="D8" s="157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22" x14ac:dyDescent="0.25">
      <c r="B9" s="152"/>
      <c r="C9" s="152" t="s">
        <v>95</v>
      </c>
      <c r="D9" s="157"/>
      <c r="E9" s="153"/>
      <c r="F9" s="153"/>
      <c r="G9" s="153"/>
      <c r="H9" s="164"/>
      <c r="I9" s="153"/>
      <c r="J9" s="153"/>
      <c r="K9" s="153"/>
      <c r="L9" s="153"/>
      <c r="M9" s="153"/>
      <c r="N9" s="153"/>
      <c r="O9" s="153"/>
      <c r="P9" s="153"/>
      <c r="Q9" s="153"/>
      <c r="R9" s="153"/>
      <c r="V9" s="158"/>
    </row>
    <row r="10" spans="1:22" x14ac:dyDescent="0.25">
      <c r="A10" s="152" t="s">
        <v>96</v>
      </c>
      <c r="C10" s="152"/>
      <c r="D10" s="159">
        <f>SUM(D5:D8)</f>
        <v>0</v>
      </c>
      <c r="E10" s="153"/>
      <c r="F10" s="159">
        <f>SUM(F5:F8)</f>
        <v>0</v>
      </c>
      <c r="G10" s="153"/>
      <c r="H10" s="160">
        <f>SUM(H5:H9)</f>
        <v>0</v>
      </c>
      <c r="I10" s="153"/>
      <c r="J10" s="160">
        <f>SUM(J5:J9)</f>
        <v>0</v>
      </c>
      <c r="K10" s="153"/>
      <c r="L10" s="160">
        <f>SUM(L5:L9)</f>
        <v>0</v>
      </c>
      <c r="M10" s="153"/>
      <c r="N10" s="160">
        <f>SUM(N5:N9)</f>
        <v>0</v>
      </c>
      <c r="O10" s="153"/>
      <c r="P10" s="160">
        <f>SUM(P5:P9)</f>
        <v>0</v>
      </c>
      <c r="Q10" s="153"/>
      <c r="R10" s="160">
        <f>SUM(R5:R9)</f>
        <v>0</v>
      </c>
      <c r="T10" s="160">
        <f>SUM(T5:T9)</f>
        <v>0</v>
      </c>
    </row>
    <row r="11" spans="1:22" x14ac:dyDescent="0.25">
      <c r="B11" s="152"/>
      <c r="C11" s="152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22" x14ac:dyDescent="0.25">
      <c r="A12" s="152" t="s">
        <v>97</v>
      </c>
      <c r="C12" s="152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22" x14ac:dyDescent="0.25">
      <c r="B13" s="152"/>
      <c r="C13" s="152" t="s">
        <v>98</v>
      </c>
      <c r="D13" s="157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2" x14ac:dyDescent="0.25">
      <c r="B14" s="152"/>
      <c r="C14" s="152" t="s">
        <v>99</v>
      </c>
      <c r="D14" s="157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22" x14ac:dyDescent="0.25">
      <c r="B15" s="152"/>
      <c r="C15" s="152" t="s">
        <v>100</v>
      </c>
      <c r="D15" s="157"/>
      <c r="E15" s="153"/>
      <c r="F15" s="153"/>
      <c r="G15" s="153"/>
      <c r="H15" s="153"/>
      <c r="I15" s="153"/>
      <c r="K15" s="153"/>
      <c r="L15" s="153"/>
      <c r="M15" s="153"/>
      <c r="N15" s="153"/>
      <c r="O15" s="153"/>
      <c r="P15" s="153"/>
      <c r="Q15" s="153"/>
      <c r="R15" s="153"/>
    </row>
    <row r="16" spans="1:22" x14ac:dyDescent="0.25">
      <c r="B16" s="152"/>
      <c r="C16" s="152" t="s">
        <v>101</v>
      </c>
      <c r="D16" s="157"/>
      <c r="E16" s="153"/>
      <c r="F16" s="153"/>
      <c r="G16" s="153"/>
      <c r="H16" s="153"/>
      <c r="I16" s="153"/>
      <c r="K16" s="153"/>
      <c r="L16" s="153"/>
      <c r="M16" s="153"/>
      <c r="N16" s="153"/>
      <c r="O16" s="153"/>
      <c r="P16" s="153"/>
      <c r="Q16" s="153"/>
      <c r="R16" s="153"/>
    </row>
    <row r="17" spans="1:20" x14ac:dyDescent="0.25">
      <c r="B17" s="152"/>
      <c r="C17" s="152" t="s">
        <v>102</v>
      </c>
      <c r="D17" s="157"/>
      <c r="E17" s="153"/>
      <c r="F17" s="153"/>
      <c r="G17" s="153"/>
      <c r="H17" s="153"/>
      <c r="I17" s="153"/>
      <c r="K17" s="153"/>
      <c r="L17" s="153"/>
      <c r="M17" s="153"/>
      <c r="N17" s="153"/>
      <c r="O17" s="153"/>
      <c r="P17" s="153"/>
      <c r="Q17" s="153"/>
      <c r="R17" s="153"/>
    </row>
    <row r="18" spans="1:20" x14ac:dyDescent="0.25">
      <c r="B18" s="152"/>
      <c r="C18" s="152" t="s">
        <v>103</v>
      </c>
      <c r="D18" s="157"/>
      <c r="E18" s="153"/>
      <c r="F18" s="153"/>
      <c r="G18" s="153"/>
      <c r="H18" s="153"/>
      <c r="I18" s="153"/>
      <c r="K18" s="153"/>
      <c r="L18" s="153"/>
      <c r="M18" s="153"/>
      <c r="N18" s="153"/>
      <c r="O18" s="153"/>
      <c r="P18" s="153"/>
      <c r="Q18" s="153"/>
      <c r="R18" s="153"/>
    </row>
    <row r="19" spans="1:20" x14ac:dyDescent="0.25">
      <c r="B19" s="152"/>
      <c r="C19" s="152" t="s">
        <v>103</v>
      </c>
      <c r="D19" s="157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20" x14ac:dyDescent="0.25">
      <c r="B20" s="152"/>
      <c r="C20" s="152" t="s">
        <v>104</v>
      </c>
      <c r="D20" s="157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20" x14ac:dyDescent="0.25">
      <c r="A21" s="152" t="s">
        <v>105</v>
      </c>
      <c r="C21" s="152"/>
      <c r="D21" s="159">
        <f>SUM(D13:D20)</f>
        <v>0</v>
      </c>
      <c r="E21" s="153"/>
      <c r="F21" s="159">
        <f>SUM(F13:F20)</f>
        <v>0</v>
      </c>
      <c r="G21" s="153"/>
      <c r="H21" s="160">
        <f>SUM(H13:H20)</f>
        <v>0</v>
      </c>
      <c r="I21" s="153"/>
      <c r="J21" s="160"/>
      <c r="K21" s="153"/>
      <c r="L21" s="160"/>
      <c r="M21" s="153"/>
      <c r="N21" s="160"/>
      <c r="O21" s="153"/>
      <c r="P21" s="160"/>
      <c r="Q21" s="153"/>
      <c r="R21" s="160"/>
      <c r="T21" s="160"/>
    </row>
    <row r="22" spans="1:20" x14ac:dyDescent="0.25">
      <c r="B22" s="152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20" ht="15.75" thickBot="1" x14ac:dyDescent="0.3">
      <c r="A23" s="152" t="s">
        <v>106</v>
      </c>
      <c r="C23" s="152"/>
      <c r="D23" s="161">
        <f>+D10-D21</f>
        <v>0</v>
      </c>
      <c r="E23" s="153"/>
      <c r="F23" s="161">
        <f>+F10-F21</f>
        <v>0</v>
      </c>
      <c r="G23" s="153"/>
      <c r="H23" s="161">
        <f>+H10-H21</f>
        <v>0</v>
      </c>
      <c r="I23" s="153"/>
      <c r="J23" s="162"/>
      <c r="K23" s="153"/>
      <c r="L23" s="162"/>
      <c r="M23" s="153"/>
      <c r="N23" s="162"/>
      <c r="O23" s="153"/>
      <c r="P23" s="162"/>
      <c r="Q23" s="153"/>
      <c r="R23" s="162"/>
      <c r="T23" s="162"/>
    </row>
    <row r="24" spans="1:20" ht="15.75" thickTop="1" x14ac:dyDescent="0.25">
      <c r="A24" t="s">
        <v>107</v>
      </c>
      <c r="B24" s="152"/>
      <c r="C24" s="152"/>
      <c r="D24" s="157">
        <f>+D23-'[1]Current Working'!H61</f>
        <v>-2391589.8199999998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20" x14ac:dyDescent="0.25">
      <c r="A25" t="s">
        <v>108</v>
      </c>
    </row>
    <row r="26" spans="1:20" x14ac:dyDescent="0.25">
      <c r="B26" s="153"/>
      <c r="C26" s="152" t="s">
        <v>109</v>
      </c>
      <c r="D26" s="153"/>
      <c r="E26" s="153"/>
      <c r="F26" s="153"/>
      <c r="G26" s="153"/>
      <c r="H26" s="153"/>
      <c r="I26" s="153"/>
      <c r="J26" s="153"/>
      <c r="K26" s="153"/>
      <c r="N26" s="153"/>
      <c r="O26" s="153"/>
      <c r="P26" s="153"/>
      <c r="R26" s="153"/>
      <c r="S26" s="153"/>
    </row>
    <row r="27" spans="1:20" x14ac:dyDescent="0.25">
      <c r="B27" s="153"/>
      <c r="C27" s="152"/>
      <c r="D27" s="153"/>
      <c r="E27" s="153"/>
      <c r="F27" s="153"/>
      <c r="G27" s="153"/>
      <c r="H27" s="153"/>
      <c r="I27" s="153"/>
      <c r="J27" s="153"/>
      <c r="K27" s="153"/>
      <c r="N27" s="153"/>
      <c r="O27" s="153"/>
      <c r="P27" s="153"/>
      <c r="R27" s="153"/>
      <c r="S27" s="153"/>
    </row>
    <row r="28" spans="1:20" x14ac:dyDescent="0.25">
      <c r="B28" s="153"/>
      <c r="C28" s="152"/>
      <c r="D28" s="153"/>
      <c r="E28" s="153"/>
      <c r="F28" s="153"/>
      <c r="G28" s="153"/>
      <c r="H28" s="153"/>
      <c r="I28" s="153"/>
      <c r="J28" s="153"/>
      <c r="K28" s="153"/>
      <c r="N28" s="153"/>
      <c r="O28" s="153"/>
      <c r="R28" s="153"/>
      <c r="S28" s="153"/>
    </row>
    <row r="29" spans="1:20" x14ac:dyDescent="0.25">
      <c r="P29" s="158"/>
      <c r="R29" s="153"/>
      <c r="S29" s="153"/>
    </row>
    <row r="30" spans="1:20" x14ac:dyDescent="0.25">
      <c r="R30" s="153"/>
      <c r="S30" s="153"/>
    </row>
    <row r="31" spans="1:20" x14ac:dyDescent="0.25">
      <c r="R31" s="153"/>
      <c r="S31" s="153"/>
    </row>
    <row r="32" spans="1:20" x14ac:dyDescent="0.25">
      <c r="R32" s="153"/>
      <c r="S32" s="153"/>
    </row>
    <row r="35" spans="3:18" x14ac:dyDescent="0.25">
      <c r="C35" s="163"/>
      <c r="R35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F19" sqref="F19"/>
    </sheetView>
  </sheetViews>
  <sheetFormatPr defaultRowHeight="15" x14ac:dyDescent="0.25"/>
  <cols>
    <col min="1" max="1" width="20" style="1" customWidth="1"/>
    <col min="2" max="16384" width="9.140625" style="1"/>
  </cols>
  <sheetData>
    <row r="2" spans="1:1" x14ac:dyDescent="0.25">
      <c r="A2" s="182"/>
    </row>
    <row r="3" spans="1:1" x14ac:dyDescent="0.25">
      <c r="A3" s="183"/>
    </row>
    <row r="4" spans="1:1" x14ac:dyDescent="0.25">
      <c r="A4" s="183"/>
    </row>
    <row r="5" spans="1:1" x14ac:dyDescent="0.25">
      <c r="A5" s="183"/>
    </row>
    <row r="6" spans="1:1" x14ac:dyDescent="0.25">
      <c r="A6" s="183"/>
    </row>
    <row r="7" spans="1:1" x14ac:dyDescent="0.25">
      <c r="A7" s="183"/>
    </row>
    <row r="8" spans="1:1" x14ac:dyDescent="0.25">
      <c r="A8" s="183"/>
    </row>
    <row r="9" spans="1:1" x14ac:dyDescent="0.25">
      <c r="A9" s="183"/>
    </row>
    <row r="10" spans="1:1" x14ac:dyDescent="0.25">
      <c r="A10" s="183"/>
    </row>
    <row r="11" spans="1:1" x14ac:dyDescent="0.25">
      <c r="A11" s="183"/>
    </row>
    <row r="12" spans="1:1" x14ac:dyDescent="0.25">
      <c r="A12" s="18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QD2UCF5UJE4V-2141839551-57</_dlc_DocId>
    <_dlc_DocIdUrl xmlns="7184055b-e5ea-4162-8b19-ace5c644b73a">
      <Url>http://intranet2/finance/_layouts/15/DocIdRedir.aspx?ID=QD2UCF5UJE4V-2141839551-57</Url>
      <Description>QD2UCF5UJE4V-2141839551-57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5A7538-2A58-47F3-854B-03E6B501BBBA}"/>
</file>

<file path=customXml/itemProps2.xml><?xml version="1.0" encoding="utf-8"?>
<ds:datastoreItem xmlns:ds="http://schemas.openxmlformats.org/officeDocument/2006/customXml" ds:itemID="{42B2899B-296E-413A-A1C9-B2A07F4E0F0C}"/>
</file>

<file path=customXml/itemProps3.xml><?xml version="1.0" encoding="utf-8"?>
<ds:datastoreItem xmlns:ds="http://schemas.openxmlformats.org/officeDocument/2006/customXml" ds:itemID="{71C78C6E-5FF9-4C38-B61A-310199281D01}"/>
</file>

<file path=customXml/itemProps4.xml><?xml version="1.0" encoding="utf-8"?>
<ds:datastoreItem xmlns:ds="http://schemas.openxmlformats.org/officeDocument/2006/customXml" ds:itemID="{DC6B15E7-5298-403C-A5BB-9A5C8EB4C1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2020-11-03T22:24:22Z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114390da-83fc-4105-9b94-6238a4d95e9f</vt:lpwstr>
  </property>
</Properties>
</file>