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connections.xml" ContentType="application/vnd.openxmlformats-officedocument.spreadsheetml.connection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ngineering and Public Works/"/>
    </mc:Choice>
  </mc:AlternateContent>
  <bookViews>
    <workbookView xWindow="480" yWindow="180" windowWidth="22995" windowHeight="14310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</externalReferences>
  <definedNames>
    <definedName name="_xlnm._FilterDatabase" localSheetId="1" hidden="1">Expenses!$A$2:$BJ$175</definedName>
    <definedName name="_xlnm.Print_Area" localSheetId="0">'Current Working'!$B$1:$BJ$45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AM18" i="5" l="1"/>
  <c r="AN18" i="5"/>
  <c r="AO18" i="5"/>
  <c r="AP18" i="5"/>
  <c r="AQ18" i="5"/>
  <c r="AR18" i="5"/>
  <c r="AS18" i="5"/>
  <c r="AT18" i="5"/>
  <c r="AM19" i="5"/>
  <c r="AN19" i="5"/>
  <c r="AO19" i="5"/>
  <c r="AP19" i="5"/>
  <c r="AQ19" i="5"/>
  <c r="AR19" i="5"/>
  <c r="AS19" i="5"/>
  <c r="AT19" i="5"/>
  <c r="AM20" i="5"/>
  <c r="AN20" i="5"/>
  <c r="AO20" i="5"/>
  <c r="AP20" i="5"/>
  <c r="AQ20" i="5"/>
  <c r="AR20" i="5"/>
  <c r="AS20" i="5"/>
  <c r="AT20" i="5"/>
  <c r="AM21" i="5"/>
  <c r="AN21" i="5"/>
  <c r="AO21" i="5"/>
  <c r="AP21" i="5"/>
  <c r="AQ21" i="5"/>
  <c r="AR21" i="5"/>
  <c r="AS21" i="5"/>
  <c r="AT21" i="5"/>
  <c r="AM22" i="5"/>
  <c r="AN22" i="5"/>
  <c r="AO22" i="5"/>
  <c r="AP22" i="5"/>
  <c r="AQ22" i="5"/>
  <c r="AR22" i="5"/>
  <c r="AS22" i="5"/>
  <c r="AT22" i="5"/>
  <c r="AN17" i="5"/>
  <c r="AO17" i="5"/>
  <c r="AP17" i="5"/>
  <c r="AQ17" i="5"/>
  <c r="AR17" i="5"/>
  <c r="AS17" i="5"/>
  <c r="AT17" i="5"/>
  <c r="AM12" i="5"/>
  <c r="AN12" i="5"/>
  <c r="AO12" i="5"/>
  <c r="AP12" i="5"/>
  <c r="AQ12" i="5"/>
  <c r="AR12" i="5"/>
  <c r="AS12" i="5"/>
  <c r="AT12" i="5"/>
  <c r="AM13" i="5"/>
  <c r="AN13" i="5"/>
  <c r="AO13" i="5"/>
  <c r="AP13" i="5"/>
  <c r="AQ13" i="5"/>
  <c r="AR13" i="5"/>
  <c r="AS13" i="5"/>
  <c r="AT13" i="5"/>
  <c r="AN11" i="5"/>
  <c r="AO11" i="5"/>
  <c r="AP11" i="5"/>
  <c r="AQ11" i="5"/>
  <c r="AR11" i="5"/>
  <c r="AS11" i="5"/>
  <c r="AT11" i="5"/>
  <c r="AJ14" i="3"/>
  <c r="AK14" i="3"/>
  <c r="AL14" i="3"/>
  <c r="AI14" i="3"/>
  <c r="AK4" i="3"/>
  <c r="AK5" i="3"/>
  <c r="AK6" i="3"/>
  <c r="AK7" i="3"/>
  <c r="AK8" i="3"/>
  <c r="AK9" i="3"/>
  <c r="AK10" i="3"/>
  <c r="AK11" i="3"/>
  <c r="AK12" i="3"/>
  <c r="AK13" i="3"/>
  <c r="AK3" i="3"/>
  <c r="AK176" i="4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99" i="4"/>
  <c r="AK100" i="4"/>
  <c r="AK101" i="4"/>
  <c r="AK102" i="4"/>
  <c r="AK103" i="4"/>
  <c r="AK104" i="4"/>
  <c r="AK105" i="4"/>
  <c r="AK106" i="4"/>
  <c r="AK107" i="4"/>
  <c r="AK108" i="4"/>
  <c r="AK109" i="4"/>
  <c r="AK110" i="4"/>
  <c r="AK111" i="4"/>
  <c r="AK112" i="4"/>
  <c r="AK113" i="4"/>
  <c r="AK114" i="4"/>
  <c r="AK115" i="4"/>
  <c r="AK116" i="4"/>
  <c r="AK117" i="4"/>
  <c r="AK118" i="4"/>
  <c r="AK119" i="4"/>
  <c r="AK120" i="4"/>
  <c r="AK121" i="4"/>
  <c r="AK122" i="4"/>
  <c r="AK123" i="4"/>
  <c r="AK124" i="4"/>
  <c r="AK125" i="4"/>
  <c r="AK126" i="4"/>
  <c r="AK127" i="4"/>
  <c r="AK128" i="4"/>
  <c r="AK129" i="4"/>
  <c r="AK130" i="4"/>
  <c r="AK131" i="4"/>
  <c r="AK132" i="4"/>
  <c r="AK133" i="4"/>
  <c r="AK134" i="4"/>
  <c r="AK135" i="4"/>
  <c r="AK136" i="4"/>
  <c r="AK137" i="4"/>
  <c r="AK138" i="4"/>
  <c r="AK139" i="4"/>
  <c r="AK140" i="4"/>
  <c r="AK141" i="4"/>
  <c r="AK142" i="4"/>
  <c r="AK143" i="4"/>
  <c r="AK144" i="4"/>
  <c r="AK145" i="4"/>
  <c r="AK146" i="4"/>
  <c r="AK147" i="4"/>
  <c r="AK148" i="4"/>
  <c r="AK149" i="4"/>
  <c r="AK150" i="4"/>
  <c r="AK151" i="4"/>
  <c r="AK152" i="4"/>
  <c r="AK153" i="4"/>
  <c r="AK154" i="4"/>
  <c r="AK155" i="4"/>
  <c r="AK156" i="4"/>
  <c r="AK157" i="4"/>
  <c r="AK158" i="4"/>
  <c r="AK159" i="4"/>
  <c r="AK160" i="4"/>
  <c r="AK161" i="4"/>
  <c r="AK162" i="4"/>
  <c r="AK163" i="4"/>
  <c r="AK164" i="4"/>
  <c r="AK165" i="4"/>
  <c r="AK166" i="4"/>
  <c r="AK167" i="4"/>
  <c r="AK168" i="4"/>
  <c r="AK169" i="4"/>
  <c r="AK170" i="4"/>
  <c r="AK171" i="4"/>
  <c r="AK172" i="4"/>
  <c r="AK173" i="4"/>
  <c r="AK174" i="4"/>
  <c r="AK175" i="4"/>
  <c r="AK3" i="4"/>
  <c r="AL4" i="3" l="1"/>
  <c r="AL5" i="3"/>
  <c r="AL6" i="3"/>
  <c r="AL7" i="3"/>
  <c r="AL8" i="3"/>
  <c r="AL9" i="3"/>
  <c r="AL10" i="3"/>
  <c r="AL11" i="3"/>
  <c r="AL12" i="3"/>
  <c r="AL13" i="3"/>
  <c r="AL3" i="3"/>
  <c r="AL4" i="4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101" i="4"/>
  <c r="AL102" i="4"/>
  <c r="AL103" i="4"/>
  <c r="AL104" i="4"/>
  <c r="AL105" i="4"/>
  <c r="AL106" i="4"/>
  <c r="AL107" i="4"/>
  <c r="AL108" i="4"/>
  <c r="AL109" i="4"/>
  <c r="AL110" i="4"/>
  <c r="AL111" i="4"/>
  <c r="AL112" i="4"/>
  <c r="AL113" i="4"/>
  <c r="AL114" i="4"/>
  <c r="AL115" i="4"/>
  <c r="AL116" i="4"/>
  <c r="AL117" i="4"/>
  <c r="AL118" i="4"/>
  <c r="AL119" i="4"/>
  <c r="AL120" i="4"/>
  <c r="AL121" i="4"/>
  <c r="AL122" i="4"/>
  <c r="AL123" i="4"/>
  <c r="AL124" i="4"/>
  <c r="AL125" i="4"/>
  <c r="AL126" i="4"/>
  <c r="AL127" i="4"/>
  <c r="AL128" i="4"/>
  <c r="AL129" i="4"/>
  <c r="AL130" i="4"/>
  <c r="AL131" i="4"/>
  <c r="AL132" i="4"/>
  <c r="AL133" i="4"/>
  <c r="AL134" i="4"/>
  <c r="AL135" i="4"/>
  <c r="AL136" i="4"/>
  <c r="AL137" i="4"/>
  <c r="AL138" i="4"/>
  <c r="AL139" i="4"/>
  <c r="AL140" i="4"/>
  <c r="AL141" i="4"/>
  <c r="AL142" i="4"/>
  <c r="AL143" i="4"/>
  <c r="AL144" i="4"/>
  <c r="AL145" i="4"/>
  <c r="AL146" i="4"/>
  <c r="AL147" i="4"/>
  <c r="AL148" i="4"/>
  <c r="AL149" i="4"/>
  <c r="AL150" i="4"/>
  <c r="AL151" i="4"/>
  <c r="AL152" i="4"/>
  <c r="AL153" i="4"/>
  <c r="AL154" i="4"/>
  <c r="AL155" i="4"/>
  <c r="AL156" i="4"/>
  <c r="AL157" i="4"/>
  <c r="AL158" i="4"/>
  <c r="AL159" i="4"/>
  <c r="AL160" i="4"/>
  <c r="AL161" i="4"/>
  <c r="AL162" i="4"/>
  <c r="AL163" i="4"/>
  <c r="AL164" i="4"/>
  <c r="AL165" i="4"/>
  <c r="AL166" i="4"/>
  <c r="AL167" i="4"/>
  <c r="AL168" i="4"/>
  <c r="AL169" i="4"/>
  <c r="AL170" i="4"/>
  <c r="AL171" i="4"/>
  <c r="AL172" i="4"/>
  <c r="AL173" i="4"/>
  <c r="AL174" i="4"/>
  <c r="AL175" i="4"/>
  <c r="AL3" i="4"/>
  <c r="AN28" i="5" l="1"/>
  <c r="AO28" i="5"/>
  <c r="AP28" i="5"/>
  <c r="AQ28" i="5"/>
  <c r="AR28" i="5"/>
  <c r="AS28" i="5"/>
  <c r="AT28" i="5"/>
  <c r="AM27" i="5"/>
  <c r="AN27" i="5"/>
  <c r="AO27" i="5"/>
  <c r="AP27" i="5"/>
  <c r="AQ27" i="5"/>
  <c r="AR27" i="5"/>
  <c r="AS27" i="5"/>
  <c r="AT27" i="5"/>
  <c r="AN26" i="5"/>
  <c r="AO26" i="5"/>
  <c r="AP26" i="5"/>
  <c r="AQ26" i="5"/>
  <c r="AR26" i="5"/>
  <c r="AS26" i="5"/>
  <c r="AT26" i="5"/>
  <c r="AO23" i="5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AP23" i="5" l="1"/>
  <c r="AR29" i="5"/>
  <c r="AQ29" i="5"/>
  <c r="AP29" i="5"/>
  <c r="AO29" i="5"/>
  <c r="AS14" i="5"/>
  <c r="AR14" i="5"/>
  <c r="AQ14" i="5"/>
  <c r="AP14" i="5"/>
  <c r="AO14" i="5"/>
  <c r="AO31" i="5" s="1"/>
  <c r="AO33" i="5" s="1"/>
  <c r="V12" i="5"/>
  <c r="V11" i="5"/>
  <c r="R11" i="5"/>
  <c r="Q12" i="5"/>
  <c r="Q13" i="5"/>
  <c r="S11" i="5"/>
  <c r="T11" i="5"/>
  <c r="U11" i="5"/>
  <c r="R12" i="5"/>
  <c r="S12" i="5"/>
  <c r="T12" i="5"/>
  <c r="U12" i="5"/>
  <c r="R13" i="5"/>
  <c r="S13" i="5"/>
  <c r="T13" i="5"/>
  <c r="U13" i="5"/>
  <c r="V13" i="5"/>
  <c r="W12" i="5"/>
  <c r="W13" i="5"/>
  <c r="W11" i="5"/>
  <c r="G11" i="5"/>
  <c r="H11" i="5"/>
  <c r="I11" i="5"/>
  <c r="J11" i="5"/>
  <c r="K11" i="5"/>
  <c r="L11" i="5"/>
  <c r="G12" i="5"/>
  <c r="H12" i="5"/>
  <c r="I12" i="5"/>
  <c r="J12" i="5"/>
  <c r="K12" i="5"/>
  <c r="L12" i="5"/>
  <c r="G13" i="5"/>
  <c r="H13" i="5"/>
  <c r="I13" i="5"/>
  <c r="J13" i="5"/>
  <c r="K13" i="5"/>
  <c r="L13" i="5"/>
  <c r="F12" i="5"/>
  <c r="F13" i="5"/>
  <c r="F11" i="5"/>
  <c r="Q11" i="5" l="1"/>
  <c r="AB14" i="3"/>
  <c r="AC14" i="3"/>
  <c r="AD14" i="3"/>
  <c r="AE14" i="3"/>
  <c r="R26" i="5"/>
  <c r="W26" i="5"/>
  <c r="Q27" i="5"/>
  <c r="R27" i="5"/>
  <c r="R14" i="3"/>
  <c r="S14" i="3"/>
  <c r="T14" i="3"/>
  <c r="U14" i="3"/>
  <c r="V14" i="3"/>
  <c r="W14" i="3"/>
  <c r="Q14" i="3"/>
  <c r="I14" i="3"/>
  <c r="J14" i="3"/>
  <c r="K14" i="3"/>
  <c r="L14" i="3"/>
  <c r="M14" i="3"/>
  <c r="N14" i="3"/>
  <c r="H14" i="3"/>
  <c r="W27" i="5"/>
  <c r="Q26" i="5"/>
  <c r="L26" i="5"/>
  <c r="L27" i="5"/>
  <c r="G26" i="5"/>
  <c r="F26" i="5"/>
  <c r="F27" i="5"/>
  <c r="S27" i="5"/>
  <c r="T27" i="5"/>
  <c r="U27" i="5"/>
  <c r="V27" i="5"/>
  <c r="S26" i="5"/>
  <c r="T26" i="5"/>
  <c r="U26" i="5"/>
  <c r="V26" i="5"/>
  <c r="G27" i="5"/>
  <c r="H27" i="5"/>
  <c r="I27" i="5"/>
  <c r="J27" i="5"/>
  <c r="K27" i="5"/>
  <c r="H26" i="5"/>
  <c r="I26" i="5"/>
  <c r="J26" i="5"/>
  <c r="K26" i="5"/>
  <c r="L28" i="5"/>
  <c r="Z14" i="3" l="1"/>
  <c r="AF14" i="3"/>
  <c r="AA14" i="3"/>
  <c r="BF33" i="5"/>
  <c r="BC28" i="5"/>
  <c r="BD28" i="5"/>
  <c r="BE28" i="5"/>
  <c r="BF28" i="5"/>
  <c r="BG28" i="5"/>
  <c r="BB28" i="5"/>
  <c r="AY28" i="5"/>
  <c r="BC26" i="5"/>
  <c r="BD26" i="5"/>
  <c r="BE26" i="5"/>
  <c r="BF26" i="5"/>
  <c r="BG26" i="5"/>
  <c r="BB26" i="5"/>
  <c r="AY26" i="5"/>
  <c r="AB176" i="4"/>
  <c r="AC176" i="4"/>
  <c r="AD176" i="4"/>
  <c r="S176" i="4"/>
  <c r="T176" i="4"/>
  <c r="U176" i="4"/>
  <c r="V176" i="4"/>
  <c r="Q176" i="4"/>
  <c r="F6" i="4"/>
  <c r="AY18" i="5"/>
  <c r="AY19" i="5"/>
  <c r="AY20" i="5"/>
  <c r="AY21" i="5"/>
  <c r="AY22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1" i="5"/>
  <c r="BC21" i="5"/>
  <c r="BD21" i="5"/>
  <c r="BE21" i="5"/>
  <c r="BF21" i="5"/>
  <c r="BG21" i="5"/>
  <c r="BB22" i="5"/>
  <c r="BC22" i="5"/>
  <c r="BD22" i="5"/>
  <c r="BE22" i="5"/>
  <c r="BF22" i="5"/>
  <c r="BG22" i="5"/>
  <c r="BC17" i="5"/>
  <c r="BD17" i="5"/>
  <c r="BE17" i="5"/>
  <c r="BF17" i="5"/>
  <c r="BG17" i="5"/>
  <c r="BB17" i="5"/>
  <c r="AY17" i="5"/>
  <c r="N176" i="4" l="1"/>
  <c r="I176" i="4"/>
  <c r="H176" i="4"/>
  <c r="G17" i="5"/>
  <c r="H17" i="5"/>
  <c r="I17" i="5"/>
  <c r="J17" i="5"/>
  <c r="K17" i="5"/>
  <c r="L17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1" i="5"/>
  <c r="H21" i="5"/>
  <c r="I21" i="5"/>
  <c r="J21" i="5"/>
  <c r="K21" i="5"/>
  <c r="L21" i="5"/>
  <c r="G22" i="5"/>
  <c r="H22" i="5"/>
  <c r="I22" i="5"/>
  <c r="J22" i="5"/>
  <c r="K22" i="5"/>
  <c r="L22" i="5"/>
  <c r="F18" i="5"/>
  <c r="F19" i="5"/>
  <c r="F20" i="5"/>
  <c r="F21" i="5"/>
  <c r="F22" i="5"/>
  <c r="Q18" i="5"/>
  <c r="Q19" i="5"/>
  <c r="Q22" i="5"/>
  <c r="Q20" i="5"/>
  <c r="F17" i="5"/>
  <c r="AM26" i="5"/>
  <c r="AM28" i="5"/>
  <c r="AC28" i="5"/>
  <c r="AD28" i="5"/>
  <c r="AE28" i="5"/>
  <c r="AF28" i="5"/>
  <c r="AG28" i="5"/>
  <c r="AH28" i="5"/>
  <c r="AB28" i="5"/>
  <c r="AC26" i="5"/>
  <c r="AD26" i="5"/>
  <c r="AE26" i="5"/>
  <c r="AF26" i="5"/>
  <c r="AG26" i="5"/>
  <c r="AH26" i="5"/>
  <c r="AB26" i="5"/>
  <c r="AQ3" i="4"/>
  <c r="AQ4" i="4"/>
  <c r="AQ5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Y176" i="4"/>
  <c r="AX176" i="4"/>
  <c r="AW176" i="4"/>
  <c r="AV176" i="4"/>
  <c r="AU176" i="4"/>
  <c r="AT176" i="4"/>
  <c r="AS176" i="4"/>
  <c r="AZ33" i="4"/>
  <c r="AZ32" i="4"/>
  <c r="AZ31" i="4"/>
  <c r="AZ30" i="4"/>
  <c r="AZ29" i="4"/>
  <c r="AZ28" i="4"/>
  <c r="AZ27" i="4"/>
  <c r="AZ26" i="4"/>
  <c r="AZ25" i="4"/>
  <c r="AZ24" i="4"/>
  <c r="AZ23" i="4"/>
  <c r="AZ22" i="4"/>
  <c r="AZ21" i="4"/>
  <c r="AZ20" i="4"/>
  <c r="AZ19" i="4"/>
  <c r="AZ18" i="4"/>
  <c r="AZ17" i="4"/>
  <c r="AZ16" i="4"/>
  <c r="AZ15" i="4"/>
  <c r="AZ14" i="4"/>
  <c r="AZ13" i="4"/>
  <c r="AZ12" i="4"/>
  <c r="AZ11" i="4"/>
  <c r="AZ10" i="4"/>
  <c r="AZ9" i="4"/>
  <c r="AZ8" i="4"/>
  <c r="AZ7" i="4"/>
  <c r="AZ5" i="4"/>
  <c r="AZ4" i="4"/>
  <c r="AZ3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M17" i="5"/>
  <c r="AD17" i="5"/>
  <c r="AE17" i="5"/>
  <c r="AF17" i="5"/>
  <c r="AH17" i="5"/>
  <c r="AD18" i="5"/>
  <c r="AE18" i="5"/>
  <c r="AF18" i="5"/>
  <c r="AH18" i="5"/>
  <c r="AD19" i="5"/>
  <c r="AE19" i="5"/>
  <c r="AF19" i="5"/>
  <c r="AH19" i="5"/>
  <c r="AD20" i="5"/>
  <c r="AE20" i="5"/>
  <c r="AF20" i="5"/>
  <c r="AD21" i="5"/>
  <c r="AE21" i="5"/>
  <c r="AF21" i="5"/>
  <c r="AH21" i="5"/>
  <c r="AD22" i="5"/>
  <c r="AE22" i="5"/>
  <c r="AF22" i="5"/>
  <c r="AH22" i="5"/>
  <c r="AM11" i="5"/>
  <c r="AZ12" i="3"/>
  <c r="AZ13" i="3"/>
  <c r="AG12" i="3"/>
  <c r="AG13" i="3"/>
  <c r="AG3" i="3"/>
  <c r="AY14" i="3"/>
  <c r="AX14" i="3"/>
  <c r="AW14" i="3"/>
  <c r="AV14" i="3"/>
  <c r="AU14" i="3"/>
  <c r="AT14" i="3"/>
  <c r="AS14" i="3"/>
  <c r="AZ11" i="3"/>
  <c r="AZ10" i="3"/>
  <c r="AZ9" i="3"/>
  <c r="AZ8" i="3"/>
  <c r="AZ7" i="3"/>
  <c r="AZ6" i="3"/>
  <c r="AZ5" i="3"/>
  <c r="AZ4" i="3"/>
  <c r="AZ3" i="3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B12" i="5"/>
  <c r="AB13" i="5"/>
  <c r="AB11" i="5"/>
  <c r="R28" i="5"/>
  <c r="S28" i="5"/>
  <c r="T28" i="5"/>
  <c r="U28" i="5"/>
  <c r="V28" i="5"/>
  <c r="W28" i="5"/>
  <c r="Q28" i="5"/>
  <c r="X5" i="3"/>
  <c r="X6" i="3"/>
  <c r="X7" i="3"/>
  <c r="X8" i="3"/>
  <c r="X9" i="3"/>
  <c r="X10" i="3"/>
  <c r="X11" i="3"/>
  <c r="X12" i="3"/>
  <c r="X13" i="3"/>
  <c r="X3" i="3"/>
  <c r="F13" i="3"/>
  <c r="S18" i="5"/>
  <c r="T18" i="5"/>
  <c r="U18" i="5"/>
  <c r="V18" i="5"/>
  <c r="S19" i="5"/>
  <c r="T19" i="5"/>
  <c r="U19" i="5"/>
  <c r="V19" i="5"/>
  <c r="S20" i="5"/>
  <c r="T20" i="5"/>
  <c r="U20" i="5"/>
  <c r="V20" i="5"/>
  <c r="Q21" i="5"/>
  <c r="S21" i="5"/>
  <c r="T21" i="5"/>
  <c r="U21" i="5"/>
  <c r="V21" i="5"/>
  <c r="S22" i="5"/>
  <c r="T22" i="5"/>
  <c r="U22" i="5"/>
  <c r="V22" i="5"/>
  <c r="S17" i="5"/>
  <c r="T17" i="5"/>
  <c r="U17" i="5"/>
  <c r="V17" i="5"/>
  <c r="Q17" i="5"/>
  <c r="G28" i="5"/>
  <c r="H28" i="5"/>
  <c r="I28" i="5"/>
  <c r="J28" i="5"/>
  <c r="K28" i="5"/>
  <c r="F28" i="5"/>
  <c r="O12" i="3"/>
  <c r="O3" i="3"/>
  <c r="F12" i="3"/>
  <c r="AH20" i="5" l="1"/>
  <c r="AF176" i="4"/>
  <c r="AC18" i="5"/>
  <c r="AG22" i="5"/>
  <c r="AG20" i="5"/>
  <c r="AG19" i="5"/>
  <c r="AC22" i="5"/>
  <c r="AG18" i="5"/>
  <c r="AG17" i="5"/>
  <c r="AC19" i="5"/>
  <c r="AB21" i="5"/>
  <c r="AG21" i="5"/>
  <c r="AC17" i="5"/>
  <c r="AC20" i="5"/>
  <c r="AC21" i="5"/>
  <c r="AE176" i="4"/>
  <c r="Z176" i="4"/>
  <c r="AA176" i="4"/>
  <c r="R22" i="5"/>
  <c r="W22" i="5"/>
  <c r="W21" i="5"/>
  <c r="W18" i="5"/>
  <c r="W176" i="4"/>
  <c r="W17" i="5"/>
  <c r="W19" i="5"/>
  <c r="W20" i="5"/>
  <c r="R20" i="5"/>
  <c r="R21" i="5"/>
  <c r="R176" i="4"/>
  <c r="R19" i="5"/>
  <c r="R17" i="5"/>
  <c r="R18" i="5"/>
  <c r="I178" i="4"/>
  <c r="T29" i="5"/>
  <c r="AF29" i="5"/>
  <c r="AD29" i="5"/>
  <c r="AC29" i="5"/>
  <c r="AZ176" i="4"/>
  <c r="U29" i="5"/>
  <c r="AB19" i="5"/>
  <c r="AB20" i="5"/>
  <c r="AB17" i="5"/>
  <c r="AB22" i="5"/>
  <c r="AB18" i="5"/>
  <c r="AB29" i="5"/>
  <c r="AH29" i="5"/>
  <c r="AU29" i="5" s="1"/>
  <c r="AG29" i="5"/>
  <c r="AE29" i="5"/>
  <c r="AZ14" i="3"/>
  <c r="R29" i="5"/>
  <c r="W29" i="5"/>
  <c r="V29" i="5"/>
  <c r="S29" i="5"/>
  <c r="L29" i="5"/>
  <c r="I29" i="5"/>
  <c r="H29" i="5"/>
  <c r="K29" i="5"/>
  <c r="J29" i="5"/>
  <c r="G29" i="5"/>
  <c r="F18" i="4"/>
  <c r="AQ3" i="3"/>
  <c r="AM14" i="3"/>
  <c r="AN14" i="3"/>
  <c r="AO14" i="3"/>
  <c r="AP14" i="3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AQ11" i="3"/>
  <c r="AG11" i="3"/>
  <c r="O11" i="3"/>
  <c r="F11" i="3"/>
  <c r="AQ10" i="3"/>
  <c r="AG10" i="3"/>
  <c r="O10" i="3"/>
  <c r="F10" i="3"/>
  <c r="AQ9" i="3"/>
  <c r="AG9" i="3"/>
  <c r="O9" i="3"/>
  <c r="F9" i="3"/>
  <c r="AQ8" i="3"/>
  <c r="AG8" i="3"/>
  <c r="O8" i="3"/>
  <c r="F8" i="3"/>
  <c r="AQ7" i="3"/>
  <c r="AG7" i="3"/>
  <c r="O7" i="3"/>
  <c r="F7" i="3"/>
  <c r="AQ6" i="3"/>
  <c r="AG6" i="3"/>
  <c r="O6" i="3"/>
  <c r="F6" i="3"/>
  <c r="AQ5" i="3"/>
  <c r="AG5" i="3"/>
  <c r="O5" i="3"/>
  <c r="F5" i="3"/>
  <c r="AQ4" i="3"/>
  <c r="AG4" i="3"/>
  <c r="X4" i="3"/>
  <c r="X14" i="3" s="1"/>
  <c r="O4" i="3"/>
  <c r="F4" i="3"/>
  <c r="F3" i="3"/>
  <c r="M11" i="5"/>
  <c r="N11" i="5" s="1"/>
  <c r="AP176" i="4"/>
  <c r="AO176" i="4"/>
  <c r="AN176" i="4"/>
  <c r="AM176" i="4"/>
  <c r="AL176" i="4"/>
  <c r="AJ176" i="4"/>
  <c r="M176" i="4"/>
  <c r="L176" i="4"/>
  <c r="K176" i="4"/>
  <c r="J176" i="4"/>
  <c r="AI176" i="4"/>
  <c r="AG33" i="4"/>
  <c r="X33" i="4"/>
  <c r="O33" i="4"/>
  <c r="F33" i="4"/>
  <c r="AG32" i="4"/>
  <c r="X32" i="4"/>
  <c r="O32" i="4"/>
  <c r="F32" i="4"/>
  <c r="AG31" i="4"/>
  <c r="X31" i="4"/>
  <c r="O31" i="4"/>
  <c r="F31" i="4"/>
  <c r="AG30" i="4"/>
  <c r="X30" i="4"/>
  <c r="O30" i="4"/>
  <c r="F30" i="4"/>
  <c r="AG29" i="4"/>
  <c r="X29" i="4"/>
  <c r="O29" i="4"/>
  <c r="F29" i="4"/>
  <c r="AG28" i="4"/>
  <c r="X28" i="4"/>
  <c r="O28" i="4"/>
  <c r="F28" i="4"/>
  <c r="AG27" i="4"/>
  <c r="X27" i="4"/>
  <c r="O27" i="4"/>
  <c r="F27" i="4"/>
  <c r="AG26" i="4"/>
  <c r="X26" i="4"/>
  <c r="O26" i="4"/>
  <c r="F26" i="4"/>
  <c r="AG25" i="4"/>
  <c r="X25" i="4"/>
  <c r="O25" i="4"/>
  <c r="F25" i="4"/>
  <c r="AG24" i="4"/>
  <c r="X24" i="4"/>
  <c r="O24" i="4"/>
  <c r="F24" i="4"/>
  <c r="AG23" i="4"/>
  <c r="X23" i="4"/>
  <c r="O23" i="4"/>
  <c r="F23" i="4"/>
  <c r="AG22" i="4"/>
  <c r="X22" i="4"/>
  <c r="O22" i="4"/>
  <c r="F22" i="4"/>
  <c r="AG21" i="4"/>
  <c r="X21" i="4"/>
  <c r="O21" i="4"/>
  <c r="F21" i="4"/>
  <c r="AG20" i="4"/>
  <c r="X20" i="4"/>
  <c r="O20" i="4"/>
  <c r="F20" i="4"/>
  <c r="AG19" i="4"/>
  <c r="X19" i="4"/>
  <c r="O19" i="4"/>
  <c r="F19" i="4"/>
  <c r="AG18" i="4"/>
  <c r="X18" i="4"/>
  <c r="O18" i="4"/>
  <c r="AG17" i="4"/>
  <c r="X17" i="4"/>
  <c r="O17" i="4"/>
  <c r="F17" i="4"/>
  <c r="AG16" i="4"/>
  <c r="X16" i="4"/>
  <c r="O16" i="4"/>
  <c r="F16" i="4"/>
  <c r="AG15" i="4"/>
  <c r="X15" i="4"/>
  <c r="O15" i="4"/>
  <c r="F15" i="4"/>
  <c r="AG14" i="4"/>
  <c r="X14" i="4"/>
  <c r="O14" i="4"/>
  <c r="F14" i="4"/>
  <c r="AG13" i="4"/>
  <c r="X13" i="4"/>
  <c r="O13" i="4"/>
  <c r="F13" i="4"/>
  <c r="AG12" i="4"/>
  <c r="X12" i="4"/>
  <c r="O12" i="4"/>
  <c r="F12" i="4"/>
  <c r="AG11" i="4"/>
  <c r="X11" i="4"/>
  <c r="O11" i="4"/>
  <c r="F11" i="4"/>
  <c r="AG10" i="4"/>
  <c r="X10" i="4"/>
  <c r="O10" i="4"/>
  <c r="F10" i="4"/>
  <c r="AG9" i="4"/>
  <c r="X9" i="4"/>
  <c r="O9" i="4"/>
  <c r="F9" i="4"/>
  <c r="AG8" i="4"/>
  <c r="X8" i="4"/>
  <c r="O8" i="4"/>
  <c r="F8" i="4"/>
  <c r="AG7" i="4"/>
  <c r="X7" i="4"/>
  <c r="O7" i="4"/>
  <c r="F7" i="4"/>
  <c r="AG5" i="4"/>
  <c r="X5" i="4"/>
  <c r="O5" i="4"/>
  <c r="F5" i="4"/>
  <c r="AG4" i="4"/>
  <c r="X4" i="4"/>
  <c r="O4" i="4"/>
  <c r="F4" i="4"/>
  <c r="AG3" i="4"/>
  <c r="X3" i="4"/>
  <c r="O3" i="4"/>
  <c r="F3" i="4"/>
  <c r="BG68" i="5"/>
  <c r="BG60" i="5"/>
  <c r="BG66" i="5" s="1"/>
  <c r="AT60" i="5"/>
  <c r="AT66" i="5" s="1"/>
  <c r="W60" i="5"/>
  <c r="W66" i="5" s="1"/>
  <c r="L59" i="5"/>
  <c r="L60" i="5" s="1"/>
  <c r="L66" i="5" s="1"/>
  <c r="BG54" i="5"/>
  <c r="BG65" i="5" s="1"/>
  <c r="AT54" i="5"/>
  <c r="AT65" i="5" s="1"/>
  <c r="W54" i="5"/>
  <c r="L54" i="5"/>
  <c r="L53" i="5"/>
  <c r="AY43" i="5"/>
  <c r="AB43" i="5"/>
  <c r="AY38" i="5"/>
  <c r="AB38" i="5"/>
  <c r="Q38" i="5"/>
  <c r="Q29" i="5"/>
  <c r="F29" i="5"/>
  <c r="M28" i="5"/>
  <c r="X28" i="5" s="1"/>
  <c r="Y28" i="5" s="1"/>
  <c r="BB29" i="5"/>
  <c r="AU26" i="5"/>
  <c r="AV26" i="5" s="1"/>
  <c r="AT29" i="5"/>
  <c r="BH29" i="5" s="1"/>
  <c r="M26" i="5"/>
  <c r="X26" i="5" s="1"/>
  <c r="Y26" i="5" s="1"/>
  <c r="M22" i="5"/>
  <c r="N22" i="5" s="1"/>
  <c r="M21" i="5"/>
  <c r="N21" i="5" s="1"/>
  <c r="M19" i="5"/>
  <c r="N19" i="5" s="1"/>
  <c r="AT23" i="5"/>
  <c r="AS23" i="5"/>
  <c r="S23" i="5"/>
  <c r="J23" i="5"/>
  <c r="I23" i="5"/>
  <c r="H23" i="5"/>
  <c r="S14" i="5"/>
  <c r="AZ13" i="5"/>
  <c r="BA13" i="5" s="1"/>
  <c r="X13" i="5"/>
  <c r="Y13" i="5" s="1"/>
  <c r="M13" i="5"/>
  <c r="N13" i="5" s="1"/>
  <c r="BH12" i="5"/>
  <c r="BI12" i="5" s="1"/>
  <c r="AN14" i="5"/>
  <c r="AT14" i="5"/>
  <c r="AG14" i="5"/>
  <c r="AB14" i="5"/>
  <c r="X11" i="5"/>
  <c r="Y11" i="5" s="1"/>
  <c r="L14" i="5"/>
  <c r="I14" i="5"/>
  <c r="H14" i="5"/>
  <c r="F14" i="5"/>
  <c r="G8" i="5"/>
  <c r="AG14" i="3" l="1"/>
  <c r="AQ14" i="3"/>
  <c r="O14" i="3"/>
  <c r="AG176" i="4"/>
  <c r="AV29" i="5"/>
  <c r="L62" i="5"/>
  <c r="AT62" i="5"/>
  <c r="AU18" i="5"/>
  <c r="AV18" i="5" s="1"/>
  <c r="W62" i="5"/>
  <c r="AZ18" i="5"/>
  <c r="BA18" i="5" s="1"/>
  <c r="AT67" i="5"/>
  <c r="AT70" i="5" s="1"/>
  <c r="BG62" i="5"/>
  <c r="AZ19" i="5"/>
  <c r="BA19" i="5" s="1"/>
  <c r="BD14" i="5"/>
  <c r="BH21" i="5"/>
  <c r="BI21" i="5" s="1"/>
  <c r="X22" i="5"/>
  <c r="Y22" i="5" s="1"/>
  <c r="X18" i="5"/>
  <c r="Y18" i="5" s="1"/>
  <c r="AZ21" i="5"/>
  <c r="BA21" i="5" s="1"/>
  <c r="AI11" i="5"/>
  <c r="AJ11" i="5" s="1"/>
  <c r="AU12" i="5"/>
  <c r="AV12" i="5" s="1"/>
  <c r="BH13" i="5"/>
  <c r="BI13" i="5" s="1"/>
  <c r="AI17" i="5"/>
  <c r="AJ17" i="5" s="1"/>
  <c r="AZ17" i="5"/>
  <c r="BA17" i="5" s="1"/>
  <c r="BH19" i="5"/>
  <c r="BI19" i="5" s="1"/>
  <c r="BH26" i="5"/>
  <c r="BI26" i="5" s="1"/>
  <c r="AS29" i="5"/>
  <c r="AI12" i="5"/>
  <c r="AJ12" i="5" s="1"/>
  <c r="AU19" i="5"/>
  <c r="AV19" i="5" s="1"/>
  <c r="AZ26" i="5"/>
  <c r="BA26" i="5" s="1"/>
  <c r="BE29" i="5"/>
  <c r="BH22" i="5"/>
  <c r="BI22" i="5" s="1"/>
  <c r="AT31" i="5"/>
  <c r="AN29" i="5"/>
  <c r="BC29" i="5"/>
  <c r="N26" i="5"/>
  <c r="M29" i="5"/>
  <c r="N29" i="5" s="1"/>
  <c r="BC14" i="5"/>
  <c r="J14" i="5"/>
  <c r="BE14" i="5"/>
  <c r="AC23" i="5"/>
  <c r="BB23" i="5"/>
  <c r="AF14" i="5"/>
  <c r="X12" i="5"/>
  <c r="Y12" i="5" s="1"/>
  <c r="R23" i="5"/>
  <c r="AD23" i="5"/>
  <c r="BC23" i="5"/>
  <c r="AI19" i="5"/>
  <c r="AJ19" i="5" s="1"/>
  <c r="AI22" i="5"/>
  <c r="AJ22" i="5" s="1"/>
  <c r="AU28" i="5"/>
  <c r="AV28" i="5" s="1"/>
  <c r="AE14" i="5"/>
  <c r="AZ12" i="5"/>
  <c r="BA12" i="5" s="1"/>
  <c r="X19" i="5"/>
  <c r="Y19" i="5" s="1"/>
  <c r="BD29" i="5"/>
  <c r="K14" i="5"/>
  <c r="V14" i="5"/>
  <c r="AY14" i="5"/>
  <c r="G23" i="5"/>
  <c r="T23" i="5"/>
  <c r="AR23" i="5"/>
  <c r="BE23" i="5"/>
  <c r="AI18" i="5"/>
  <c r="AJ18" i="5" s="1"/>
  <c r="BH18" i="5"/>
  <c r="BI18" i="5" s="1"/>
  <c r="X21" i="5"/>
  <c r="Y21" i="5" s="1"/>
  <c r="BI29" i="5"/>
  <c r="W14" i="5"/>
  <c r="AC14" i="5"/>
  <c r="AZ22" i="5"/>
  <c r="BA22" i="5" s="1"/>
  <c r="G14" i="5"/>
  <c r="M14" i="5" s="1"/>
  <c r="N14" i="5" s="1"/>
  <c r="R14" i="5"/>
  <c r="AH14" i="5"/>
  <c r="AU13" i="5"/>
  <c r="AV13" i="5" s="1"/>
  <c r="AB23" i="5"/>
  <c r="AB45" i="5" s="1"/>
  <c r="AM23" i="5"/>
  <c r="BF29" i="5"/>
  <c r="AQ176" i="4"/>
  <c r="O176" i="4"/>
  <c r="X176" i="4"/>
  <c r="AM29" i="5"/>
  <c r="BG14" i="5"/>
  <c r="BH11" i="5"/>
  <c r="AP31" i="5"/>
  <c r="AP33" i="5" s="1"/>
  <c r="BG29" i="5"/>
  <c r="BH28" i="5"/>
  <c r="BI28" i="5" s="1"/>
  <c r="BB14" i="5"/>
  <c r="T14" i="5"/>
  <c r="AI13" i="5"/>
  <c r="AJ13" i="5" s="1"/>
  <c r="U23" i="5"/>
  <c r="AF23" i="5"/>
  <c r="AQ23" i="5"/>
  <c r="BD23" i="5"/>
  <c r="AU22" i="5"/>
  <c r="AV22" i="5" s="1"/>
  <c r="BG67" i="5"/>
  <c r="BG70" i="5" s="1"/>
  <c r="AD14" i="5"/>
  <c r="AE23" i="5"/>
  <c r="S31" i="5"/>
  <c r="S33" i="5" s="1"/>
  <c r="AM14" i="5"/>
  <c r="V23" i="5"/>
  <c r="AG23" i="5"/>
  <c r="AY29" i="5"/>
  <c r="AZ29" i="5" s="1"/>
  <c r="AZ28" i="5"/>
  <c r="BA28" i="5" s="1"/>
  <c r="Q14" i="5"/>
  <c r="AN23" i="5"/>
  <c r="AN31" i="5" s="1"/>
  <c r="AN33" i="5" s="1"/>
  <c r="Q23" i="5"/>
  <c r="Q45" i="5" s="1"/>
  <c r="AZ11" i="5"/>
  <c r="K23" i="5"/>
  <c r="U14" i="5"/>
  <c r="L23" i="5"/>
  <c r="X17" i="5"/>
  <c r="W23" i="5"/>
  <c r="AH23" i="5"/>
  <c r="BF23" i="5"/>
  <c r="AU21" i="5"/>
  <c r="AV21" i="5" s="1"/>
  <c r="M17" i="5"/>
  <c r="N17" i="5" s="1"/>
  <c r="BG23" i="5"/>
  <c r="BG73" i="5" s="1"/>
  <c r="M18" i="5"/>
  <c r="N18" i="5" s="1"/>
  <c r="AI21" i="5"/>
  <c r="AJ21" i="5" s="1"/>
  <c r="AU11" i="5"/>
  <c r="BF14" i="5"/>
  <c r="M12" i="5"/>
  <c r="N12" i="5" s="1"/>
  <c r="F23" i="5"/>
  <c r="F31" i="5" s="1"/>
  <c r="F33" i="5" s="1"/>
  <c r="AY23" i="5"/>
  <c r="AY45" i="5" s="1"/>
  <c r="BH17" i="5"/>
  <c r="AU17" i="5"/>
  <c r="N28" i="5"/>
  <c r="W65" i="5"/>
  <c r="W67" i="5" s="1"/>
  <c r="L65" i="5"/>
  <c r="L67" i="5" s="1"/>
  <c r="L70" i="5" s="1"/>
  <c r="V31" i="5" l="1"/>
  <c r="V33" i="5" s="1"/>
  <c r="BD31" i="5"/>
  <c r="BD33" i="5" s="1"/>
  <c r="AH31" i="5"/>
  <c r="AQ31" i="5"/>
  <c r="AQ33" i="5" s="1"/>
  <c r="AM31" i="5"/>
  <c r="BC31" i="5"/>
  <c r="BC33" i="5" s="1"/>
  <c r="R31" i="5"/>
  <c r="AD31" i="5"/>
  <c r="AD33" i="5" s="1"/>
  <c r="AC31" i="5"/>
  <c r="W31" i="5"/>
  <c r="X29" i="5"/>
  <c r="Y29" i="5" s="1"/>
  <c r="M23" i="5"/>
  <c r="N23" i="5" s="1"/>
  <c r="G31" i="5"/>
  <c r="G33" i="5" s="1"/>
  <c r="T31" i="5"/>
  <c r="T33" i="5" s="1"/>
  <c r="BE31" i="5"/>
  <c r="BE33" i="5" s="1"/>
  <c r="AF31" i="5"/>
  <c r="AF33" i="5" s="1"/>
  <c r="AZ23" i="5"/>
  <c r="BA23" i="5" s="1"/>
  <c r="AR31" i="5"/>
  <c r="AR33" i="5" s="1"/>
  <c r="AE31" i="5"/>
  <c r="AE33" i="5" s="1"/>
  <c r="BB31" i="5"/>
  <c r="BB33" i="5" s="1"/>
  <c r="AB31" i="5"/>
  <c r="BA29" i="5"/>
  <c r="X23" i="5"/>
  <c r="Y23" i="5" s="1"/>
  <c r="Y17" i="5"/>
  <c r="BA11" i="5"/>
  <c r="AZ14" i="5"/>
  <c r="BA14" i="5" s="1"/>
  <c r="AI14" i="5"/>
  <c r="AJ14" i="5" s="1"/>
  <c r="W70" i="5"/>
  <c r="AU14" i="5"/>
  <c r="AV14" i="5" s="1"/>
  <c r="AV11" i="5"/>
  <c r="AV17" i="5"/>
  <c r="AU23" i="5"/>
  <c r="AV23" i="5" s="1"/>
  <c r="AI23" i="5"/>
  <c r="AJ23" i="5" s="1"/>
  <c r="BI11" i="5"/>
  <c r="BH14" i="5"/>
  <c r="BI14" i="5" s="1"/>
  <c r="L31" i="5"/>
  <c r="L33" i="5" s="1"/>
  <c r="AY31" i="5"/>
  <c r="BG31" i="5"/>
  <c r="BI17" i="5"/>
  <c r="BH23" i="5"/>
  <c r="BI23" i="5" s="1"/>
  <c r="U31" i="5"/>
  <c r="U33" i="5" s="1"/>
  <c r="X14" i="5"/>
  <c r="Y14" i="5" s="1"/>
  <c r="Q31" i="5"/>
  <c r="M31" i="5" l="1"/>
  <c r="W8" i="5"/>
  <c r="W33" i="5" s="1"/>
  <c r="Q8" i="5"/>
  <c r="Q33" i="5" s="1"/>
  <c r="R8" i="5"/>
  <c r="R33" i="5" s="1"/>
  <c r="L72" i="5"/>
  <c r="AB8" i="5" l="1"/>
  <c r="W72" i="5"/>
  <c r="AB33" i="5" l="1"/>
  <c r="AH8" i="5"/>
  <c r="AH33" i="5" s="1"/>
  <c r="AC8" i="5"/>
  <c r="AC33" i="5" s="1"/>
  <c r="AM8" i="5" l="1"/>
  <c r="AM33" i="5" s="1"/>
  <c r="AT8" i="5"/>
  <c r="AT33" i="5" s="1"/>
  <c r="AY8" i="5" l="1"/>
  <c r="AY33" i="5" s="1"/>
  <c r="BG8" i="5"/>
  <c r="BG33" i="5" s="1"/>
  <c r="BG72" i="5" s="1"/>
  <c r="AT72" i="5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<sst xmlns="http://schemas.openxmlformats.org/spreadsheetml/2006/main" count="969" uniqueCount="402">
  <si>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</si>
  <si>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</si>
  <si>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</si>
  <si>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</si>
  <si>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</si>
  <si>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</si>
  <si>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</si>
  <si>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</si>
  <si>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</si>
  <si>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</si>
  <si>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</si>
  <si>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</si>
  <si>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</si>
  <si>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</si>
  <si>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</si>
  <si>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</si>
  <si>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</si>
  <si>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</si>
  <si>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</si>
  <si>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</si>
  <si>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</si>
  <si>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</si>
  <si>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</si>
  <si>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</si>
  <si>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</si>
  <si>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</si>
  <si>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</si>
  <si>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</si>
  <si>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</si>
  <si>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</si>
  <si>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</si>
  <si>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</si>
  <si>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</si>
  <si>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</si>
  <si>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</si>
  <si>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</si>
  <si>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</si>
  <si>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</si>
  <si>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</si>
  <si>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</si>
  <si>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</si>
  <si>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</si>
  <si>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</si>
  <si>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</si>
  <si>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</si>
  <si>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</si>
  <si>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</si>
  <si>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</si>
  <si>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</si>
  <si>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</si>
  <si>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</si>
  <si>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</si>
  <si>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</si>
  <si>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</si>
  <si>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</si>
  <si>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</si>
  <si>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</si>
  <si>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</si>
  <si>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</si>
  <si>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</si>
  <si>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</si>
  <si>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</si>
  <si>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</si>
  <si>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</si>
  <si>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</si>
  <si>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</si>
  <si>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</si>
  <si>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</si>
  <si>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</si>
  <si>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</si>
  <si>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</si>
  <si>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</si>
  <si>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</si>
  <si>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</si>
  <si>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</si>
  <si>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</si>
  <si>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</si>
  <si>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</si>
  <si>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</si>
  <si>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</si>
  <si>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</si>
  <si>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</si>
  <si>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</si>
  <si>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00</t>
  </si>
  <si>
    <t>Capital Outlay General</t>
  </si>
  <si>
    <t>Professional Services General</t>
  </si>
  <si>
    <t>Supplies Special Department</t>
  </si>
  <si>
    <t>Repairs &amp; Maintenance Equipment Rental</t>
  </si>
  <si>
    <t>Administrative Expenses Training/Conferences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</si>
  <si>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</si>
  <si>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</si>
  <si>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</si>
  <si>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</si>
  <si>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</si>
  <si>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</si>
  <si>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</si>
  <si>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</si>
  <si>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</si>
  <si>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</si>
  <si>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</si>
  <si>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</si>
  <si>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</si>
  <si>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</si>
  <si>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</si>
  <si>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</si>
  <si>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</si>
  <si>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</si>
  <si>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</si>
  <si>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</si>
  <si>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</si>
  <si>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</si>
  <si>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</si>
  <si>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015</t>
  </si>
  <si>
    <t>Repairs and Maintenance</t>
  </si>
  <si>
    <t>Supplies and Utilities</t>
  </si>
  <si>
    <t>Supplies Data Processing</t>
  </si>
  <si>
    <t>Administrative Expenses Support Services-Indirect Labor</t>
  </si>
  <si>
    <t>Capital Outlay Computer Software</t>
  </si>
  <si>
    <t>Capital Improvements-General Government General</t>
  </si>
  <si>
    <t>01</t>
  </si>
  <si>
    <t>03</t>
  </si>
  <si>
    <t>Transfer In - General Fund</t>
  </si>
  <si>
    <t>Transfer In - Other</t>
  </si>
  <si>
    <t>Professional Services Legal</t>
  </si>
  <si>
    <t>Administrative Expenses Support Services-IT</t>
  </si>
  <si>
    <t>Administrative Expenses IT Fund Contribution</t>
  </si>
  <si>
    <t>Professional Services Contract Services</t>
  </si>
  <si>
    <t>Fund 590</t>
  </si>
  <si>
    <t>PFIP - Transportation</t>
  </si>
  <si>
    <t>590.40.70.015-4510.01</t>
  </si>
  <si>
    <t>590.40.70.015-4510.02</t>
  </si>
  <si>
    <t>590.40.70.015-4510.03</t>
  </si>
  <si>
    <t>590.40.70.015-4510.04</t>
  </si>
  <si>
    <t>590.40.70.015-4510.05</t>
  </si>
  <si>
    <t>590.40.70.015-4510.13</t>
  </si>
  <si>
    <t>590.40.70.015-4700.01</t>
  </si>
  <si>
    <t>590.40.70.015-4700.19</t>
  </si>
  <si>
    <t>590.40.70.015-4700.21</t>
  </si>
  <si>
    <t>590.40.70.015-4850.07</t>
  </si>
  <si>
    <t>590.40.70.015-4900.46</t>
  </si>
  <si>
    <t>Charges for Services-Transportation PFIP Zone 1</t>
  </si>
  <si>
    <t>Charges for Services-Transportation PFIP Zone 2</t>
  </si>
  <si>
    <t>Charges for Services-Transportation PFIP Zone 3</t>
  </si>
  <si>
    <t>Charges for Services-Transportation PFIP Zone 4</t>
  </si>
  <si>
    <t>Charges for Services-Transportation PFIP Zone 5</t>
  </si>
  <si>
    <t>Charges for Services-Transportation PFIP Zone 7</t>
  </si>
  <si>
    <t>Investment Earnings Interest on Investments</t>
  </si>
  <si>
    <t>Investment Earnings Market Value Change</t>
  </si>
  <si>
    <t>Investment Earnings Unallocated Investment Expense</t>
  </si>
  <si>
    <t>Other Revenue Misc Reimbursement</t>
  </si>
  <si>
    <t>Other Financing Sources Op Transfer In-LTF</t>
  </si>
  <si>
    <t>590.05.00.150-6000.01</t>
  </si>
  <si>
    <t>590.40.70.015-6000.01</t>
  </si>
  <si>
    <t>590.40.70.015-6000.02</t>
  </si>
  <si>
    <t>590.40.70.015-6000.12</t>
  </si>
  <si>
    <t>590.40.70.015-6000.18</t>
  </si>
  <si>
    <t>590.40.70.015-6200.02</t>
  </si>
  <si>
    <t>590.40.70.015-6200.09</t>
  </si>
  <si>
    <t>590.40.70.015-6400.04</t>
  </si>
  <si>
    <t>590.40.70.015-6600.04</t>
  </si>
  <si>
    <t>590.40.70.015-6600.25</t>
  </si>
  <si>
    <t>590.40.70.015-6600.26</t>
  </si>
  <si>
    <t>590.40.70.015-6600.36</t>
  </si>
  <si>
    <t>590.00.00.900-7000.07</t>
  </si>
  <si>
    <t>590.00.00.900-7000.08</t>
  </si>
  <si>
    <t>590.00.00.900-7000.99</t>
  </si>
  <si>
    <t>590.00.00.900-8000.17</t>
  </si>
  <si>
    <t>590.00.00.900-8150.11</t>
  </si>
  <si>
    <t>590.00.00.900-8150.12</t>
  </si>
  <si>
    <t>590.00.00.900-8150.13</t>
  </si>
  <si>
    <t>590.00.00.900-8150.14</t>
  </si>
  <si>
    <t>590.00.00.900-8150.15</t>
  </si>
  <si>
    <t>590.00.00.900-8150.16</t>
  </si>
  <si>
    <t>590.00.00.900-8150.38</t>
  </si>
  <si>
    <t>590.00.00.900-8150.45</t>
  </si>
  <si>
    <t>590.00.00.900-8150.98</t>
  </si>
  <si>
    <t>590.00.00.900-8150.99</t>
  </si>
  <si>
    <t>590.00.00.900-9000.44</t>
  </si>
  <si>
    <t>590.00.00.900-9000.56</t>
  </si>
  <si>
    <t>590.00.00.900-9000.58</t>
  </si>
  <si>
    <t>590.00.00.900-9000.70</t>
  </si>
  <si>
    <t>590.00.00.900-9888.02</t>
  </si>
  <si>
    <t>Capital Asset Expenditure Adjustments  Infrastructure Donations/Add</t>
  </si>
  <si>
    <t>Operating Transfers Out PFIP Water</t>
  </si>
  <si>
    <t>Operating Transfers Out PFIP Drainage Fund</t>
  </si>
  <si>
    <t>Operating Transfers Out PFIP Fund</t>
  </si>
  <si>
    <t>Operating Transfers Out Measure K Fund</t>
  </si>
  <si>
    <t>Capital Improvements-Transportation General</t>
  </si>
  <si>
    <t>Capital Improvements-Transportation Developer Contrib Infrastructure</t>
  </si>
  <si>
    <t>Capital Improvements-Transportation Zone 7</t>
  </si>
  <si>
    <t>Capital Improvements-Transportation Woodward Av Utility &amp; Street Imp</t>
  </si>
  <si>
    <t>Capital Improvements-Transportation Zone 6</t>
  </si>
  <si>
    <t>Capital Improvements-Transportation Zone 5</t>
  </si>
  <si>
    <t>Capital Improvements-Transportation Zone 4</t>
  </si>
  <si>
    <t>Capital Improvements-Transportation Zone 3</t>
  </si>
  <si>
    <t>Capital Improvements-Transportation Zone 2</t>
  </si>
  <si>
    <t>Capital Improvements-Transportation Zone 1</t>
  </si>
  <si>
    <t>Capital Outlay Computer Hardware</t>
  </si>
  <si>
    <t>Professional Services Fingerprint Fees</t>
  </si>
  <si>
    <t>Provisional  Budget</t>
  </si>
  <si>
    <t>Total Budget Request</t>
  </si>
  <si>
    <t>590.45.40.000-5000.01</t>
  </si>
  <si>
    <t>590.45.40.000-5000.02</t>
  </si>
  <si>
    <t>590.45.40.000-5000.03</t>
  </si>
  <si>
    <t>590.45.40.000-5000.04</t>
  </si>
  <si>
    <t>590.45.40.000-5000.06</t>
  </si>
  <si>
    <t>590.45.40.000-5000.07</t>
  </si>
  <si>
    <t>590.45.40.000-5000.08</t>
  </si>
  <si>
    <t>590.45.40.000-5000.11</t>
  </si>
  <si>
    <t>590.45.40.000-5000.99</t>
  </si>
  <si>
    <t>590.45.40.000-5100.00</t>
  </si>
  <si>
    <t>590.45.40.000-5100.01</t>
  </si>
  <si>
    <t>590.45.40.000-5100.02</t>
  </si>
  <si>
    <t>590.45.40.000-5100.03</t>
  </si>
  <si>
    <t>590.45.40.000-5100.04</t>
  </si>
  <si>
    <t>590.45.40.000-5100.05</t>
  </si>
  <si>
    <t>590.45.40.000-5100.06</t>
  </si>
  <si>
    <t>590.45.40.000-5100.07</t>
  </si>
  <si>
    <t>590.45.40.000-5100.08</t>
  </si>
  <si>
    <t>590.45.40.000-5100.09</t>
  </si>
  <si>
    <t>590.45.40.000-5100.11</t>
  </si>
  <si>
    <t>590.45.40.000-5100.15</t>
  </si>
  <si>
    <t>590.45.40.000-5100.17</t>
  </si>
  <si>
    <t>590.45.40.000-6000.01</t>
  </si>
  <si>
    <t>590.45.40.000-6000.10</t>
  </si>
  <si>
    <t>590.45.40.000-6000.12</t>
  </si>
  <si>
    <t>590.45.40.000-6000.13</t>
  </si>
  <si>
    <t>590.45.40.000-6000.14</t>
  </si>
  <si>
    <t>590.45.40.000-6000.18</t>
  </si>
  <si>
    <t>590.45.40.000-6100.01</t>
  </si>
  <si>
    <t>590.45.40.000-6100.02</t>
  </si>
  <si>
    <t>590.45.40.000-6100.03</t>
  </si>
  <si>
    <t>590.45.40.000-6200.01</t>
  </si>
  <si>
    <t>590.45.40.000-6200.02</t>
  </si>
  <si>
    <t>590.45.40.000-6200.03</t>
  </si>
  <si>
    <t>590.45.40.000-6200.04</t>
  </si>
  <si>
    <t>590.45.40.000-6200.05</t>
  </si>
  <si>
    <t>590.45.40.000-6200.09</t>
  </si>
  <si>
    <t>590.45.40.000-6300.01</t>
  </si>
  <si>
    <t>590.45.40.000-6300.02</t>
  </si>
  <si>
    <t>590.45.40.000-6300.03</t>
  </si>
  <si>
    <t>590.45.40.000-6350.01</t>
  </si>
  <si>
    <t>590.45.40.000-6350.02</t>
  </si>
  <si>
    <t>590.45.40.000-6350.03</t>
  </si>
  <si>
    <t>590.45.40.000-6350.04</t>
  </si>
  <si>
    <t>590.45.40.000-6350.05</t>
  </si>
  <si>
    <t>590.45.40.000-6350.06</t>
  </si>
  <si>
    <t>590.45.40.000-6400.01</t>
  </si>
  <si>
    <t>590.45.40.000-6400.02</t>
  </si>
  <si>
    <t>590.45.40.000-6400.03</t>
  </si>
  <si>
    <t>590.45.40.000-6400.04</t>
  </si>
  <si>
    <t>590.45.40.000-6400.05</t>
  </si>
  <si>
    <t>590.45.40.000-6600.01</t>
  </si>
  <si>
    <t>590.45.40.000-6600.03</t>
  </si>
  <si>
    <t>590.45.40.000-6600.04</t>
  </si>
  <si>
    <t>590.45.40.000-6600.05</t>
  </si>
  <si>
    <t>590.45.40.000-6600.06</t>
  </si>
  <si>
    <t>590.45.40.000-6600.07</t>
  </si>
  <si>
    <t>590.45.40.000-6600.08</t>
  </si>
  <si>
    <t>590.45.40.000-6600.14</t>
  </si>
  <si>
    <t>590.45.40.000-6600.24</t>
  </si>
  <si>
    <t>590.45.40.000-6600.25</t>
  </si>
  <si>
    <t>590.45.40.000-6600.26</t>
  </si>
  <si>
    <t>590.45.40.000-6600.27</t>
  </si>
  <si>
    <t>590.45.40.000-6600.29</t>
  </si>
  <si>
    <t>590.45.40.000-6600.30</t>
  </si>
  <si>
    <t>590.45.40.000-7000.03</t>
  </si>
  <si>
    <t>590.45.40.000-7000.04</t>
  </si>
  <si>
    <t>590.45.40.000-7000.07</t>
  </si>
  <si>
    <t>590.45.40.000-7000.08</t>
  </si>
  <si>
    <t>590.45.40.000-7000.12</t>
  </si>
  <si>
    <t>590.45.40.000-7000.99</t>
  </si>
  <si>
    <t>590.45.41.000-5000.01</t>
  </si>
  <si>
    <t>590.45.41.000-5000.02</t>
  </si>
  <si>
    <t>590.45.41.000-5000.03</t>
  </si>
  <si>
    <t>590.45.41.000-5000.04</t>
  </si>
  <si>
    <t>590.45.41.000-5000.06</t>
  </si>
  <si>
    <t>590.45.41.000-5000.07</t>
  </si>
  <si>
    <t>590.45.41.000-5000.08</t>
  </si>
  <si>
    <t>590.45.41.000-5000.11</t>
  </si>
  <si>
    <t>590.45.41.000-5000.99</t>
  </si>
  <si>
    <t>590.45.41.000-5100.00</t>
  </si>
  <si>
    <t>590.45.41.000-5100.01</t>
  </si>
  <si>
    <t>590.45.41.000-5100.02</t>
  </si>
  <si>
    <t>590.45.41.000-5100.03</t>
  </si>
  <si>
    <t>590.45.41.000-5100.04</t>
  </si>
  <si>
    <t>590.45.41.000-5100.05</t>
  </si>
  <si>
    <t>590.45.41.000-5100.06</t>
  </si>
  <si>
    <t>590.45.41.000-5100.07</t>
  </si>
  <si>
    <t>590.45.41.000-5100.08</t>
  </si>
  <si>
    <t>590.45.41.000-5100.09</t>
  </si>
  <si>
    <t>590.45.41.000-5100.11</t>
  </si>
  <si>
    <t>590.45.41.000-5100.15</t>
  </si>
  <si>
    <t>590.45.41.000-5100.17</t>
  </si>
  <si>
    <t>590.45.41.000-6000.01</t>
  </si>
  <si>
    <t>590.45.41.000-6000.10</t>
  </si>
  <si>
    <t>590.45.41.000-6000.12</t>
  </si>
  <si>
    <t>590.45.41.000-6000.13</t>
  </si>
  <si>
    <t>590.45.41.000-6000.14</t>
  </si>
  <si>
    <t>590.45.41.000-6000.18</t>
  </si>
  <si>
    <t>590.45.41.000-6100.01</t>
  </si>
  <si>
    <t>590.45.41.000-6100.02</t>
  </si>
  <si>
    <t>590.45.41.000-6100.03</t>
  </si>
  <si>
    <t>590.45.41.000-6200.01</t>
  </si>
  <si>
    <t>590.45.41.000-6200.02</t>
  </si>
  <si>
    <t>590.45.41.000-6200.03</t>
  </si>
  <si>
    <t>590.45.41.000-6200.04</t>
  </si>
  <si>
    <t>590.45.41.000-6200.05</t>
  </si>
  <si>
    <t>590.45.41.000-6200.09</t>
  </si>
  <si>
    <t>590.45.41.000-6300.01</t>
  </si>
  <si>
    <t>590.45.41.000-6300.02</t>
  </si>
  <si>
    <t>590.45.41.000-6300.03</t>
  </si>
  <si>
    <t>590.45.41.000-6350.01</t>
  </si>
  <si>
    <t>590.45.41.000-6350.02</t>
  </si>
  <si>
    <t>590.45.41.000-6350.03</t>
  </si>
  <si>
    <t>590.45.41.000-6350.04</t>
  </si>
  <si>
    <t>590.45.41.000-6350.05</t>
  </si>
  <si>
    <t>590.45.41.000-6350.06</t>
  </si>
  <si>
    <t>590.45.41.000-6400.01</t>
  </si>
  <si>
    <t>590.45.41.000-6400.02</t>
  </si>
  <si>
    <t>590.45.41.000-6400.03</t>
  </si>
  <si>
    <t>590.45.41.000-6400.04</t>
  </si>
  <si>
    <t>590.45.41.000-6400.05</t>
  </si>
  <si>
    <t>590.45.41.000-6600.01</t>
  </si>
  <si>
    <t>590.45.41.000-6600.03</t>
  </si>
  <si>
    <t>590.45.41.000-6600.04</t>
  </si>
  <si>
    <t>590.45.41.000-6600.05</t>
  </si>
  <si>
    <t>590.45.41.000-6600.06</t>
  </si>
  <si>
    <t>590.45.41.000-6600.07</t>
  </si>
  <si>
    <t>590.45.41.000-6600.08</t>
  </si>
  <si>
    <t>590.45.41.000-6600.14</t>
  </si>
  <si>
    <t>590.45.41.000-6600.24</t>
  </si>
  <si>
    <t>590.45.41.000-6600.25</t>
  </si>
  <si>
    <t>590.45.41.000-6600.26</t>
  </si>
  <si>
    <t>590.45.41.000-6600.27</t>
  </si>
  <si>
    <t>590.45.41.000-6600.29</t>
  </si>
  <si>
    <t>590.45.41.000-6600.30</t>
  </si>
  <si>
    <t>590.45.41.000-7000.03</t>
  </si>
  <si>
    <t>590.45.41.000-7000.04</t>
  </si>
  <si>
    <t>590.45.41.000-7000.07</t>
  </si>
  <si>
    <t>590.45.41.000-7000.08</t>
  </si>
  <si>
    <t>590.45.41.000-7000.12</t>
  </si>
  <si>
    <t>590.45.41.000-7000.99</t>
  </si>
  <si>
    <t>Salaries Regular</t>
  </si>
  <si>
    <t>Salaries Part Time</t>
  </si>
  <si>
    <t>Salaries Overtime</t>
  </si>
  <si>
    <t>Salaries Holiday Pay</t>
  </si>
  <si>
    <t>Salaries Out of Class</t>
  </si>
  <si>
    <t>Salaries Admin Leave Pay</t>
  </si>
  <si>
    <t>Salaries Longevity Pay</t>
  </si>
  <si>
    <t>Salaries Worker's Comp</t>
  </si>
  <si>
    <t>Salaries New Personnel Requests</t>
  </si>
  <si>
    <t>Benefits PERS Pool Liability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</si>
  <si>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</si>
  <si>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</si>
  <si>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</si>
  <si>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</si>
  <si>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</si>
  <si>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</si>
  <si>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</si>
  <si>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Deferred Compensation</t>
  </si>
  <si>
    <t>Benefits Unemployment Insurance</t>
  </si>
  <si>
    <t>Benefits Medicare</t>
  </si>
  <si>
    <t>Benefits Cell Phone Allowance</t>
  </si>
  <si>
    <t xml:space="preserve">Benefits Other Post Employment Benefits </t>
  </si>
  <si>
    <t>Professional Services Consultant</t>
  </si>
  <si>
    <t>Professional Services Compliance Monitoring</t>
  </si>
  <si>
    <t>Professional Services IW Pre Analysis</t>
  </si>
  <si>
    <t>Utilities Electric</t>
  </si>
  <si>
    <t>Utilities Telephone</t>
  </si>
  <si>
    <t>Utilities Data Transmission / ISP</t>
  </si>
  <si>
    <t>Supplies Office</t>
  </si>
  <si>
    <t>Supplies Copier Maintenance &amp; Supplies</t>
  </si>
  <si>
    <t>Supplies Postage</t>
  </si>
  <si>
    <t>Supplies Gasoline</t>
  </si>
  <si>
    <t>Dues &amp; Subscriptions Memberships</t>
  </si>
  <si>
    <t>Dues &amp; Subscriptions Publications</t>
  </si>
  <si>
    <t>Dues &amp; Subscriptions Certifications</t>
  </si>
  <si>
    <t>Maintenance Agreements &amp; Licenses License/Software Maintenance</t>
  </si>
  <si>
    <t>Maintenance Agreements &amp; Licenses Hardware Maintenance</t>
  </si>
  <si>
    <t>Maintenance Agreements &amp; Licenses Maintenance Agreements</t>
  </si>
  <si>
    <t>Maintenance Agreements &amp; Licenses SCADA</t>
  </si>
  <si>
    <t>Maintenance Agreements &amp; Licenses Traffic Control</t>
  </si>
  <si>
    <t>Maintenance Agreements &amp; Licenses Streetlights</t>
  </si>
  <si>
    <t>Repairs &amp; Maintenance Building</t>
  </si>
  <si>
    <t>Repairs &amp; Maintenance Minor Equipment/Other</t>
  </si>
  <si>
    <t>Repairs &amp; Maintenance Major Repair &amp; Contingency</t>
  </si>
  <si>
    <t>Repairs &amp; Maintenance Vehicle</t>
  </si>
  <si>
    <t>Administrative Expenses Meetings</t>
  </si>
  <si>
    <t>Administrative Expenses Mileage Reimbursement</t>
  </si>
  <si>
    <t>Administrative Expenses Public/Legal Advertisement</t>
  </si>
  <si>
    <t>Administrative Expenses Property/Building Rental</t>
  </si>
  <si>
    <t>Administrative Expenses Employee Recruitment</t>
  </si>
  <si>
    <t>Administrative Expenses Employee Recognition</t>
  </si>
  <si>
    <t>Administrative Expenses Filing/Recording Fee</t>
  </si>
  <si>
    <t>Administrative Expenses Marketing</t>
  </si>
  <si>
    <t>Administrative Expenses Support Services-Direct Labor</t>
  </si>
  <si>
    <t>Administrative Expenses Administration &amp; Planning</t>
  </si>
  <si>
    <t>Administrative Expenses Other Expenses</t>
  </si>
  <si>
    <t>Capital Outlay Operations Equip-Minor</t>
  </si>
  <si>
    <t>Capital Outlay Operations Equipment-Major</t>
  </si>
  <si>
    <t>Capital Outlay Furniture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</si>
</sst>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09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quotePrefix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0" fillId="0" borderId="0" xfId="0" applyFont="1" applyAlignment="1">
      <alignment horizontal="right"/>
    </xf>
    <xf numFmtId="43" fontId="7" fillId="0" borderId="0" xfId="1" applyFont="1" applyFill="1"/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37" fontId="9" fillId="0" borderId="0" xfId="0" quotePrefix="1" applyNumberFormat="1" applyFont="1" applyAlignment="1">
      <alignment horizontal="right"/>
    </xf>
    <xf numFmtId="37" fontId="9" fillId="0" borderId="0" xfId="0" quotePrefix="1" applyNumberFormat="1" applyFont="1"/>
    <xf numFmtId="42" fontId="3" fillId="0" borderId="4" xfId="0" applyNumberFormat="1" applyFont="1" applyFill="1" applyBorder="1"/>
    <xf numFmtId="1" fontId="9" fillId="0" borderId="0" xfId="0" quotePrefix="1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Expense%20Report%2010.07.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topia\Finance\BUDGET\Budget\FY%202020-21\Budget%20Review\Q1\Q1%20Revenu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7706">
          <cell r="A7706" t="str">
            <v>590.00.00.900-7000.07</v>
          </cell>
          <cell r="B7706" t="str">
            <v>590</v>
          </cell>
          <cell r="C7706" t="str">
            <v>00</v>
          </cell>
          <cell r="D7706" t="str">
            <v>00</v>
          </cell>
          <cell r="E7706" t="str">
            <v>900</v>
          </cell>
          <cell r="F7706" t="str">
            <v>7000.07</v>
          </cell>
          <cell r="G7706" t="str">
            <v>Capital Outlay Computer Hardware</v>
          </cell>
          <cell r="H7706">
            <v>0</v>
          </cell>
          <cell r="I7706">
            <v>0</v>
          </cell>
          <cell r="J7706">
            <v>0</v>
          </cell>
          <cell r="K7706">
            <v>0</v>
          </cell>
          <cell r="L7706">
            <v>0</v>
          </cell>
          <cell r="M7706">
            <v>0</v>
          </cell>
          <cell r="N7706">
            <v>0</v>
          </cell>
          <cell r="O7706" t="str">
            <v>+++</v>
          </cell>
        </row>
        <row r="7707">
          <cell r="A7707" t="str">
            <v>590.00.00.900-7000.08</v>
          </cell>
          <cell r="B7707" t="str">
            <v>590</v>
          </cell>
          <cell r="C7707" t="str">
            <v>00</v>
          </cell>
          <cell r="D7707" t="str">
            <v>00</v>
          </cell>
          <cell r="E7707" t="str">
            <v>900</v>
          </cell>
          <cell r="F7707" t="str">
            <v>7000.08</v>
          </cell>
          <cell r="G7707" t="str">
            <v>Capital Outlay Computer Software</v>
          </cell>
          <cell r="H7707">
            <v>0</v>
          </cell>
          <cell r="I7707">
            <v>0</v>
          </cell>
          <cell r="J7707">
            <v>0</v>
          </cell>
          <cell r="K7707">
            <v>0</v>
          </cell>
          <cell r="L7707">
            <v>0</v>
          </cell>
          <cell r="M7707">
            <v>0</v>
          </cell>
          <cell r="N7707">
            <v>0</v>
          </cell>
          <cell r="O7707" t="str">
            <v>+++</v>
          </cell>
        </row>
        <row r="7708">
          <cell r="A7708" t="str">
            <v>590.00.00.900-7000.99</v>
          </cell>
          <cell r="B7708" t="str">
            <v>590</v>
          </cell>
          <cell r="C7708" t="str">
            <v>00</v>
          </cell>
          <cell r="D7708" t="str">
            <v>00</v>
          </cell>
          <cell r="E7708" t="str">
            <v>900</v>
          </cell>
          <cell r="F7708" t="str">
            <v>7000.99</v>
          </cell>
          <cell r="G7708" t="str">
            <v>Capital Outlay General</v>
          </cell>
          <cell r="H7708">
            <v>0</v>
          </cell>
          <cell r="I7708">
            <v>0</v>
          </cell>
          <cell r="J7708">
            <v>0</v>
          </cell>
          <cell r="K7708">
            <v>0</v>
          </cell>
          <cell r="L7708">
            <v>0</v>
          </cell>
          <cell r="M7708">
            <v>0</v>
          </cell>
          <cell r="N7708">
            <v>0</v>
          </cell>
          <cell r="O7708" t="str">
            <v>+++</v>
          </cell>
        </row>
        <row r="7709">
          <cell r="A7709" t="str">
            <v>590.00.00.900-8000.17</v>
          </cell>
          <cell r="B7709" t="str">
            <v>590</v>
          </cell>
          <cell r="C7709" t="str">
            <v>00</v>
          </cell>
          <cell r="D7709" t="str">
            <v>00</v>
          </cell>
          <cell r="E7709" t="str">
            <v>900</v>
          </cell>
          <cell r="F7709" t="str">
            <v>8000.17</v>
          </cell>
          <cell r="G7709" t="str">
            <v>Capital Improvements-General Government General</v>
          </cell>
          <cell r="H7709">
            <v>0</v>
          </cell>
          <cell r="I7709">
            <v>0</v>
          </cell>
          <cell r="J7709">
            <v>0</v>
          </cell>
          <cell r="K7709">
            <v>0</v>
          </cell>
          <cell r="L7709">
            <v>0</v>
          </cell>
          <cell r="M7709">
            <v>0</v>
          </cell>
          <cell r="N7709">
            <v>0</v>
          </cell>
          <cell r="O7709" t="str">
            <v>+++</v>
          </cell>
        </row>
        <row r="7710">
          <cell r="A7710" t="str">
            <v>590.00.00.900-8150.11</v>
          </cell>
          <cell r="B7710" t="str">
            <v>590</v>
          </cell>
          <cell r="C7710" t="str">
            <v>00</v>
          </cell>
          <cell r="D7710" t="str">
            <v>00</v>
          </cell>
          <cell r="E7710" t="str">
            <v>900</v>
          </cell>
          <cell r="F7710" t="str">
            <v>8150.11</v>
          </cell>
          <cell r="G7710" t="str">
            <v>Capital Improvements-Transportation Zone 1</v>
          </cell>
          <cell r="H7710">
            <v>52000</v>
          </cell>
          <cell r="I7710">
            <v>0</v>
          </cell>
          <cell r="J7710">
            <v>52000</v>
          </cell>
          <cell r="K7710">
            <v>0</v>
          </cell>
          <cell r="L7710">
            <v>0</v>
          </cell>
          <cell r="M7710">
            <v>0</v>
          </cell>
          <cell r="N7710">
            <v>52000</v>
          </cell>
          <cell r="O7710">
            <v>0</v>
          </cell>
        </row>
        <row r="7711">
          <cell r="A7711" t="str">
            <v>590.00.00.900-8150.12</v>
          </cell>
          <cell r="B7711" t="str">
            <v>590</v>
          </cell>
          <cell r="C7711" t="str">
            <v>00</v>
          </cell>
          <cell r="D7711" t="str">
            <v>00</v>
          </cell>
          <cell r="E7711" t="str">
            <v>900</v>
          </cell>
          <cell r="F7711" t="str">
            <v>8150.12</v>
          </cell>
          <cell r="G7711" t="str">
            <v>Capital Improvements-Transportation Zone 2</v>
          </cell>
          <cell r="H7711">
            <v>13000</v>
          </cell>
          <cell r="I7711">
            <v>0</v>
          </cell>
          <cell r="J7711">
            <v>13000</v>
          </cell>
          <cell r="K7711">
            <v>0</v>
          </cell>
          <cell r="L7711">
            <v>0</v>
          </cell>
          <cell r="M7711">
            <v>0</v>
          </cell>
          <cell r="N7711">
            <v>13000</v>
          </cell>
          <cell r="O7711">
            <v>0</v>
          </cell>
        </row>
        <row r="7712">
          <cell r="A7712" t="str">
            <v>590.00.00.900-8150.13</v>
          </cell>
          <cell r="B7712" t="str">
            <v>590</v>
          </cell>
          <cell r="C7712" t="str">
            <v>00</v>
          </cell>
          <cell r="D7712" t="str">
            <v>00</v>
          </cell>
          <cell r="E7712" t="str">
            <v>900</v>
          </cell>
          <cell r="F7712" t="str">
            <v>8150.13</v>
          </cell>
          <cell r="G7712" t="str">
            <v>Capital Improvements-Transportation Zone 3</v>
          </cell>
          <cell r="H7712">
            <v>13000</v>
          </cell>
          <cell r="I7712">
            <v>0</v>
          </cell>
          <cell r="J7712">
            <v>13000</v>
          </cell>
          <cell r="K7712">
            <v>0</v>
          </cell>
          <cell r="L7712">
            <v>0</v>
          </cell>
          <cell r="M7712">
            <v>0</v>
          </cell>
          <cell r="N7712">
            <v>13000</v>
          </cell>
          <cell r="O7712">
            <v>0</v>
          </cell>
        </row>
        <row r="7713">
          <cell r="A7713" t="str">
            <v>590.00.00.900-8150.14</v>
          </cell>
          <cell r="B7713" t="str">
            <v>590</v>
          </cell>
          <cell r="C7713" t="str">
            <v>00</v>
          </cell>
          <cell r="D7713" t="str">
            <v>00</v>
          </cell>
          <cell r="E7713" t="str">
            <v>900</v>
          </cell>
          <cell r="F7713" t="str">
            <v>8150.14</v>
          </cell>
          <cell r="G7713" t="str">
            <v>Capital Improvements-Transportation Zone 4</v>
          </cell>
          <cell r="H7713">
            <v>0</v>
          </cell>
          <cell r="I7713">
            <v>0</v>
          </cell>
          <cell r="J7713">
            <v>0</v>
          </cell>
          <cell r="K7713">
            <v>0</v>
          </cell>
          <cell r="L7713">
            <v>0</v>
          </cell>
          <cell r="M7713">
            <v>-3443.64</v>
          </cell>
          <cell r="N7713">
            <v>3443.64</v>
          </cell>
          <cell r="O7713" t="str">
            <v>+++</v>
          </cell>
        </row>
        <row r="7714">
          <cell r="A7714" t="str">
            <v>590.00.00.900-8150.15</v>
          </cell>
          <cell r="B7714" t="str">
            <v>590</v>
          </cell>
          <cell r="C7714" t="str">
            <v>00</v>
          </cell>
          <cell r="D7714" t="str">
            <v>00</v>
          </cell>
          <cell r="E7714" t="str">
            <v>900</v>
          </cell>
          <cell r="F7714" t="str">
            <v>8150.15</v>
          </cell>
          <cell r="G7714" t="str">
            <v>Capital Improvements-Transportation Zone 5</v>
          </cell>
          <cell r="H7714">
            <v>13000</v>
          </cell>
          <cell r="I7714">
            <v>0</v>
          </cell>
          <cell r="J7714">
            <v>13000</v>
          </cell>
          <cell r="K7714">
            <v>0</v>
          </cell>
          <cell r="L7714">
            <v>0</v>
          </cell>
          <cell r="M7714">
            <v>0</v>
          </cell>
          <cell r="N7714">
            <v>13000</v>
          </cell>
          <cell r="O7714">
            <v>0</v>
          </cell>
        </row>
        <row r="7715">
          <cell r="A7715" t="str">
            <v>590.00.00.900-8150.16</v>
          </cell>
          <cell r="B7715" t="str">
            <v>590</v>
          </cell>
          <cell r="C7715" t="str">
            <v>00</v>
          </cell>
          <cell r="D7715" t="str">
            <v>00</v>
          </cell>
          <cell r="E7715" t="str">
            <v>900</v>
          </cell>
          <cell r="F7715" t="str">
            <v>8150.16</v>
          </cell>
          <cell r="G7715" t="str">
            <v>Capital Improvements-Transportation Zone 6</v>
          </cell>
          <cell r="H7715">
            <v>0</v>
          </cell>
          <cell r="I7715">
            <v>0</v>
          </cell>
          <cell r="J7715">
            <v>0</v>
          </cell>
          <cell r="K7715">
            <v>0</v>
          </cell>
          <cell r="L7715">
            <v>0</v>
          </cell>
          <cell r="M7715">
            <v>0</v>
          </cell>
          <cell r="N7715">
            <v>0</v>
          </cell>
          <cell r="O7715" t="str">
            <v>+++</v>
          </cell>
        </row>
        <row r="7716">
          <cell r="A7716" t="str">
            <v>590.00.00.900-8150.38</v>
          </cell>
          <cell r="B7716" t="str">
            <v>590</v>
          </cell>
          <cell r="C7716" t="str">
            <v>00</v>
          </cell>
          <cell r="D7716" t="str">
            <v>00</v>
          </cell>
          <cell r="E7716" t="str">
            <v>900</v>
          </cell>
          <cell r="F7716" t="str">
            <v>8150.38</v>
          </cell>
          <cell r="G7716" t="str">
            <v>Capital Improvements-Transportation Woodward Av Utility &amp; Street Imp</v>
          </cell>
          <cell r="H7716">
            <v>0</v>
          </cell>
          <cell r="I7716">
            <v>0</v>
          </cell>
          <cell r="J7716">
            <v>0</v>
          </cell>
          <cell r="K7716">
            <v>0</v>
          </cell>
          <cell r="L7716">
            <v>0</v>
          </cell>
          <cell r="M7716">
            <v>0</v>
          </cell>
          <cell r="N7716">
            <v>0</v>
          </cell>
          <cell r="O7716" t="str">
            <v>+++</v>
          </cell>
        </row>
        <row r="7717">
          <cell r="A7717" t="str">
            <v>590.00.00.900-8150.45</v>
          </cell>
          <cell r="B7717" t="str">
            <v>590</v>
          </cell>
          <cell r="C7717" t="str">
            <v>00</v>
          </cell>
          <cell r="D7717" t="str">
            <v>00</v>
          </cell>
          <cell r="E7717" t="str">
            <v>900</v>
          </cell>
          <cell r="F7717" t="str">
            <v>8150.45</v>
          </cell>
          <cell r="G7717" t="str">
            <v>Capital Improvements-Transportation Zone 7</v>
          </cell>
          <cell r="H7717">
            <v>0</v>
          </cell>
          <cell r="I7717">
            <v>0</v>
          </cell>
          <cell r="J7717">
            <v>0</v>
          </cell>
          <cell r="K7717">
            <v>0</v>
          </cell>
          <cell r="L7717">
            <v>0</v>
          </cell>
          <cell r="M7717">
            <v>2323.75</v>
          </cell>
          <cell r="N7717">
            <v>-2323.75</v>
          </cell>
          <cell r="O7717" t="str">
            <v>+++</v>
          </cell>
        </row>
        <row r="7718">
          <cell r="A7718" t="str">
            <v>590.00.00.900-8150.98</v>
          </cell>
          <cell r="B7718" t="str">
            <v>590</v>
          </cell>
          <cell r="C7718" t="str">
            <v>00</v>
          </cell>
          <cell r="D7718" t="str">
            <v>00</v>
          </cell>
          <cell r="E7718" t="str">
            <v>900</v>
          </cell>
          <cell r="F7718" t="str">
            <v>8150.98</v>
          </cell>
          <cell r="G7718" t="str">
            <v>Capital Improvements-Transportation Developer Contrib Infrastructure</v>
          </cell>
          <cell r="H7718">
            <v>0</v>
          </cell>
          <cell r="I7718">
            <v>0</v>
          </cell>
          <cell r="J7718">
            <v>0</v>
          </cell>
          <cell r="K7718">
            <v>0</v>
          </cell>
          <cell r="L7718">
            <v>0</v>
          </cell>
          <cell r="M7718">
            <v>0</v>
          </cell>
          <cell r="N7718">
            <v>0</v>
          </cell>
          <cell r="O7718" t="str">
            <v>+++</v>
          </cell>
        </row>
        <row r="7719">
          <cell r="A7719" t="str">
            <v>590.00.00.900-8150.99</v>
          </cell>
          <cell r="B7719" t="str">
            <v>590</v>
          </cell>
          <cell r="C7719" t="str">
            <v>00</v>
          </cell>
          <cell r="D7719" t="str">
            <v>00</v>
          </cell>
          <cell r="E7719" t="str">
            <v>900</v>
          </cell>
          <cell r="F7719" t="str">
            <v>8150.99</v>
          </cell>
          <cell r="G7719" t="str">
            <v>Capital Improvements-Transportation General</v>
          </cell>
          <cell r="H7719">
            <v>1117745</v>
          </cell>
          <cell r="I7719">
            <v>0</v>
          </cell>
          <cell r="J7719">
            <v>1117745</v>
          </cell>
          <cell r="K7719">
            <v>0</v>
          </cell>
          <cell r="L7719">
            <v>0</v>
          </cell>
          <cell r="M7719">
            <v>196.8</v>
          </cell>
          <cell r="N7719">
            <v>1117548.2</v>
          </cell>
          <cell r="O7719">
            <v>0</v>
          </cell>
        </row>
        <row r="7720">
          <cell r="A7720" t="str">
            <v>590.00.00.900-9000.44</v>
          </cell>
          <cell r="B7720" t="str">
            <v>590</v>
          </cell>
          <cell r="C7720" t="str">
            <v>00</v>
          </cell>
          <cell r="D7720" t="str">
            <v>00</v>
          </cell>
          <cell r="E7720" t="str">
            <v>900</v>
          </cell>
          <cell r="F7720" t="str">
            <v>9000.44</v>
          </cell>
          <cell r="G7720" t="str">
            <v>Operating Transfers Out Measure K Fund</v>
          </cell>
          <cell r="H7720">
            <v>0</v>
          </cell>
          <cell r="I7720">
            <v>0</v>
          </cell>
          <cell r="J7720">
            <v>0</v>
          </cell>
          <cell r="K7720">
            <v>0</v>
          </cell>
          <cell r="L7720">
            <v>0</v>
          </cell>
          <cell r="M7720">
            <v>0</v>
          </cell>
          <cell r="N7720">
            <v>0</v>
          </cell>
          <cell r="O7720" t="str">
            <v>+++</v>
          </cell>
        </row>
        <row r="7721">
          <cell r="A7721" t="str">
            <v>590.00.00.900-9000.56</v>
          </cell>
          <cell r="B7721" t="str">
            <v>590</v>
          </cell>
          <cell r="C7721" t="str">
            <v>00</v>
          </cell>
          <cell r="D7721" t="str">
            <v>00</v>
          </cell>
          <cell r="E7721" t="str">
            <v>900</v>
          </cell>
          <cell r="F7721" t="str">
            <v>9000.56</v>
          </cell>
          <cell r="G7721" t="str">
            <v>Operating Transfers Out PFIP Fund</v>
          </cell>
          <cell r="H7721">
            <v>0</v>
          </cell>
          <cell r="I7721">
            <v>0</v>
          </cell>
          <cell r="J7721">
            <v>0</v>
          </cell>
          <cell r="K7721">
            <v>0</v>
          </cell>
          <cell r="L7721">
            <v>0</v>
          </cell>
          <cell r="M7721">
            <v>0</v>
          </cell>
          <cell r="N7721">
            <v>0</v>
          </cell>
          <cell r="O7721" t="str">
            <v>+++</v>
          </cell>
        </row>
        <row r="7722">
          <cell r="A7722" t="str">
            <v>590.00.00.900-9000.58</v>
          </cell>
          <cell r="B7722" t="str">
            <v>590</v>
          </cell>
          <cell r="C7722" t="str">
            <v>00</v>
          </cell>
          <cell r="D7722" t="str">
            <v>00</v>
          </cell>
          <cell r="E7722" t="str">
            <v>900</v>
          </cell>
          <cell r="F7722" t="str">
            <v>9000.58</v>
          </cell>
          <cell r="G7722" t="str">
            <v>Operating Transfers Out PFIP Drainage Fund</v>
          </cell>
          <cell r="H7722">
            <v>0</v>
          </cell>
          <cell r="I7722">
            <v>0</v>
          </cell>
          <cell r="J7722">
            <v>0</v>
          </cell>
          <cell r="K7722">
            <v>0</v>
          </cell>
          <cell r="L7722">
            <v>0</v>
          </cell>
          <cell r="M7722">
            <v>0</v>
          </cell>
          <cell r="N7722">
            <v>0</v>
          </cell>
          <cell r="O7722" t="str">
            <v>+++</v>
          </cell>
        </row>
        <row r="7723">
          <cell r="A7723" t="str">
            <v>590.00.00.900-9000.70</v>
          </cell>
          <cell r="B7723" t="str">
            <v>590</v>
          </cell>
          <cell r="C7723" t="str">
            <v>00</v>
          </cell>
          <cell r="D7723" t="str">
            <v>00</v>
          </cell>
          <cell r="E7723" t="str">
            <v>900</v>
          </cell>
          <cell r="F7723" t="str">
            <v>9000.70</v>
          </cell>
          <cell r="G7723" t="str">
            <v>Operating Transfers Out PFIP Water</v>
          </cell>
          <cell r="H7723">
            <v>0</v>
          </cell>
          <cell r="I7723">
            <v>0</v>
          </cell>
          <cell r="J7723">
            <v>0</v>
          </cell>
          <cell r="K7723">
            <v>0</v>
          </cell>
          <cell r="L7723">
            <v>0</v>
          </cell>
          <cell r="M7723">
            <v>0</v>
          </cell>
          <cell r="N7723">
            <v>0</v>
          </cell>
          <cell r="O7723" t="str">
            <v>+++</v>
          </cell>
        </row>
        <row r="7724">
          <cell r="A7724" t="str">
            <v>590.00.00.900-9888.02</v>
          </cell>
          <cell r="B7724" t="str">
            <v>590</v>
          </cell>
          <cell r="C7724" t="str">
            <v>00</v>
          </cell>
          <cell r="D7724" t="str">
            <v>00</v>
          </cell>
          <cell r="E7724" t="str">
            <v>900</v>
          </cell>
          <cell r="F7724" t="str">
            <v>9888.02</v>
          </cell>
          <cell r="G7724" t="str">
            <v>Capital Asset Expenditure Adjustments  Infrastructure Donations/Add</v>
          </cell>
          <cell r="H7724">
            <v>0</v>
          </cell>
          <cell r="I7724">
            <v>0</v>
          </cell>
          <cell r="J7724">
            <v>0</v>
          </cell>
          <cell r="K7724">
            <v>0</v>
          </cell>
          <cell r="L7724">
            <v>0</v>
          </cell>
          <cell r="M7724">
            <v>0</v>
          </cell>
          <cell r="N7724">
            <v>0</v>
          </cell>
          <cell r="O7724" t="str">
            <v>+++</v>
          </cell>
        </row>
        <row r="7725">
          <cell r="A7725" t="str">
            <v>590.05.00.150-6000.01</v>
          </cell>
          <cell r="B7725" t="str">
            <v>590</v>
          </cell>
          <cell r="C7725" t="str">
            <v>05</v>
          </cell>
          <cell r="D7725" t="str">
            <v>00</v>
          </cell>
          <cell r="E7725" t="str">
            <v>150</v>
          </cell>
          <cell r="F7725" t="str">
            <v>6000.01</v>
          </cell>
          <cell r="G7725" t="str">
            <v>Professional Services General</v>
          </cell>
          <cell r="H7725">
            <v>5000</v>
          </cell>
          <cell r="I7725">
            <v>0</v>
          </cell>
          <cell r="J7725">
            <v>5000</v>
          </cell>
          <cell r="K7725">
            <v>0</v>
          </cell>
          <cell r="L7725">
            <v>0</v>
          </cell>
          <cell r="M7725">
            <v>0</v>
          </cell>
          <cell r="N7725">
            <v>5000</v>
          </cell>
          <cell r="O7725">
            <v>0</v>
          </cell>
        </row>
        <row r="7726">
          <cell r="A7726" t="str">
            <v>590.40.55.570-5000.01</v>
          </cell>
          <cell r="B7726" t="str">
            <v>590</v>
          </cell>
          <cell r="C7726" t="str">
            <v>40</v>
          </cell>
          <cell r="D7726" t="str">
            <v>55</v>
          </cell>
          <cell r="E7726" t="str">
            <v>570</v>
          </cell>
          <cell r="F7726" t="str">
            <v>5000.01</v>
          </cell>
          <cell r="G7726" t="str">
            <v>Salaries Regular</v>
          </cell>
          <cell r="H7726">
            <v>0</v>
          </cell>
          <cell r="I7726">
            <v>0</v>
          </cell>
          <cell r="J7726">
            <v>0</v>
          </cell>
          <cell r="K7726">
            <v>0</v>
          </cell>
          <cell r="L7726">
            <v>0</v>
          </cell>
          <cell r="M7726">
            <v>0</v>
          </cell>
          <cell r="N7726">
            <v>0</v>
          </cell>
          <cell r="O7726" t="str">
            <v>+++</v>
          </cell>
        </row>
        <row r="7727">
          <cell r="A7727" t="str">
            <v>590.40.55.570-5000.02</v>
          </cell>
          <cell r="B7727" t="str">
            <v>590</v>
          </cell>
          <cell r="C7727" t="str">
            <v>40</v>
          </cell>
          <cell r="D7727" t="str">
            <v>55</v>
          </cell>
          <cell r="E7727" t="str">
            <v>570</v>
          </cell>
          <cell r="F7727" t="str">
            <v>5000.02</v>
          </cell>
          <cell r="G7727" t="str">
            <v>Salaries Part Time</v>
          </cell>
          <cell r="H7727">
            <v>0</v>
          </cell>
          <cell r="I7727">
            <v>0</v>
          </cell>
          <cell r="J7727">
            <v>0</v>
          </cell>
          <cell r="K7727">
            <v>0</v>
          </cell>
          <cell r="L7727">
            <v>0</v>
          </cell>
          <cell r="M7727">
            <v>0</v>
          </cell>
          <cell r="N7727">
            <v>0</v>
          </cell>
          <cell r="O7727" t="str">
            <v>+++</v>
          </cell>
        </row>
        <row r="7728">
          <cell r="A7728" t="str">
            <v>590.40.55.570-5000.03</v>
          </cell>
          <cell r="B7728" t="str">
            <v>590</v>
          </cell>
          <cell r="C7728" t="str">
            <v>40</v>
          </cell>
          <cell r="D7728" t="str">
            <v>55</v>
          </cell>
          <cell r="E7728" t="str">
            <v>570</v>
          </cell>
          <cell r="F7728" t="str">
            <v>5000.03</v>
          </cell>
          <cell r="G7728" t="str">
            <v>Salaries Overtime</v>
          </cell>
          <cell r="H7728">
            <v>0</v>
          </cell>
          <cell r="I7728">
            <v>0</v>
          </cell>
          <cell r="J7728">
            <v>0</v>
          </cell>
          <cell r="K7728">
            <v>0</v>
          </cell>
          <cell r="L7728">
            <v>0</v>
          </cell>
          <cell r="M7728">
            <v>0</v>
          </cell>
          <cell r="N7728">
            <v>0</v>
          </cell>
          <cell r="O7728" t="str">
            <v>+++</v>
          </cell>
        </row>
        <row r="7729">
          <cell r="A7729" t="str">
            <v>590.40.55.570-5000.04</v>
          </cell>
          <cell r="B7729" t="str">
            <v>590</v>
          </cell>
          <cell r="C7729" t="str">
            <v>40</v>
          </cell>
          <cell r="D7729" t="str">
            <v>55</v>
          </cell>
          <cell r="E7729" t="str">
            <v>570</v>
          </cell>
          <cell r="F7729" t="str">
            <v>5000.04</v>
          </cell>
          <cell r="G7729" t="str">
            <v>Salaries Holiday Pay</v>
          </cell>
          <cell r="H7729">
            <v>0</v>
          </cell>
          <cell r="I7729">
            <v>0</v>
          </cell>
          <cell r="J7729">
            <v>0</v>
          </cell>
          <cell r="K7729">
            <v>0</v>
          </cell>
          <cell r="L7729">
            <v>0</v>
          </cell>
          <cell r="M7729">
            <v>0</v>
          </cell>
          <cell r="N7729">
            <v>0</v>
          </cell>
          <cell r="O7729" t="str">
            <v>+++</v>
          </cell>
        </row>
        <row r="7730">
          <cell r="A7730" t="str">
            <v>590.40.55.570-5000.06</v>
          </cell>
          <cell r="B7730" t="str">
            <v>590</v>
          </cell>
          <cell r="C7730" t="str">
            <v>40</v>
          </cell>
          <cell r="D7730" t="str">
            <v>55</v>
          </cell>
          <cell r="E7730" t="str">
            <v>570</v>
          </cell>
          <cell r="F7730" t="str">
            <v>5000.06</v>
          </cell>
          <cell r="G7730" t="str">
            <v>Salaries Out of Class</v>
          </cell>
          <cell r="H7730">
            <v>0</v>
          </cell>
          <cell r="I7730">
            <v>0</v>
          </cell>
          <cell r="J7730">
            <v>0</v>
          </cell>
          <cell r="K7730">
            <v>0</v>
          </cell>
          <cell r="L7730">
            <v>0</v>
          </cell>
          <cell r="M7730">
            <v>0</v>
          </cell>
          <cell r="N7730">
            <v>0</v>
          </cell>
          <cell r="O7730" t="str">
            <v>+++</v>
          </cell>
        </row>
        <row r="7731">
          <cell r="A7731" t="str">
            <v>590.40.55.570-5000.07</v>
          </cell>
          <cell r="B7731" t="str">
            <v>590</v>
          </cell>
          <cell r="C7731" t="str">
            <v>40</v>
          </cell>
          <cell r="D7731" t="str">
            <v>55</v>
          </cell>
          <cell r="E7731" t="str">
            <v>570</v>
          </cell>
          <cell r="F7731" t="str">
            <v>5000.07</v>
          </cell>
          <cell r="G7731" t="str">
            <v>Salaries Admin Leave Pay</v>
          </cell>
          <cell r="H7731">
            <v>0</v>
          </cell>
          <cell r="I7731">
            <v>0</v>
          </cell>
          <cell r="J7731">
            <v>0</v>
          </cell>
          <cell r="K7731">
            <v>0</v>
          </cell>
          <cell r="L7731">
            <v>0</v>
          </cell>
          <cell r="M7731">
            <v>0</v>
          </cell>
          <cell r="N7731">
            <v>0</v>
          </cell>
          <cell r="O7731" t="str">
            <v>+++</v>
          </cell>
        </row>
        <row r="7732">
          <cell r="A7732" t="str">
            <v>590.40.55.570-5000.08</v>
          </cell>
          <cell r="B7732" t="str">
            <v>590</v>
          </cell>
          <cell r="C7732" t="str">
            <v>40</v>
          </cell>
          <cell r="D7732" t="str">
            <v>55</v>
          </cell>
          <cell r="E7732" t="str">
            <v>570</v>
          </cell>
          <cell r="F7732" t="str">
            <v>5000.08</v>
          </cell>
          <cell r="G7732" t="str">
            <v>Salaries Longevity Pay</v>
          </cell>
          <cell r="H7732">
            <v>0</v>
          </cell>
          <cell r="I7732">
            <v>0</v>
          </cell>
          <cell r="J7732">
            <v>0</v>
          </cell>
          <cell r="K7732">
            <v>0</v>
          </cell>
          <cell r="L7732">
            <v>0</v>
          </cell>
          <cell r="M7732">
            <v>0</v>
          </cell>
          <cell r="N7732">
            <v>0</v>
          </cell>
          <cell r="O7732" t="str">
            <v>+++</v>
          </cell>
        </row>
        <row r="7733">
          <cell r="A7733" t="str">
            <v>590.40.55.570-5000.11</v>
          </cell>
          <cell r="B7733" t="str">
            <v>590</v>
          </cell>
          <cell r="C7733" t="str">
            <v>40</v>
          </cell>
          <cell r="D7733" t="str">
            <v>55</v>
          </cell>
          <cell r="E7733" t="str">
            <v>570</v>
          </cell>
          <cell r="F7733" t="str">
            <v>5000.11</v>
          </cell>
          <cell r="G7733" t="str">
            <v>Salaries Worker's Comp</v>
          </cell>
          <cell r="H7733">
            <v>0</v>
          </cell>
          <cell r="I7733">
            <v>0</v>
          </cell>
          <cell r="J7733">
            <v>0</v>
          </cell>
          <cell r="K7733">
            <v>0</v>
          </cell>
          <cell r="L7733">
            <v>0</v>
          </cell>
          <cell r="M7733">
            <v>0</v>
          </cell>
          <cell r="N7733">
            <v>0</v>
          </cell>
          <cell r="O7733" t="str">
            <v>+++</v>
          </cell>
        </row>
        <row r="7734">
          <cell r="A7734" t="str">
            <v>590.40.55.570-5000.99</v>
          </cell>
          <cell r="B7734" t="str">
            <v>590</v>
          </cell>
          <cell r="C7734" t="str">
            <v>40</v>
          </cell>
          <cell r="D7734" t="str">
            <v>55</v>
          </cell>
          <cell r="E7734" t="str">
            <v>570</v>
          </cell>
          <cell r="F7734" t="str">
            <v>5000.99</v>
          </cell>
          <cell r="G7734" t="str">
            <v>Salaries New Personnel Requests</v>
          </cell>
          <cell r="H7734">
            <v>0</v>
          </cell>
          <cell r="I7734">
            <v>0</v>
          </cell>
          <cell r="J7734">
            <v>0</v>
          </cell>
          <cell r="K7734">
            <v>0</v>
          </cell>
          <cell r="L7734">
            <v>0</v>
          </cell>
          <cell r="M7734">
            <v>0</v>
          </cell>
          <cell r="N7734">
            <v>0</v>
          </cell>
          <cell r="O7734" t="str">
            <v>+++</v>
          </cell>
        </row>
        <row r="7735">
          <cell r="A7735" t="str">
            <v>590.40.55.570-5100.00</v>
          </cell>
          <cell r="B7735" t="str">
            <v>590</v>
          </cell>
          <cell r="C7735" t="str">
            <v>40</v>
          </cell>
          <cell r="D7735" t="str">
            <v>55</v>
          </cell>
          <cell r="E7735" t="str">
            <v>570</v>
          </cell>
          <cell r="F7735" t="str">
            <v>5100.00</v>
          </cell>
          <cell r="G7735" t="str">
            <v>Benefits PERS Pool Liability</v>
          </cell>
          <cell r="H7735">
            <v>0</v>
          </cell>
          <cell r="I7735">
            <v>0</v>
          </cell>
          <cell r="J7735">
            <v>0</v>
          </cell>
          <cell r="K7735">
            <v>0</v>
          </cell>
          <cell r="L7735">
            <v>0</v>
          </cell>
          <cell r="M7735">
            <v>0</v>
          </cell>
          <cell r="N7735">
            <v>0</v>
          </cell>
          <cell r="O7735" t="str">
            <v>+++</v>
          </cell>
        </row>
        <row r="7736">
          <cell r="A7736" t="str">
            <v>590.40.55.570-5100.01</v>
          </cell>
          <cell r="B7736" t="str">
            <v>590</v>
          </cell>
          <cell r="C7736" t="str">
            <v>40</v>
          </cell>
          <cell r="D7736" t="str">
            <v>55</v>
          </cell>
          <cell r="E7736" t="str">
            <v>570</v>
          </cell>
          <cell r="F7736" t="str">
            <v>5100.01</v>
          </cell>
          <cell r="G7736" t="str">
            <v>Benefits Retirement</v>
          </cell>
          <cell r="H7736">
            <v>0</v>
          </cell>
          <cell r="I7736">
            <v>0</v>
          </cell>
          <cell r="J7736">
            <v>0</v>
          </cell>
          <cell r="K7736">
            <v>0</v>
          </cell>
          <cell r="L7736">
            <v>0</v>
          </cell>
          <cell r="M7736">
            <v>0</v>
          </cell>
          <cell r="N7736">
            <v>0</v>
          </cell>
          <cell r="O7736" t="str">
            <v>+++</v>
          </cell>
        </row>
        <row r="7737">
          <cell r="A7737" t="str">
            <v>590.40.55.570-5100.02</v>
          </cell>
          <cell r="B7737" t="str">
            <v>590</v>
          </cell>
          <cell r="C7737" t="str">
            <v>40</v>
          </cell>
          <cell r="D7737" t="str">
            <v>55</v>
          </cell>
          <cell r="E7737" t="str">
            <v>570</v>
          </cell>
          <cell r="F7737" t="str">
            <v>5100.02</v>
          </cell>
          <cell r="G7737" t="str">
            <v>Benefits Health Insurance</v>
          </cell>
          <cell r="H7737">
            <v>0</v>
          </cell>
          <cell r="I7737">
            <v>0</v>
          </cell>
          <cell r="J7737">
            <v>0</v>
          </cell>
          <cell r="K7737">
            <v>0</v>
          </cell>
          <cell r="L7737">
            <v>0</v>
          </cell>
          <cell r="M7737">
            <v>0</v>
          </cell>
          <cell r="N7737">
            <v>0</v>
          </cell>
          <cell r="O7737" t="str">
            <v>+++</v>
          </cell>
        </row>
        <row r="7738">
          <cell r="A7738" t="str">
            <v>590.40.55.570-5100.03</v>
          </cell>
          <cell r="B7738" t="str">
            <v>590</v>
          </cell>
          <cell r="C7738" t="str">
            <v>40</v>
          </cell>
          <cell r="D7738" t="str">
            <v>55</v>
          </cell>
          <cell r="E7738" t="str">
            <v>570</v>
          </cell>
          <cell r="F7738" t="str">
            <v>5100.03</v>
          </cell>
          <cell r="G7738" t="str">
            <v>Benefits Dental Insurance</v>
          </cell>
          <cell r="H7738">
            <v>0</v>
          </cell>
          <cell r="I7738">
            <v>0</v>
          </cell>
          <cell r="J7738">
            <v>0</v>
          </cell>
          <cell r="K7738">
            <v>0</v>
          </cell>
          <cell r="L7738">
            <v>0</v>
          </cell>
          <cell r="M7738">
            <v>0</v>
          </cell>
          <cell r="N7738">
            <v>0</v>
          </cell>
          <cell r="O7738" t="str">
            <v>+++</v>
          </cell>
        </row>
        <row r="7739">
          <cell r="A7739" t="str">
            <v>590.40.55.570-5100.04</v>
          </cell>
          <cell r="B7739" t="str">
            <v>590</v>
          </cell>
          <cell r="C7739" t="str">
            <v>40</v>
          </cell>
          <cell r="D7739" t="str">
            <v>55</v>
          </cell>
          <cell r="E7739" t="str">
            <v>570</v>
          </cell>
          <cell r="F7739" t="str">
            <v>5100.04</v>
          </cell>
          <cell r="G7739" t="str">
            <v>Benefits Vision Insurance</v>
          </cell>
          <cell r="H7739">
            <v>0</v>
          </cell>
          <cell r="I7739">
            <v>0</v>
          </cell>
          <cell r="J7739">
            <v>0</v>
          </cell>
          <cell r="K7739">
            <v>0</v>
          </cell>
          <cell r="L7739">
            <v>0</v>
          </cell>
          <cell r="M7739">
            <v>0</v>
          </cell>
          <cell r="N7739">
            <v>0</v>
          </cell>
          <cell r="O7739" t="str">
            <v>+++</v>
          </cell>
        </row>
        <row r="7740">
          <cell r="A7740" t="str">
            <v>590.40.55.570-5100.05</v>
          </cell>
          <cell r="B7740" t="str">
            <v>590</v>
          </cell>
          <cell r="C7740" t="str">
            <v>40</v>
          </cell>
          <cell r="D7740" t="str">
            <v>55</v>
          </cell>
          <cell r="E7740" t="str">
            <v>570</v>
          </cell>
          <cell r="F7740" t="str">
            <v>5100.05</v>
          </cell>
          <cell r="G7740" t="str">
            <v>Benefits Life Insurance</v>
          </cell>
          <cell r="H7740">
            <v>0</v>
          </cell>
          <cell r="I7740">
            <v>0</v>
          </cell>
          <cell r="J7740">
            <v>0</v>
          </cell>
          <cell r="K7740">
            <v>0</v>
          </cell>
          <cell r="L7740">
            <v>0</v>
          </cell>
          <cell r="M7740">
            <v>0</v>
          </cell>
          <cell r="N7740">
            <v>0</v>
          </cell>
          <cell r="O7740" t="str">
            <v>+++</v>
          </cell>
        </row>
        <row r="7741">
          <cell r="A7741" t="str">
            <v>590.40.55.570-5100.06</v>
          </cell>
          <cell r="B7741" t="str">
            <v>590</v>
          </cell>
          <cell r="C7741" t="str">
            <v>40</v>
          </cell>
          <cell r="D7741" t="str">
            <v>55</v>
          </cell>
          <cell r="E7741" t="str">
            <v>570</v>
          </cell>
          <cell r="F7741" t="str">
            <v>5100.06</v>
          </cell>
          <cell r="G7741" t="str">
            <v>Benefits Worker's Comp</v>
          </cell>
          <cell r="H7741">
            <v>0</v>
          </cell>
          <cell r="I7741">
            <v>0</v>
          </cell>
          <cell r="J7741">
            <v>0</v>
          </cell>
          <cell r="K7741">
            <v>0</v>
          </cell>
          <cell r="L7741">
            <v>0</v>
          </cell>
          <cell r="M7741">
            <v>0</v>
          </cell>
          <cell r="N7741">
            <v>0</v>
          </cell>
          <cell r="O7741" t="str">
            <v>+++</v>
          </cell>
        </row>
        <row r="7742">
          <cell r="A7742" t="str">
            <v>590.40.55.570-5100.07</v>
          </cell>
          <cell r="B7742" t="str">
            <v>590</v>
          </cell>
          <cell r="C7742" t="str">
            <v>40</v>
          </cell>
          <cell r="D7742" t="str">
            <v>55</v>
          </cell>
          <cell r="E7742" t="str">
            <v>570</v>
          </cell>
          <cell r="F7742" t="str">
            <v>5100.07</v>
          </cell>
          <cell r="G7742" t="str">
            <v>Benefits Long Term Disability</v>
          </cell>
          <cell r="H7742">
            <v>0</v>
          </cell>
          <cell r="I7742">
            <v>0</v>
          </cell>
          <cell r="J7742">
            <v>0</v>
          </cell>
          <cell r="K7742">
            <v>0</v>
          </cell>
          <cell r="L7742">
            <v>0</v>
          </cell>
          <cell r="M7742">
            <v>0</v>
          </cell>
          <cell r="N7742">
            <v>0</v>
          </cell>
          <cell r="O7742" t="str">
            <v>+++</v>
          </cell>
        </row>
        <row r="7743">
          <cell r="A7743" t="str">
            <v>590.40.55.570-5100.08</v>
          </cell>
          <cell r="B7743" t="str">
            <v>590</v>
          </cell>
          <cell r="C7743" t="str">
            <v>40</v>
          </cell>
          <cell r="D7743" t="str">
            <v>55</v>
          </cell>
          <cell r="E7743" t="str">
            <v>570</v>
          </cell>
          <cell r="F7743" t="str">
            <v>5100.08</v>
          </cell>
          <cell r="G7743" t="str">
            <v>Benefits Deferred Compensation</v>
          </cell>
          <cell r="H7743">
            <v>0</v>
          </cell>
          <cell r="I7743">
            <v>0</v>
          </cell>
          <cell r="J7743">
            <v>0</v>
          </cell>
          <cell r="K7743">
            <v>0</v>
          </cell>
          <cell r="L7743">
            <v>0</v>
          </cell>
          <cell r="M7743">
            <v>0</v>
          </cell>
          <cell r="N7743">
            <v>0</v>
          </cell>
          <cell r="O7743" t="str">
            <v>+++</v>
          </cell>
        </row>
        <row r="7744">
          <cell r="A7744" t="str">
            <v>590.40.55.570-5100.09</v>
          </cell>
          <cell r="B7744" t="str">
            <v>590</v>
          </cell>
          <cell r="C7744" t="str">
            <v>40</v>
          </cell>
          <cell r="D7744" t="str">
            <v>55</v>
          </cell>
          <cell r="E7744" t="str">
            <v>570</v>
          </cell>
          <cell r="F7744" t="str">
            <v>5100.09</v>
          </cell>
          <cell r="G7744" t="str">
            <v>Benefits Unemployment Insurance</v>
          </cell>
          <cell r="H7744">
            <v>0</v>
          </cell>
          <cell r="I7744">
            <v>0</v>
          </cell>
          <cell r="J7744">
            <v>0</v>
          </cell>
          <cell r="K7744">
            <v>0</v>
          </cell>
          <cell r="L7744">
            <v>0</v>
          </cell>
          <cell r="M7744">
            <v>0</v>
          </cell>
          <cell r="N7744">
            <v>0</v>
          </cell>
          <cell r="O7744" t="str">
            <v>+++</v>
          </cell>
        </row>
        <row r="7745">
          <cell r="A7745" t="str">
            <v>590.40.55.570-5100.10</v>
          </cell>
          <cell r="B7745" t="str">
            <v>590</v>
          </cell>
          <cell r="C7745" t="str">
            <v>40</v>
          </cell>
          <cell r="D7745" t="str">
            <v>55</v>
          </cell>
          <cell r="E7745" t="str">
            <v>570</v>
          </cell>
          <cell r="F7745" t="str">
            <v>5100.10</v>
          </cell>
          <cell r="G7745" t="str">
            <v>Benefits Uniform Allowance</v>
          </cell>
          <cell r="H7745">
            <v>0</v>
          </cell>
          <cell r="I7745">
            <v>0</v>
          </cell>
          <cell r="J7745">
            <v>0</v>
          </cell>
          <cell r="K7745">
            <v>0</v>
          </cell>
          <cell r="L7745">
            <v>0</v>
          </cell>
          <cell r="M7745">
            <v>0</v>
          </cell>
          <cell r="N7745">
            <v>0</v>
          </cell>
          <cell r="O7745" t="str">
            <v>+++</v>
          </cell>
        </row>
        <row r="7746">
          <cell r="A7746" t="str">
            <v>590.40.55.570-5100.11</v>
          </cell>
          <cell r="B7746" t="str">
            <v>590</v>
          </cell>
          <cell r="C7746" t="str">
            <v>40</v>
          </cell>
          <cell r="D7746" t="str">
            <v>55</v>
          </cell>
          <cell r="E7746" t="str">
            <v>570</v>
          </cell>
          <cell r="F7746" t="str">
            <v>5100.11</v>
          </cell>
          <cell r="G7746" t="str">
            <v>Benefits Medicare</v>
          </cell>
          <cell r="H7746">
            <v>0</v>
          </cell>
          <cell r="I7746">
            <v>0</v>
          </cell>
          <cell r="J7746">
            <v>0</v>
          </cell>
          <cell r="K7746">
            <v>0</v>
          </cell>
          <cell r="L7746">
            <v>0</v>
          </cell>
          <cell r="M7746">
            <v>0</v>
          </cell>
          <cell r="N7746">
            <v>0</v>
          </cell>
          <cell r="O7746" t="str">
            <v>+++</v>
          </cell>
        </row>
        <row r="7747">
          <cell r="A7747" t="str">
            <v>590.40.55.570-5100.12</v>
          </cell>
          <cell r="B7747" t="str">
            <v>590</v>
          </cell>
          <cell r="C7747" t="str">
            <v>40</v>
          </cell>
          <cell r="D7747" t="str">
            <v>55</v>
          </cell>
          <cell r="E7747" t="str">
            <v>570</v>
          </cell>
          <cell r="F7747" t="str">
            <v>5100.12</v>
          </cell>
          <cell r="G7747" t="str">
            <v>Benefits Annual Physical Exam</v>
          </cell>
          <cell r="H7747">
            <v>0</v>
          </cell>
          <cell r="I7747">
            <v>0</v>
          </cell>
          <cell r="J7747">
            <v>0</v>
          </cell>
          <cell r="K7747">
            <v>0</v>
          </cell>
          <cell r="L7747">
            <v>0</v>
          </cell>
          <cell r="M7747">
            <v>0</v>
          </cell>
          <cell r="N7747">
            <v>0</v>
          </cell>
          <cell r="O7747" t="str">
            <v>+++</v>
          </cell>
        </row>
        <row r="7748">
          <cell r="A7748" t="str">
            <v>590.40.55.570-5100.15</v>
          </cell>
          <cell r="B7748" t="str">
            <v>590</v>
          </cell>
          <cell r="C7748" t="str">
            <v>40</v>
          </cell>
          <cell r="D7748" t="str">
            <v>55</v>
          </cell>
          <cell r="E7748" t="str">
            <v>570</v>
          </cell>
          <cell r="F7748" t="str">
            <v>5100.15</v>
          </cell>
          <cell r="G7748" t="str">
            <v>Benefits Cell Phone Allowance</v>
          </cell>
          <cell r="H7748">
            <v>0</v>
          </cell>
          <cell r="I7748">
            <v>0</v>
          </cell>
          <cell r="J7748">
            <v>0</v>
          </cell>
          <cell r="K7748">
            <v>0</v>
          </cell>
          <cell r="L7748">
            <v>0</v>
          </cell>
          <cell r="M7748">
            <v>0</v>
          </cell>
          <cell r="N7748">
            <v>0</v>
          </cell>
          <cell r="O7748" t="str">
            <v>+++</v>
          </cell>
        </row>
        <row r="7749">
          <cell r="A7749" t="str">
            <v>590.40.55.570-5100.17</v>
          </cell>
          <cell r="B7749" t="str">
            <v>590</v>
          </cell>
          <cell r="C7749" t="str">
            <v>40</v>
          </cell>
          <cell r="D7749" t="str">
            <v>55</v>
          </cell>
          <cell r="E7749" t="str">
            <v>570</v>
          </cell>
          <cell r="F7749" t="str">
            <v>5100.17</v>
          </cell>
          <cell r="G7749" t="str">
            <v>Benefits Other Post Employment Benefits</v>
          </cell>
          <cell r="H7749">
            <v>0</v>
          </cell>
          <cell r="I7749">
            <v>0</v>
          </cell>
          <cell r="J7749">
            <v>0</v>
          </cell>
          <cell r="K7749">
            <v>0</v>
          </cell>
          <cell r="L7749">
            <v>0</v>
          </cell>
          <cell r="M7749">
            <v>0</v>
          </cell>
          <cell r="N7749">
            <v>0</v>
          </cell>
          <cell r="O7749" t="str">
            <v>+++</v>
          </cell>
        </row>
        <row r="7750">
          <cell r="A7750" t="str">
            <v>590.40.55.570-6000.01</v>
          </cell>
          <cell r="B7750" t="str">
            <v>590</v>
          </cell>
          <cell r="C7750" t="str">
            <v>40</v>
          </cell>
          <cell r="D7750" t="str">
            <v>55</v>
          </cell>
          <cell r="E7750" t="str">
            <v>570</v>
          </cell>
          <cell r="F7750" t="str">
            <v>6000.01</v>
          </cell>
          <cell r="G7750" t="str">
            <v>Professional Services General</v>
          </cell>
          <cell r="H7750">
            <v>0</v>
          </cell>
          <cell r="I7750">
            <v>0</v>
          </cell>
          <cell r="J7750">
            <v>0</v>
          </cell>
          <cell r="K7750">
            <v>0</v>
          </cell>
          <cell r="L7750">
            <v>0</v>
          </cell>
          <cell r="M7750">
            <v>0</v>
          </cell>
          <cell r="N7750">
            <v>0</v>
          </cell>
          <cell r="O7750" t="str">
            <v>+++</v>
          </cell>
        </row>
        <row r="7751">
          <cell r="A7751" t="str">
            <v>590.40.55.570-6000.07</v>
          </cell>
          <cell r="B7751" t="str">
            <v>590</v>
          </cell>
          <cell r="C7751" t="str">
            <v>40</v>
          </cell>
          <cell r="D7751" t="str">
            <v>55</v>
          </cell>
          <cell r="E7751" t="str">
            <v>570</v>
          </cell>
          <cell r="F7751" t="str">
            <v>6000.07</v>
          </cell>
          <cell r="G7751" t="str">
            <v>Professional Services Weed Abatement</v>
          </cell>
          <cell r="H7751">
            <v>0</v>
          </cell>
          <cell r="I7751">
            <v>0</v>
          </cell>
          <cell r="J7751">
            <v>0</v>
          </cell>
          <cell r="K7751">
            <v>0</v>
          </cell>
          <cell r="L7751">
            <v>0</v>
          </cell>
          <cell r="M7751">
            <v>0</v>
          </cell>
          <cell r="N7751">
            <v>0</v>
          </cell>
          <cell r="O7751" t="str">
            <v>+++</v>
          </cell>
        </row>
        <row r="7752">
          <cell r="A7752" t="str">
            <v>590.40.55.570-6000.09</v>
          </cell>
          <cell r="B7752" t="str">
            <v>590</v>
          </cell>
          <cell r="C7752" t="str">
            <v>40</v>
          </cell>
          <cell r="D7752" t="str">
            <v>55</v>
          </cell>
          <cell r="E7752" t="str">
            <v>570</v>
          </cell>
          <cell r="F7752" t="str">
            <v>6000.09</v>
          </cell>
          <cell r="G7752" t="str">
            <v>Professional Services Uniform</v>
          </cell>
          <cell r="H7752">
            <v>0</v>
          </cell>
          <cell r="I7752">
            <v>0</v>
          </cell>
          <cell r="J7752">
            <v>0</v>
          </cell>
          <cell r="K7752">
            <v>0</v>
          </cell>
          <cell r="L7752">
            <v>0</v>
          </cell>
          <cell r="M7752">
            <v>0</v>
          </cell>
          <cell r="N7752">
            <v>0</v>
          </cell>
          <cell r="O7752" t="str">
            <v>+++</v>
          </cell>
        </row>
        <row r="7753">
          <cell r="A7753" t="str">
            <v>590.40.55.570-6000.10</v>
          </cell>
          <cell r="B7753" t="str">
            <v>590</v>
          </cell>
          <cell r="C7753" t="str">
            <v>40</v>
          </cell>
          <cell r="D7753" t="str">
            <v>55</v>
          </cell>
          <cell r="E7753" t="str">
            <v>570</v>
          </cell>
          <cell r="F7753" t="str">
            <v>6000.10</v>
          </cell>
          <cell r="G7753" t="str">
            <v>Professional Services Consultant</v>
          </cell>
          <cell r="H7753">
            <v>0</v>
          </cell>
          <cell r="I7753">
            <v>0</v>
          </cell>
          <cell r="J7753">
            <v>0</v>
          </cell>
          <cell r="K7753">
            <v>0</v>
          </cell>
          <cell r="L7753">
            <v>0</v>
          </cell>
          <cell r="M7753">
            <v>0</v>
          </cell>
          <cell r="N7753">
            <v>0</v>
          </cell>
          <cell r="O7753" t="str">
            <v>+++</v>
          </cell>
        </row>
        <row r="7754">
          <cell r="A7754" t="str">
            <v>590.40.55.570-6000.12</v>
          </cell>
          <cell r="B7754" t="str">
            <v>590</v>
          </cell>
          <cell r="C7754" t="str">
            <v>40</v>
          </cell>
          <cell r="D7754" t="str">
            <v>55</v>
          </cell>
          <cell r="E7754" t="str">
            <v>570</v>
          </cell>
          <cell r="F7754" t="str">
            <v>6000.12</v>
          </cell>
          <cell r="G7754" t="str">
            <v>Professional Services Contract Services</v>
          </cell>
          <cell r="H7754">
            <v>0</v>
          </cell>
          <cell r="I7754">
            <v>0</v>
          </cell>
          <cell r="J7754">
            <v>0</v>
          </cell>
          <cell r="K7754">
            <v>0</v>
          </cell>
          <cell r="L7754">
            <v>0</v>
          </cell>
          <cell r="M7754">
            <v>0</v>
          </cell>
          <cell r="N7754">
            <v>0</v>
          </cell>
          <cell r="O7754" t="str">
            <v>+++</v>
          </cell>
        </row>
        <row r="7755">
          <cell r="A7755" t="str">
            <v>590.40.55.570-6000.13</v>
          </cell>
          <cell r="B7755" t="str">
            <v>590</v>
          </cell>
          <cell r="C7755" t="str">
            <v>40</v>
          </cell>
          <cell r="D7755" t="str">
            <v>55</v>
          </cell>
          <cell r="E7755" t="str">
            <v>570</v>
          </cell>
          <cell r="F7755" t="str">
            <v>6000.13</v>
          </cell>
          <cell r="G7755" t="str">
            <v>Professional Services Compliance Monitoring</v>
          </cell>
          <cell r="H7755">
            <v>0</v>
          </cell>
          <cell r="I7755">
            <v>0</v>
          </cell>
          <cell r="J7755">
            <v>0</v>
          </cell>
          <cell r="K7755">
            <v>0</v>
          </cell>
          <cell r="L7755">
            <v>0</v>
          </cell>
          <cell r="M7755">
            <v>0</v>
          </cell>
          <cell r="N7755">
            <v>0</v>
          </cell>
          <cell r="O7755" t="str">
            <v>+++</v>
          </cell>
        </row>
        <row r="7756">
          <cell r="A7756" t="str">
            <v>590.40.55.570-6000.14</v>
          </cell>
          <cell r="B7756" t="str">
            <v>590</v>
          </cell>
          <cell r="C7756" t="str">
            <v>40</v>
          </cell>
          <cell r="D7756" t="str">
            <v>55</v>
          </cell>
          <cell r="E7756" t="str">
            <v>570</v>
          </cell>
          <cell r="F7756" t="str">
            <v>6000.14</v>
          </cell>
          <cell r="G7756" t="str">
            <v>Professional Services IW Pre Analysis</v>
          </cell>
          <cell r="H7756">
            <v>0</v>
          </cell>
          <cell r="I7756">
            <v>0</v>
          </cell>
          <cell r="J7756">
            <v>0</v>
          </cell>
          <cell r="K7756">
            <v>0</v>
          </cell>
          <cell r="L7756">
            <v>0</v>
          </cell>
          <cell r="M7756">
            <v>0</v>
          </cell>
          <cell r="N7756">
            <v>0</v>
          </cell>
          <cell r="O7756" t="str">
            <v>+++</v>
          </cell>
        </row>
        <row r="7757">
          <cell r="A7757" t="str">
            <v>590.40.55.570-6000.18</v>
          </cell>
          <cell r="B7757" t="str">
            <v>590</v>
          </cell>
          <cell r="C7757" t="str">
            <v>40</v>
          </cell>
          <cell r="D7757" t="str">
            <v>55</v>
          </cell>
          <cell r="E7757" t="str">
            <v>570</v>
          </cell>
          <cell r="F7757" t="str">
            <v>6000.18</v>
          </cell>
          <cell r="G7757" t="str">
            <v>Professional Services Legal</v>
          </cell>
          <cell r="H7757">
            <v>0</v>
          </cell>
          <cell r="I7757">
            <v>0</v>
          </cell>
          <cell r="J7757">
            <v>0</v>
          </cell>
          <cell r="K7757">
            <v>0</v>
          </cell>
          <cell r="L7757">
            <v>0</v>
          </cell>
          <cell r="M7757">
            <v>0</v>
          </cell>
          <cell r="N7757">
            <v>0</v>
          </cell>
          <cell r="O7757" t="str">
            <v>+++</v>
          </cell>
        </row>
        <row r="7758">
          <cell r="A7758" t="str">
            <v>590.40.55.570-6100.01</v>
          </cell>
          <cell r="B7758" t="str">
            <v>590</v>
          </cell>
          <cell r="C7758" t="str">
            <v>40</v>
          </cell>
          <cell r="D7758" t="str">
            <v>55</v>
          </cell>
          <cell r="E7758" t="str">
            <v>570</v>
          </cell>
          <cell r="F7758" t="str">
            <v>6100.01</v>
          </cell>
          <cell r="G7758" t="str">
            <v>Utilities Electric</v>
          </cell>
          <cell r="H7758">
            <v>0</v>
          </cell>
          <cell r="I7758">
            <v>0</v>
          </cell>
          <cell r="J7758">
            <v>0</v>
          </cell>
          <cell r="K7758">
            <v>0</v>
          </cell>
          <cell r="L7758">
            <v>0</v>
          </cell>
          <cell r="M7758">
            <v>0</v>
          </cell>
          <cell r="N7758">
            <v>0</v>
          </cell>
          <cell r="O7758" t="str">
            <v>+++</v>
          </cell>
        </row>
        <row r="7759">
          <cell r="A7759" t="str">
            <v>590.40.55.570-6100.02</v>
          </cell>
          <cell r="B7759" t="str">
            <v>590</v>
          </cell>
          <cell r="C7759" t="str">
            <v>40</v>
          </cell>
          <cell r="D7759" t="str">
            <v>55</v>
          </cell>
          <cell r="E7759" t="str">
            <v>570</v>
          </cell>
          <cell r="F7759" t="str">
            <v>6100.02</v>
          </cell>
          <cell r="G7759" t="str">
            <v>Utilities Telephone</v>
          </cell>
          <cell r="H7759">
            <v>0</v>
          </cell>
          <cell r="I7759">
            <v>0</v>
          </cell>
          <cell r="J7759">
            <v>0</v>
          </cell>
          <cell r="K7759">
            <v>0</v>
          </cell>
          <cell r="L7759">
            <v>0</v>
          </cell>
          <cell r="M7759">
            <v>0</v>
          </cell>
          <cell r="N7759">
            <v>0</v>
          </cell>
          <cell r="O7759" t="str">
            <v>+++</v>
          </cell>
        </row>
        <row r="7760">
          <cell r="A7760" t="str">
            <v>590.40.55.570-6100.03</v>
          </cell>
          <cell r="B7760" t="str">
            <v>590</v>
          </cell>
          <cell r="C7760" t="str">
            <v>40</v>
          </cell>
          <cell r="D7760" t="str">
            <v>55</v>
          </cell>
          <cell r="E7760" t="str">
            <v>570</v>
          </cell>
          <cell r="F7760" t="str">
            <v>6100.03</v>
          </cell>
          <cell r="G7760" t="str">
            <v>Utilities Data Transmission / ISP</v>
          </cell>
          <cell r="H7760">
            <v>0</v>
          </cell>
          <cell r="I7760">
            <v>0</v>
          </cell>
          <cell r="J7760">
            <v>0</v>
          </cell>
          <cell r="K7760">
            <v>0</v>
          </cell>
          <cell r="L7760">
            <v>0</v>
          </cell>
          <cell r="M7760">
            <v>0</v>
          </cell>
          <cell r="N7760">
            <v>0</v>
          </cell>
          <cell r="O7760" t="str">
            <v>+++</v>
          </cell>
        </row>
        <row r="7761">
          <cell r="A7761" t="str">
            <v>590.40.55.570-6200.01</v>
          </cell>
          <cell r="B7761" t="str">
            <v>590</v>
          </cell>
          <cell r="C7761" t="str">
            <v>40</v>
          </cell>
          <cell r="D7761" t="str">
            <v>55</v>
          </cell>
          <cell r="E7761" t="str">
            <v>570</v>
          </cell>
          <cell r="F7761" t="str">
            <v>6200.01</v>
          </cell>
          <cell r="G7761" t="str">
            <v>Supplies Office</v>
          </cell>
          <cell r="H7761">
            <v>0</v>
          </cell>
          <cell r="I7761">
            <v>0</v>
          </cell>
          <cell r="J7761">
            <v>0</v>
          </cell>
          <cell r="K7761">
            <v>0</v>
          </cell>
          <cell r="L7761">
            <v>0</v>
          </cell>
          <cell r="M7761">
            <v>0</v>
          </cell>
          <cell r="N7761">
            <v>0</v>
          </cell>
          <cell r="O7761" t="str">
            <v>+++</v>
          </cell>
        </row>
        <row r="7762">
          <cell r="A7762" t="str">
            <v>590.40.55.570-6200.02</v>
          </cell>
          <cell r="B7762" t="str">
            <v>590</v>
          </cell>
          <cell r="C7762" t="str">
            <v>40</v>
          </cell>
          <cell r="D7762" t="str">
            <v>55</v>
          </cell>
          <cell r="E7762" t="str">
            <v>570</v>
          </cell>
          <cell r="F7762" t="str">
            <v>6200.02</v>
          </cell>
          <cell r="G7762" t="str">
            <v>Supplies Special Department</v>
          </cell>
          <cell r="H7762">
            <v>0</v>
          </cell>
          <cell r="I7762">
            <v>0</v>
          </cell>
          <cell r="J7762">
            <v>0</v>
          </cell>
          <cell r="K7762">
            <v>0</v>
          </cell>
          <cell r="L7762">
            <v>0</v>
          </cell>
          <cell r="M7762">
            <v>0</v>
          </cell>
          <cell r="N7762">
            <v>0</v>
          </cell>
          <cell r="O7762" t="str">
            <v>+++</v>
          </cell>
        </row>
        <row r="7763">
          <cell r="A7763" t="str">
            <v>590.40.55.570-6200.03</v>
          </cell>
          <cell r="B7763" t="str">
            <v>590</v>
          </cell>
          <cell r="C7763" t="str">
            <v>40</v>
          </cell>
          <cell r="D7763" t="str">
            <v>55</v>
          </cell>
          <cell r="E7763" t="str">
            <v>570</v>
          </cell>
          <cell r="F7763" t="str">
            <v>6200.03</v>
          </cell>
          <cell r="G7763" t="str">
            <v>Supplies Copier Maintenance &amp; Supplies</v>
          </cell>
          <cell r="H7763">
            <v>0</v>
          </cell>
          <cell r="I7763">
            <v>0</v>
          </cell>
          <cell r="J7763">
            <v>0</v>
          </cell>
          <cell r="K7763">
            <v>0</v>
          </cell>
          <cell r="L7763">
            <v>0</v>
          </cell>
          <cell r="M7763">
            <v>0</v>
          </cell>
          <cell r="N7763">
            <v>0</v>
          </cell>
          <cell r="O7763" t="str">
            <v>+++</v>
          </cell>
        </row>
        <row r="7764">
          <cell r="A7764" t="str">
            <v>590.40.55.570-6200.04</v>
          </cell>
          <cell r="B7764" t="str">
            <v>590</v>
          </cell>
          <cell r="C7764" t="str">
            <v>40</v>
          </cell>
          <cell r="D7764" t="str">
            <v>55</v>
          </cell>
          <cell r="E7764" t="str">
            <v>570</v>
          </cell>
          <cell r="F7764" t="str">
            <v>6200.04</v>
          </cell>
          <cell r="G7764" t="str">
            <v>Supplies Postage</v>
          </cell>
          <cell r="H7764">
            <v>0</v>
          </cell>
          <cell r="I7764">
            <v>0</v>
          </cell>
          <cell r="J7764">
            <v>0</v>
          </cell>
          <cell r="K7764">
            <v>0</v>
          </cell>
          <cell r="L7764">
            <v>0</v>
          </cell>
          <cell r="M7764">
            <v>0</v>
          </cell>
          <cell r="N7764">
            <v>0</v>
          </cell>
          <cell r="O7764" t="str">
            <v>+++</v>
          </cell>
        </row>
        <row r="7765">
          <cell r="A7765" t="str">
            <v>590.40.55.570-6200.05</v>
          </cell>
          <cell r="B7765" t="str">
            <v>590</v>
          </cell>
          <cell r="C7765" t="str">
            <v>40</v>
          </cell>
          <cell r="D7765" t="str">
            <v>55</v>
          </cell>
          <cell r="E7765" t="str">
            <v>570</v>
          </cell>
          <cell r="F7765" t="str">
            <v>6200.05</v>
          </cell>
          <cell r="G7765" t="str">
            <v>Supplies Gasoline</v>
          </cell>
          <cell r="H7765">
            <v>0</v>
          </cell>
          <cell r="I7765">
            <v>0</v>
          </cell>
          <cell r="J7765">
            <v>0</v>
          </cell>
          <cell r="K7765">
            <v>0</v>
          </cell>
          <cell r="L7765">
            <v>0</v>
          </cell>
          <cell r="M7765">
            <v>0</v>
          </cell>
          <cell r="N7765">
            <v>0</v>
          </cell>
          <cell r="O7765" t="str">
            <v>+++</v>
          </cell>
        </row>
        <row r="7766">
          <cell r="A7766" t="str">
            <v>590.40.55.570-6200.06</v>
          </cell>
          <cell r="B7766" t="str">
            <v>590</v>
          </cell>
          <cell r="C7766" t="str">
            <v>40</v>
          </cell>
          <cell r="D7766" t="str">
            <v>55</v>
          </cell>
          <cell r="E7766" t="str">
            <v>570</v>
          </cell>
          <cell r="F7766" t="str">
            <v>6200.06</v>
          </cell>
          <cell r="G7766" t="str">
            <v>Supplies Propane</v>
          </cell>
          <cell r="H7766">
            <v>0</v>
          </cell>
          <cell r="I7766">
            <v>0</v>
          </cell>
          <cell r="J7766">
            <v>0</v>
          </cell>
          <cell r="K7766">
            <v>0</v>
          </cell>
          <cell r="L7766">
            <v>0</v>
          </cell>
          <cell r="M7766">
            <v>0</v>
          </cell>
          <cell r="N7766">
            <v>0</v>
          </cell>
          <cell r="O7766" t="str">
            <v>+++</v>
          </cell>
        </row>
        <row r="7767">
          <cell r="A7767" t="str">
            <v>590.40.55.570-6200.07</v>
          </cell>
          <cell r="B7767" t="str">
            <v>590</v>
          </cell>
          <cell r="C7767" t="str">
            <v>40</v>
          </cell>
          <cell r="D7767" t="str">
            <v>55</v>
          </cell>
          <cell r="E7767" t="str">
            <v>570</v>
          </cell>
          <cell r="F7767" t="str">
            <v>6200.07</v>
          </cell>
          <cell r="G7767" t="str">
            <v>Supplies Radio Communication &amp; Maint</v>
          </cell>
          <cell r="H7767">
            <v>0</v>
          </cell>
          <cell r="I7767">
            <v>0</v>
          </cell>
          <cell r="J7767">
            <v>0</v>
          </cell>
          <cell r="K7767">
            <v>0</v>
          </cell>
          <cell r="L7767">
            <v>0</v>
          </cell>
          <cell r="M7767">
            <v>0</v>
          </cell>
          <cell r="N7767">
            <v>0</v>
          </cell>
          <cell r="O7767" t="str">
            <v>+++</v>
          </cell>
        </row>
        <row r="7768">
          <cell r="A7768" t="str">
            <v>590.40.55.570-6200.09</v>
          </cell>
          <cell r="B7768" t="str">
            <v>590</v>
          </cell>
          <cell r="C7768" t="str">
            <v>40</v>
          </cell>
          <cell r="D7768" t="str">
            <v>55</v>
          </cell>
          <cell r="E7768" t="str">
            <v>570</v>
          </cell>
          <cell r="F7768" t="str">
            <v>6200.09</v>
          </cell>
          <cell r="G7768" t="str">
            <v>Supplies Data Processing</v>
          </cell>
          <cell r="H7768">
            <v>0</v>
          </cell>
          <cell r="I7768">
            <v>0</v>
          </cell>
          <cell r="J7768">
            <v>0</v>
          </cell>
          <cell r="K7768">
            <v>0</v>
          </cell>
          <cell r="L7768">
            <v>0</v>
          </cell>
          <cell r="M7768">
            <v>0</v>
          </cell>
          <cell r="N7768">
            <v>0</v>
          </cell>
          <cell r="O7768" t="str">
            <v>+++</v>
          </cell>
        </row>
        <row r="7769">
          <cell r="A7769" t="str">
            <v>590.40.55.570-6200.10</v>
          </cell>
          <cell r="B7769" t="str">
            <v>590</v>
          </cell>
          <cell r="C7769" t="str">
            <v>40</v>
          </cell>
          <cell r="D7769" t="str">
            <v>55</v>
          </cell>
          <cell r="E7769" t="str">
            <v>570</v>
          </cell>
          <cell r="F7769" t="str">
            <v>6200.10</v>
          </cell>
          <cell r="G7769" t="str">
            <v>Supplies Protective Clothing</v>
          </cell>
          <cell r="H7769">
            <v>0</v>
          </cell>
          <cell r="I7769">
            <v>0</v>
          </cell>
          <cell r="J7769">
            <v>0</v>
          </cell>
          <cell r="K7769">
            <v>0</v>
          </cell>
          <cell r="L7769">
            <v>0</v>
          </cell>
          <cell r="M7769">
            <v>0</v>
          </cell>
          <cell r="N7769">
            <v>0</v>
          </cell>
          <cell r="O7769" t="str">
            <v>+++</v>
          </cell>
        </row>
        <row r="7770">
          <cell r="A7770" t="str">
            <v>590.40.55.570-6200.12</v>
          </cell>
          <cell r="B7770" t="str">
            <v>590</v>
          </cell>
          <cell r="C7770" t="str">
            <v>40</v>
          </cell>
          <cell r="D7770" t="str">
            <v>55</v>
          </cell>
          <cell r="E7770" t="str">
            <v>570</v>
          </cell>
          <cell r="F7770" t="str">
            <v>6200.12</v>
          </cell>
          <cell r="G7770" t="str">
            <v>Supplies CNG</v>
          </cell>
          <cell r="H7770">
            <v>0</v>
          </cell>
          <cell r="I7770">
            <v>0</v>
          </cell>
          <cell r="J7770">
            <v>0</v>
          </cell>
          <cell r="K7770">
            <v>0</v>
          </cell>
          <cell r="L7770">
            <v>0</v>
          </cell>
          <cell r="M7770">
            <v>0</v>
          </cell>
          <cell r="N7770">
            <v>0</v>
          </cell>
          <cell r="O7770" t="str">
            <v>+++</v>
          </cell>
        </row>
        <row r="7771">
          <cell r="A7771" t="str">
            <v>590.40.55.570-6280.03</v>
          </cell>
          <cell r="B7771" t="str">
            <v>590</v>
          </cell>
          <cell r="C7771" t="str">
            <v>40</v>
          </cell>
          <cell r="D7771" t="str">
            <v>55</v>
          </cell>
          <cell r="E7771" t="str">
            <v>570</v>
          </cell>
          <cell r="F7771" t="str">
            <v>6280.03</v>
          </cell>
          <cell r="G7771" t="str">
            <v>Supplies-Public Works Soundwall Repair</v>
          </cell>
          <cell r="H7771">
            <v>0</v>
          </cell>
          <cell r="I7771">
            <v>0</v>
          </cell>
          <cell r="J7771">
            <v>0</v>
          </cell>
          <cell r="K7771">
            <v>0</v>
          </cell>
          <cell r="L7771">
            <v>0</v>
          </cell>
          <cell r="M7771">
            <v>0</v>
          </cell>
          <cell r="N7771">
            <v>0</v>
          </cell>
          <cell r="O7771" t="str">
            <v>+++</v>
          </cell>
        </row>
        <row r="7772">
          <cell r="A7772" t="str">
            <v>590.40.55.570-6280.04</v>
          </cell>
          <cell r="B7772" t="str">
            <v>590</v>
          </cell>
          <cell r="C7772" t="str">
            <v>40</v>
          </cell>
          <cell r="D7772" t="str">
            <v>55</v>
          </cell>
          <cell r="E7772" t="str">
            <v>570</v>
          </cell>
          <cell r="F7772" t="str">
            <v>6280.04</v>
          </cell>
          <cell r="G7772" t="str">
            <v>Supplies-Public Works Sidewalk Repair</v>
          </cell>
          <cell r="H7772">
            <v>0</v>
          </cell>
          <cell r="I7772">
            <v>0</v>
          </cell>
          <cell r="J7772">
            <v>0</v>
          </cell>
          <cell r="K7772">
            <v>0</v>
          </cell>
          <cell r="L7772">
            <v>0</v>
          </cell>
          <cell r="M7772">
            <v>0</v>
          </cell>
          <cell r="N7772">
            <v>0</v>
          </cell>
          <cell r="O7772" t="str">
            <v>+++</v>
          </cell>
        </row>
        <row r="7773">
          <cell r="A7773" t="str">
            <v>590.40.55.570-6280.05</v>
          </cell>
          <cell r="B7773" t="str">
            <v>590</v>
          </cell>
          <cell r="C7773" t="str">
            <v>40</v>
          </cell>
          <cell r="D7773" t="str">
            <v>55</v>
          </cell>
          <cell r="E7773" t="str">
            <v>570</v>
          </cell>
          <cell r="F7773" t="str">
            <v>6280.05</v>
          </cell>
          <cell r="G7773" t="str">
            <v>Supplies-Public Works Traffic Signs</v>
          </cell>
          <cell r="H7773">
            <v>0</v>
          </cell>
          <cell r="I7773">
            <v>0</v>
          </cell>
          <cell r="J7773">
            <v>0</v>
          </cell>
          <cell r="K7773">
            <v>0</v>
          </cell>
          <cell r="L7773">
            <v>0</v>
          </cell>
          <cell r="M7773">
            <v>0</v>
          </cell>
          <cell r="N7773">
            <v>0</v>
          </cell>
          <cell r="O7773" t="str">
            <v>+++</v>
          </cell>
        </row>
        <row r="7774">
          <cell r="A7774" t="str">
            <v>590.40.55.570-6280.08</v>
          </cell>
          <cell r="B7774" t="str">
            <v>590</v>
          </cell>
          <cell r="C7774" t="str">
            <v>40</v>
          </cell>
          <cell r="D7774" t="str">
            <v>55</v>
          </cell>
          <cell r="E7774" t="str">
            <v>570</v>
          </cell>
          <cell r="F7774" t="str">
            <v>6280.08</v>
          </cell>
          <cell r="G7774" t="str">
            <v>Supplies-Public Works Pump</v>
          </cell>
          <cell r="H7774">
            <v>0</v>
          </cell>
          <cell r="I7774">
            <v>0</v>
          </cell>
          <cell r="J7774">
            <v>0</v>
          </cell>
          <cell r="K7774">
            <v>0</v>
          </cell>
          <cell r="L7774">
            <v>0</v>
          </cell>
          <cell r="M7774">
            <v>0</v>
          </cell>
          <cell r="N7774">
            <v>0</v>
          </cell>
          <cell r="O7774" t="str">
            <v>+++</v>
          </cell>
        </row>
        <row r="7775">
          <cell r="A7775" t="str">
            <v>590.40.55.570-6280.09</v>
          </cell>
          <cell r="B7775" t="str">
            <v>590</v>
          </cell>
          <cell r="C7775" t="str">
            <v>40</v>
          </cell>
          <cell r="D7775" t="str">
            <v>55</v>
          </cell>
          <cell r="E7775" t="str">
            <v>570</v>
          </cell>
          <cell r="F7775" t="str">
            <v>6280.09</v>
          </cell>
          <cell r="G7775" t="str">
            <v>Supplies-Public Works Storm Drain System</v>
          </cell>
          <cell r="H7775">
            <v>0</v>
          </cell>
          <cell r="I7775">
            <v>0</v>
          </cell>
          <cell r="J7775">
            <v>0</v>
          </cell>
          <cell r="K7775">
            <v>0</v>
          </cell>
          <cell r="L7775">
            <v>0</v>
          </cell>
          <cell r="M7775">
            <v>0</v>
          </cell>
          <cell r="N7775">
            <v>0</v>
          </cell>
          <cell r="O7775" t="str">
            <v>+++</v>
          </cell>
        </row>
        <row r="7776">
          <cell r="A7776" t="str">
            <v>590.40.55.570-6280.10</v>
          </cell>
          <cell r="B7776" t="str">
            <v>590</v>
          </cell>
          <cell r="C7776" t="str">
            <v>40</v>
          </cell>
          <cell r="D7776" t="str">
            <v>55</v>
          </cell>
          <cell r="E7776" t="str">
            <v>570</v>
          </cell>
          <cell r="F7776" t="str">
            <v>6280.10</v>
          </cell>
          <cell r="G7776" t="str">
            <v>Supplies-Public Works Storm Drain Basin</v>
          </cell>
          <cell r="H7776">
            <v>0</v>
          </cell>
          <cell r="I7776">
            <v>0</v>
          </cell>
          <cell r="J7776">
            <v>0</v>
          </cell>
          <cell r="K7776">
            <v>0</v>
          </cell>
          <cell r="L7776">
            <v>0</v>
          </cell>
          <cell r="M7776">
            <v>0</v>
          </cell>
          <cell r="N7776">
            <v>0</v>
          </cell>
          <cell r="O7776" t="str">
            <v>+++</v>
          </cell>
        </row>
        <row r="7777">
          <cell r="A7777" t="str">
            <v>590.40.55.570-6280.11</v>
          </cell>
          <cell r="B7777" t="str">
            <v>590</v>
          </cell>
          <cell r="C7777" t="str">
            <v>40</v>
          </cell>
          <cell r="D7777" t="str">
            <v>55</v>
          </cell>
          <cell r="E7777" t="str">
            <v>570</v>
          </cell>
          <cell r="F7777" t="str">
            <v>6280.11</v>
          </cell>
          <cell r="G7777" t="str">
            <v>Supplies-Public Works Custodial</v>
          </cell>
          <cell r="H7777">
            <v>0</v>
          </cell>
          <cell r="I7777">
            <v>0</v>
          </cell>
          <cell r="J7777">
            <v>0</v>
          </cell>
          <cell r="K7777">
            <v>0</v>
          </cell>
          <cell r="L7777">
            <v>0</v>
          </cell>
          <cell r="M7777">
            <v>0</v>
          </cell>
          <cell r="N7777">
            <v>0</v>
          </cell>
          <cell r="O7777" t="str">
            <v>+++</v>
          </cell>
        </row>
        <row r="7778">
          <cell r="A7778" t="str">
            <v>590.40.55.570-6280.12</v>
          </cell>
          <cell r="B7778" t="str">
            <v>590</v>
          </cell>
          <cell r="C7778" t="str">
            <v>40</v>
          </cell>
          <cell r="D7778" t="str">
            <v>55</v>
          </cell>
          <cell r="E7778" t="str">
            <v>570</v>
          </cell>
          <cell r="F7778" t="str">
            <v>6280.12</v>
          </cell>
          <cell r="G7778" t="str">
            <v>Supplies-Public Works Chemicals</v>
          </cell>
          <cell r="H7778">
            <v>0</v>
          </cell>
          <cell r="I7778">
            <v>0</v>
          </cell>
          <cell r="J7778">
            <v>0</v>
          </cell>
          <cell r="K7778">
            <v>0</v>
          </cell>
          <cell r="L7778">
            <v>0</v>
          </cell>
          <cell r="M7778">
            <v>0</v>
          </cell>
          <cell r="N7778">
            <v>0</v>
          </cell>
          <cell r="O7778" t="str">
            <v>+++</v>
          </cell>
        </row>
        <row r="7779">
          <cell r="A7779" t="str">
            <v>590.40.55.570-6280.13</v>
          </cell>
          <cell r="B7779" t="str">
            <v>590</v>
          </cell>
          <cell r="C7779" t="str">
            <v>40</v>
          </cell>
          <cell r="D7779" t="str">
            <v>55</v>
          </cell>
          <cell r="E7779" t="str">
            <v>570</v>
          </cell>
          <cell r="F7779" t="str">
            <v>6280.13</v>
          </cell>
          <cell r="G7779" t="str">
            <v>Supplies-Public Works Laboratory</v>
          </cell>
          <cell r="H7779">
            <v>0</v>
          </cell>
          <cell r="I7779">
            <v>0</v>
          </cell>
          <cell r="J7779">
            <v>0</v>
          </cell>
          <cell r="K7779">
            <v>0</v>
          </cell>
          <cell r="L7779">
            <v>0</v>
          </cell>
          <cell r="M7779">
            <v>0</v>
          </cell>
          <cell r="N7779">
            <v>0</v>
          </cell>
          <cell r="O7779" t="str">
            <v>+++</v>
          </cell>
        </row>
        <row r="7780">
          <cell r="A7780" t="str">
            <v>590.40.55.570-6280.14</v>
          </cell>
          <cell r="B7780" t="str">
            <v>590</v>
          </cell>
          <cell r="C7780" t="str">
            <v>40</v>
          </cell>
          <cell r="D7780" t="str">
            <v>55</v>
          </cell>
          <cell r="E7780" t="str">
            <v>570</v>
          </cell>
          <cell r="F7780" t="str">
            <v>6280.14</v>
          </cell>
          <cell r="G7780" t="str">
            <v>Supplies-Public Works Protective Clothing</v>
          </cell>
          <cell r="H7780">
            <v>0</v>
          </cell>
          <cell r="I7780">
            <v>0</v>
          </cell>
          <cell r="J7780">
            <v>0</v>
          </cell>
          <cell r="K7780">
            <v>0</v>
          </cell>
          <cell r="L7780">
            <v>0</v>
          </cell>
          <cell r="M7780">
            <v>0</v>
          </cell>
          <cell r="N7780">
            <v>0</v>
          </cell>
          <cell r="O7780" t="str">
            <v>+++</v>
          </cell>
        </row>
        <row r="7781">
          <cell r="A7781" t="str">
            <v>590.40.55.570-6280.15</v>
          </cell>
          <cell r="B7781" t="str">
            <v>590</v>
          </cell>
          <cell r="C7781" t="str">
            <v>40</v>
          </cell>
          <cell r="D7781" t="str">
            <v>55</v>
          </cell>
          <cell r="E7781" t="str">
            <v>570</v>
          </cell>
          <cell r="F7781" t="str">
            <v>6280.15</v>
          </cell>
          <cell r="G7781" t="str">
            <v>Supplies-Public Works Mechanics Tools</v>
          </cell>
          <cell r="H7781">
            <v>0</v>
          </cell>
          <cell r="I7781">
            <v>0</v>
          </cell>
          <cell r="J7781">
            <v>0</v>
          </cell>
          <cell r="K7781">
            <v>0</v>
          </cell>
          <cell r="L7781">
            <v>0</v>
          </cell>
          <cell r="M7781">
            <v>0</v>
          </cell>
          <cell r="N7781">
            <v>0</v>
          </cell>
          <cell r="O7781" t="str">
            <v>+++</v>
          </cell>
        </row>
        <row r="7782">
          <cell r="A7782" t="str">
            <v>590.40.55.570-6280.16</v>
          </cell>
          <cell r="B7782" t="str">
            <v>590</v>
          </cell>
          <cell r="C7782" t="str">
            <v>40</v>
          </cell>
          <cell r="D7782" t="str">
            <v>55</v>
          </cell>
          <cell r="E7782" t="str">
            <v>570</v>
          </cell>
          <cell r="F7782" t="str">
            <v>6280.16</v>
          </cell>
          <cell r="G7782" t="str">
            <v>Supplies-Public Works UV System Supplies</v>
          </cell>
          <cell r="H7782">
            <v>0</v>
          </cell>
          <cell r="I7782">
            <v>0</v>
          </cell>
          <cell r="J7782">
            <v>0</v>
          </cell>
          <cell r="K7782">
            <v>0</v>
          </cell>
          <cell r="L7782">
            <v>0</v>
          </cell>
          <cell r="M7782">
            <v>0</v>
          </cell>
          <cell r="N7782">
            <v>0</v>
          </cell>
          <cell r="O7782" t="str">
            <v>+++</v>
          </cell>
        </row>
        <row r="7783">
          <cell r="A7783" t="str">
            <v>590.40.55.570-6280.19</v>
          </cell>
          <cell r="B7783" t="str">
            <v>590</v>
          </cell>
          <cell r="C7783" t="str">
            <v>40</v>
          </cell>
          <cell r="D7783" t="str">
            <v>55</v>
          </cell>
          <cell r="E7783" t="str">
            <v>570</v>
          </cell>
          <cell r="F7783" t="str">
            <v>6280.19</v>
          </cell>
          <cell r="G7783" t="str">
            <v>Supplies-Public Works Specialty Maintenance Tools</v>
          </cell>
          <cell r="H7783">
            <v>0</v>
          </cell>
          <cell r="I7783">
            <v>0</v>
          </cell>
          <cell r="J7783">
            <v>0</v>
          </cell>
          <cell r="K7783">
            <v>0</v>
          </cell>
          <cell r="L7783">
            <v>0</v>
          </cell>
          <cell r="M7783">
            <v>0</v>
          </cell>
          <cell r="N7783">
            <v>0</v>
          </cell>
          <cell r="O7783" t="str">
            <v>+++</v>
          </cell>
        </row>
        <row r="7784">
          <cell r="A7784" t="str">
            <v>590.40.55.570-6280.20</v>
          </cell>
          <cell r="B7784" t="str">
            <v>590</v>
          </cell>
          <cell r="C7784" t="str">
            <v>40</v>
          </cell>
          <cell r="D7784" t="str">
            <v>55</v>
          </cell>
          <cell r="E7784" t="str">
            <v>570</v>
          </cell>
          <cell r="F7784" t="str">
            <v>6280.20</v>
          </cell>
          <cell r="G7784" t="str">
            <v>Supplies-Public Works Bin Repair</v>
          </cell>
          <cell r="H7784">
            <v>0</v>
          </cell>
          <cell r="I7784">
            <v>0</v>
          </cell>
          <cell r="J7784">
            <v>0</v>
          </cell>
          <cell r="K7784">
            <v>0</v>
          </cell>
          <cell r="L7784">
            <v>0</v>
          </cell>
          <cell r="M7784">
            <v>0</v>
          </cell>
          <cell r="N7784">
            <v>0</v>
          </cell>
          <cell r="O7784" t="str">
            <v>+++</v>
          </cell>
        </row>
        <row r="7785">
          <cell r="A7785" t="str">
            <v>590.40.55.570-6280.21</v>
          </cell>
          <cell r="B7785" t="str">
            <v>590</v>
          </cell>
          <cell r="C7785" t="str">
            <v>40</v>
          </cell>
          <cell r="D7785" t="str">
            <v>55</v>
          </cell>
          <cell r="E7785" t="str">
            <v>570</v>
          </cell>
          <cell r="F7785" t="str">
            <v>6280.21</v>
          </cell>
          <cell r="G7785" t="str">
            <v>Supplies-Public Works Used Oil Grant</v>
          </cell>
          <cell r="H7785">
            <v>0</v>
          </cell>
          <cell r="I7785">
            <v>0</v>
          </cell>
          <cell r="J7785">
            <v>0</v>
          </cell>
          <cell r="K7785">
            <v>0</v>
          </cell>
          <cell r="L7785">
            <v>0</v>
          </cell>
          <cell r="M7785">
            <v>0</v>
          </cell>
          <cell r="N7785">
            <v>0</v>
          </cell>
          <cell r="O7785" t="str">
            <v>+++</v>
          </cell>
        </row>
        <row r="7786">
          <cell r="A7786" t="str">
            <v>590.40.55.570-6280.22</v>
          </cell>
          <cell r="B7786" t="str">
            <v>590</v>
          </cell>
          <cell r="C7786" t="str">
            <v>40</v>
          </cell>
          <cell r="D7786" t="str">
            <v>55</v>
          </cell>
          <cell r="E7786" t="str">
            <v>570</v>
          </cell>
          <cell r="F7786" t="str">
            <v>6280.22</v>
          </cell>
          <cell r="G7786" t="str">
            <v>Supplies-Public Works Recycled Products</v>
          </cell>
          <cell r="H7786">
            <v>0</v>
          </cell>
          <cell r="I7786">
            <v>0</v>
          </cell>
          <cell r="J7786">
            <v>0</v>
          </cell>
          <cell r="K7786">
            <v>0</v>
          </cell>
          <cell r="L7786">
            <v>0</v>
          </cell>
          <cell r="M7786">
            <v>0</v>
          </cell>
          <cell r="N7786">
            <v>0</v>
          </cell>
          <cell r="O7786" t="str">
            <v>+++</v>
          </cell>
        </row>
        <row r="7787">
          <cell r="A7787" t="str">
            <v>590.40.55.570-6280.23</v>
          </cell>
          <cell r="B7787" t="str">
            <v>590</v>
          </cell>
          <cell r="C7787" t="str">
            <v>40</v>
          </cell>
          <cell r="D7787" t="str">
            <v>55</v>
          </cell>
          <cell r="E7787" t="str">
            <v>570</v>
          </cell>
          <cell r="F7787" t="str">
            <v>6280.23</v>
          </cell>
          <cell r="G7787" t="str">
            <v>Supplies-Public Works Recycling Education Program</v>
          </cell>
          <cell r="H7787">
            <v>0</v>
          </cell>
          <cell r="I7787">
            <v>0</v>
          </cell>
          <cell r="J7787">
            <v>0</v>
          </cell>
          <cell r="K7787">
            <v>0</v>
          </cell>
          <cell r="L7787">
            <v>0</v>
          </cell>
          <cell r="M7787">
            <v>0</v>
          </cell>
          <cell r="N7787">
            <v>0</v>
          </cell>
          <cell r="O7787" t="str">
            <v>+++</v>
          </cell>
        </row>
        <row r="7788">
          <cell r="A7788" t="str">
            <v>590.40.55.570-6280.25</v>
          </cell>
          <cell r="B7788" t="str">
            <v>590</v>
          </cell>
          <cell r="C7788" t="str">
            <v>40</v>
          </cell>
          <cell r="D7788" t="str">
            <v>55</v>
          </cell>
          <cell r="E7788" t="str">
            <v>570</v>
          </cell>
          <cell r="F7788" t="str">
            <v>6280.25</v>
          </cell>
          <cell r="G7788" t="str">
            <v>Supplies-Public Works Collection Containers</v>
          </cell>
          <cell r="H7788">
            <v>0</v>
          </cell>
          <cell r="I7788">
            <v>0</v>
          </cell>
          <cell r="J7788">
            <v>0</v>
          </cell>
          <cell r="K7788">
            <v>0</v>
          </cell>
          <cell r="L7788">
            <v>0</v>
          </cell>
          <cell r="M7788">
            <v>0</v>
          </cell>
          <cell r="N7788">
            <v>0</v>
          </cell>
          <cell r="O7788" t="str">
            <v>+++</v>
          </cell>
        </row>
        <row r="7789">
          <cell r="A7789" t="str">
            <v>590.40.55.570-6280.26</v>
          </cell>
          <cell r="B7789" t="str">
            <v>590</v>
          </cell>
          <cell r="C7789" t="str">
            <v>40</v>
          </cell>
          <cell r="D7789" t="str">
            <v>55</v>
          </cell>
          <cell r="E7789" t="str">
            <v>570</v>
          </cell>
          <cell r="F7789" t="str">
            <v>6280.26</v>
          </cell>
          <cell r="G7789" t="str">
            <v>Supplies-Public Works 3 Cart System Containers</v>
          </cell>
          <cell r="H7789">
            <v>0</v>
          </cell>
          <cell r="I7789">
            <v>0</v>
          </cell>
          <cell r="J7789">
            <v>0</v>
          </cell>
          <cell r="K7789">
            <v>0</v>
          </cell>
          <cell r="L7789">
            <v>0</v>
          </cell>
          <cell r="M7789">
            <v>0</v>
          </cell>
          <cell r="N7789">
            <v>0</v>
          </cell>
          <cell r="O7789" t="str">
            <v>+++</v>
          </cell>
        </row>
        <row r="7790">
          <cell r="A7790" t="str">
            <v>590.40.55.570-6280.27</v>
          </cell>
          <cell r="B7790" t="str">
            <v>590</v>
          </cell>
          <cell r="C7790" t="str">
            <v>40</v>
          </cell>
          <cell r="D7790" t="str">
            <v>55</v>
          </cell>
          <cell r="E7790" t="str">
            <v>570</v>
          </cell>
          <cell r="F7790" t="str">
            <v>6280.27</v>
          </cell>
          <cell r="G7790" t="str">
            <v>Supplies-Public Works SSJID Surface Water</v>
          </cell>
          <cell r="H7790">
            <v>0</v>
          </cell>
          <cell r="I7790">
            <v>0</v>
          </cell>
          <cell r="J7790">
            <v>0</v>
          </cell>
          <cell r="K7790">
            <v>0</v>
          </cell>
          <cell r="L7790">
            <v>0</v>
          </cell>
          <cell r="M7790">
            <v>0</v>
          </cell>
          <cell r="N7790">
            <v>0</v>
          </cell>
          <cell r="O7790" t="str">
            <v>+++</v>
          </cell>
        </row>
        <row r="7791">
          <cell r="A7791" t="str">
            <v>590.40.55.570-6280.28</v>
          </cell>
          <cell r="B7791" t="str">
            <v>590</v>
          </cell>
          <cell r="C7791" t="str">
            <v>40</v>
          </cell>
          <cell r="D7791" t="str">
            <v>55</v>
          </cell>
          <cell r="E7791" t="str">
            <v>570</v>
          </cell>
          <cell r="F7791" t="str">
            <v>6280.28</v>
          </cell>
          <cell r="G7791" t="str">
            <v>Supplies-Public Works Water Treatment Chemicals</v>
          </cell>
          <cell r="H7791">
            <v>0</v>
          </cell>
          <cell r="I7791">
            <v>0</v>
          </cell>
          <cell r="J7791">
            <v>0</v>
          </cell>
          <cell r="K7791">
            <v>0</v>
          </cell>
          <cell r="L7791">
            <v>0</v>
          </cell>
          <cell r="M7791">
            <v>0</v>
          </cell>
          <cell r="N7791">
            <v>0</v>
          </cell>
          <cell r="O7791" t="str">
            <v>+++</v>
          </cell>
        </row>
        <row r="7792">
          <cell r="A7792" t="str">
            <v>590.40.55.570-6280.29</v>
          </cell>
          <cell r="B7792" t="str">
            <v>590</v>
          </cell>
          <cell r="C7792" t="str">
            <v>40</v>
          </cell>
          <cell r="D7792" t="str">
            <v>55</v>
          </cell>
          <cell r="E7792" t="str">
            <v>570</v>
          </cell>
          <cell r="F7792" t="str">
            <v>6280.29</v>
          </cell>
          <cell r="G7792" t="str">
            <v>Supplies-Public Works Water Treatment</v>
          </cell>
          <cell r="H7792">
            <v>0</v>
          </cell>
          <cell r="I7792">
            <v>0</v>
          </cell>
          <cell r="J7792">
            <v>0</v>
          </cell>
          <cell r="K7792">
            <v>0</v>
          </cell>
          <cell r="L7792">
            <v>0</v>
          </cell>
          <cell r="M7792">
            <v>0</v>
          </cell>
          <cell r="N7792">
            <v>0</v>
          </cell>
          <cell r="O7792" t="str">
            <v>+++</v>
          </cell>
        </row>
        <row r="7793">
          <cell r="A7793" t="str">
            <v>590.40.55.570-6280.30</v>
          </cell>
          <cell r="B7793" t="str">
            <v>590</v>
          </cell>
          <cell r="C7793" t="str">
            <v>40</v>
          </cell>
          <cell r="D7793" t="str">
            <v>55</v>
          </cell>
          <cell r="E7793" t="str">
            <v>570</v>
          </cell>
          <cell r="F7793" t="str">
            <v>6280.30</v>
          </cell>
          <cell r="G7793" t="str">
            <v>Supplies-Public Works Automated &amp; Hand Tools</v>
          </cell>
          <cell r="H7793">
            <v>0</v>
          </cell>
          <cell r="I7793">
            <v>0</v>
          </cell>
          <cell r="J7793">
            <v>0</v>
          </cell>
          <cell r="K7793">
            <v>0</v>
          </cell>
          <cell r="L7793">
            <v>0</v>
          </cell>
          <cell r="M7793">
            <v>0</v>
          </cell>
          <cell r="N7793">
            <v>0</v>
          </cell>
          <cell r="O7793" t="str">
            <v>+++</v>
          </cell>
        </row>
        <row r="7794">
          <cell r="A7794" t="str">
            <v>590.40.55.570-6280.31</v>
          </cell>
          <cell r="B7794" t="str">
            <v>590</v>
          </cell>
          <cell r="C7794" t="str">
            <v>40</v>
          </cell>
          <cell r="D7794" t="str">
            <v>55</v>
          </cell>
          <cell r="E7794" t="str">
            <v>570</v>
          </cell>
          <cell r="F7794" t="str">
            <v>6280.31</v>
          </cell>
          <cell r="G7794" t="str">
            <v>Supplies-Public Works Water Conservation</v>
          </cell>
          <cell r="H7794">
            <v>0</v>
          </cell>
          <cell r="I7794">
            <v>0</v>
          </cell>
          <cell r="J7794">
            <v>0</v>
          </cell>
          <cell r="K7794">
            <v>0</v>
          </cell>
          <cell r="L7794">
            <v>0</v>
          </cell>
          <cell r="M7794">
            <v>0</v>
          </cell>
          <cell r="N7794">
            <v>0</v>
          </cell>
          <cell r="O7794" t="str">
            <v>+++</v>
          </cell>
        </row>
        <row r="7795">
          <cell r="A7795" t="str">
            <v>590.40.55.570-6280.32</v>
          </cell>
          <cell r="B7795" t="str">
            <v>590</v>
          </cell>
          <cell r="C7795" t="str">
            <v>40</v>
          </cell>
          <cell r="D7795" t="str">
            <v>55</v>
          </cell>
          <cell r="E7795" t="str">
            <v>570</v>
          </cell>
          <cell r="F7795" t="str">
            <v>6280.32</v>
          </cell>
          <cell r="G7795" t="str">
            <v>Supplies-Public Works Water Distribution System</v>
          </cell>
          <cell r="H7795">
            <v>0</v>
          </cell>
          <cell r="I7795">
            <v>0</v>
          </cell>
          <cell r="J7795">
            <v>0</v>
          </cell>
          <cell r="K7795">
            <v>0</v>
          </cell>
          <cell r="L7795">
            <v>0</v>
          </cell>
          <cell r="M7795">
            <v>0</v>
          </cell>
          <cell r="N7795">
            <v>0</v>
          </cell>
          <cell r="O7795" t="str">
            <v>+++</v>
          </cell>
        </row>
        <row r="7796">
          <cell r="A7796" t="str">
            <v>590.40.55.570-6280.33</v>
          </cell>
          <cell r="B7796" t="str">
            <v>590</v>
          </cell>
          <cell r="C7796" t="str">
            <v>40</v>
          </cell>
          <cell r="D7796" t="str">
            <v>55</v>
          </cell>
          <cell r="E7796" t="str">
            <v>570</v>
          </cell>
          <cell r="F7796" t="str">
            <v>6280.33</v>
          </cell>
          <cell r="G7796" t="str">
            <v>Supplies-Public Works Fire Hydrants</v>
          </cell>
          <cell r="H7796">
            <v>0</v>
          </cell>
          <cell r="I7796">
            <v>0</v>
          </cell>
          <cell r="J7796">
            <v>0</v>
          </cell>
          <cell r="K7796">
            <v>0</v>
          </cell>
          <cell r="L7796">
            <v>0</v>
          </cell>
          <cell r="M7796">
            <v>0</v>
          </cell>
          <cell r="N7796">
            <v>0</v>
          </cell>
          <cell r="O7796" t="str">
            <v>+++</v>
          </cell>
        </row>
        <row r="7797">
          <cell r="A7797" t="str">
            <v>590.40.55.570-6280.34</v>
          </cell>
          <cell r="B7797" t="str">
            <v>590</v>
          </cell>
          <cell r="C7797" t="str">
            <v>40</v>
          </cell>
          <cell r="D7797" t="str">
            <v>55</v>
          </cell>
          <cell r="E7797" t="str">
            <v>570</v>
          </cell>
          <cell r="F7797" t="str">
            <v>6280.34</v>
          </cell>
          <cell r="G7797" t="str">
            <v>Supplies-Public Works Wells &amp; Pumps</v>
          </cell>
          <cell r="H7797">
            <v>0</v>
          </cell>
          <cell r="I7797">
            <v>0</v>
          </cell>
          <cell r="J7797">
            <v>0</v>
          </cell>
          <cell r="K7797">
            <v>0</v>
          </cell>
          <cell r="L7797">
            <v>0</v>
          </cell>
          <cell r="M7797">
            <v>0</v>
          </cell>
          <cell r="N7797">
            <v>0</v>
          </cell>
          <cell r="O7797" t="str">
            <v>+++</v>
          </cell>
        </row>
        <row r="7798">
          <cell r="A7798" t="str">
            <v>590.40.55.570-6280.35</v>
          </cell>
          <cell r="B7798" t="str">
            <v>590</v>
          </cell>
          <cell r="C7798" t="str">
            <v>40</v>
          </cell>
          <cell r="D7798" t="str">
            <v>55</v>
          </cell>
          <cell r="E7798" t="str">
            <v>570</v>
          </cell>
          <cell r="F7798" t="str">
            <v>6280.35</v>
          </cell>
          <cell r="G7798" t="str">
            <v>Supplies-Public Works Water Meters &amp; Boxes</v>
          </cell>
          <cell r="H7798">
            <v>0</v>
          </cell>
          <cell r="I7798">
            <v>0</v>
          </cell>
          <cell r="J7798">
            <v>0</v>
          </cell>
          <cell r="K7798">
            <v>0</v>
          </cell>
          <cell r="L7798">
            <v>0</v>
          </cell>
          <cell r="M7798">
            <v>0</v>
          </cell>
          <cell r="N7798">
            <v>0</v>
          </cell>
          <cell r="O7798" t="str">
            <v>+++</v>
          </cell>
        </row>
        <row r="7799">
          <cell r="A7799" t="str">
            <v>590.40.55.570-6280.36</v>
          </cell>
          <cell r="B7799" t="str">
            <v>590</v>
          </cell>
          <cell r="C7799" t="str">
            <v>40</v>
          </cell>
          <cell r="D7799" t="str">
            <v>55</v>
          </cell>
          <cell r="E7799" t="str">
            <v>570</v>
          </cell>
          <cell r="F7799" t="str">
            <v>6280.36</v>
          </cell>
          <cell r="G7799" t="str">
            <v>Supplies-Public Works Traffic Calming</v>
          </cell>
          <cell r="H7799">
            <v>0</v>
          </cell>
          <cell r="I7799">
            <v>0</v>
          </cell>
          <cell r="J7799">
            <v>0</v>
          </cell>
          <cell r="K7799">
            <v>0</v>
          </cell>
          <cell r="L7799">
            <v>0</v>
          </cell>
          <cell r="M7799">
            <v>0</v>
          </cell>
          <cell r="N7799">
            <v>0</v>
          </cell>
          <cell r="O7799" t="str">
            <v>+++</v>
          </cell>
        </row>
        <row r="7800">
          <cell r="A7800" t="str">
            <v>590.40.55.570-6280.38</v>
          </cell>
          <cell r="B7800" t="str">
            <v>590</v>
          </cell>
          <cell r="C7800" t="str">
            <v>40</v>
          </cell>
          <cell r="D7800" t="str">
            <v>55</v>
          </cell>
          <cell r="E7800" t="str">
            <v>570</v>
          </cell>
          <cell r="F7800" t="str">
            <v>6280.38</v>
          </cell>
          <cell r="G7800" t="str">
            <v>Supplies-Public Works Global Supplies</v>
          </cell>
          <cell r="H7800">
            <v>0</v>
          </cell>
          <cell r="I7800">
            <v>0</v>
          </cell>
          <cell r="J7800">
            <v>0</v>
          </cell>
          <cell r="K7800">
            <v>0</v>
          </cell>
          <cell r="L7800">
            <v>0</v>
          </cell>
          <cell r="M7800">
            <v>0</v>
          </cell>
          <cell r="N7800">
            <v>0</v>
          </cell>
          <cell r="O7800" t="str">
            <v>+++</v>
          </cell>
        </row>
        <row r="7801">
          <cell r="A7801" t="str">
            <v>590.40.55.570-6280.39</v>
          </cell>
          <cell r="B7801" t="str">
            <v>590</v>
          </cell>
          <cell r="C7801" t="str">
            <v>40</v>
          </cell>
          <cell r="D7801" t="str">
            <v>55</v>
          </cell>
          <cell r="E7801" t="str">
            <v>570</v>
          </cell>
          <cell r="F7801" t="str">
            <v>6280.39</v>
          </cell>
          <cell r="G7801" t="str">
            <v>Supplies-Public Works Industrial Waste Pretreatment</v>
          </cell>
          <cell r="H7801">
            <v>0</v>
          </cell>
          <cell r="I7801">
            <v>0</v>
          </cell>
          <cell r="J7801">
            <v>0</v>
          </cell>
          <cell r="K7801">
            <v>0</v>
          </cell>
          <cell r="L7801">
            <v>0</v>
          </cell>
          <cell r="M7801">
            <v>0</v>
          </cell>
          <cell r="N7801">
            <v>0</v>
          </cell>
          <cell r="O7801" t="str">
            <v>+++</v>
          </cell>
        </row>
        <row r="7802">
          <cell r="A7802" t="str">
            <v>590.40.55.570-6280.41</v>
          </cell>
          <cell r="B7802" t="str">
            <v>590</v>
          </cell>
          <cell r="C7802" t="str">
            <v>40</v>
          </cell>
          <cell r="D7802" t="str">
            <v>55</v>
          </cell>
          <cell r="E7802" t="str">
            <v>570</v>
          </cell>
          <cell r="F7802" t="str">
            <v>6280.41</v>
          </cell>
          <cell r="G7802" t="str">
            <v>Supplies-Public Works Bevarage Container Grant</v>
          </cell>
          <cell r="H7802">
            <v>0</v>
          </cell>
          <cell r="I7802">
            <v>0</v>
          </cell>
          <cell r="J7802">
            <v>0</v>
          </cell>
          <cell r="K7802">
            <v>0</v>
          </cell>
          <cell r="L7802">
            <v>0</v>
          </cell>
          <cell r="M7802">
            <v>0</v>
          </cell>
          <cell r="N7802">
            <v>0</v>
          </cell>
          <cell r="O7802" t="str">
            <v>+++</v>
          </cell>
        </row>
        <row r="7803">
          <cell r="A7803" t="str">
            <v>590.40.55.570-6280.42</v>
          </cell>
          <cell r="B7803" t="str">
            <v>590</v>
          </cell>
          <cell r="C7803" t="str">
            <v>40</v>
          </cell>
          <cell r="D7803" t="str">
            <v>55</v>
          </cell>
          <cell r="E7803" t="str">
            <v>570</v>
          </cell>
          <cell r="F7803" t="str">
            <v>6280.42</v>
          </cell>
          <cell r="G7803" t="str">
            <v>Supplies-Public Works Industrial Wastewater</v>
          </cell>
          <cell r="H7803">
            <v>0</v>
          </cell>
          <cell r="I7803">
            <v>0</v>
          </cell>
          <cell r="J7803">
            <v>0</v>
          </cell>
          <cell r="K7803">
            <v>0</v>
          </cell>
          <cell r="L7803">
            <v>0</v>
          </cell>
          <cell r="M7803">
            <v>0</v>
          </cell>
          <cell r="N7803">
            <v>0</v>
          </cell>
          <cell r="O7803" t="str">
            <v>+++</v>
          </cell>
        </row>
        <row r="7804">
          <cell r="A7804" t="str">
            <v>590.40.55.570-6300.01</v>
          </cell>
          <cell r="B7804" t="str">
            <v>590</v>
          </cell>
          <cell r="C7804" t="str">
            <v>40</v>
          </cell>
          <cell r="D7804" t="str">
            <v>55</v>
          </cell>
          <cell r="E7804" t="str">
            <v>570</v>
          </cell>
          <cell r="F7804" t="str">
            <v>6300.01</v>
          </cell>
          <cell r="G7804" t="str">
            <v>Dues &amp; Subscriptions Memberships</v>
          </cell>
          <cell r="H7804">
            <v>0</v>
          </cell>
          <cell r="I7804">
            <v>0</v>
          </cell>
          <cell r="J7804">
            <v>0</v>
          </cell>
          <cell r="K7804">
            <v>0</v>
          </cell>
          <cell r="L7804">
            <v>0</v>
          </cell>
          <cell r="M7804">
            <v>0</v>
          </cell>
          <cell r="N7804">
            <v>0</v>
          </cell>
          <cell r="O7804" t="str">
            <v>+++</v>
          </cell>
        </row>
        <row r="7805">
          <cell r="A7805" t="str">
            <v>590.40.55.570-6300.02</v>
          </cell>
          <cell r="B7805" t="str">
            <v>590</v>
          </cell>
          <cell r="C7805" t="str">
            <v>40</v>
          </cell>
          <cell r="D7805" t="str">
            <v>55</v>
          </cell>
          <cell r="E7805" t="str">
            <v>570</v>
          </cell>
          <cell r="F7805" t="str">
            <v>6300.02</v>
          </cell>
          <cell r="G7805" t="str">
            <v>Dues &amp; Subscriptions Publications</v>
          </cell>
          <cell r="H7805">
            <v>0</v>
          </cell>
          <cell r="I7805">
            <v>0</v>
          </cell>
          <cell r="J7805">
            <v>0</v>
          </cell>
          <cell r="K7805">
            <v>0</v>
          </cell>
          <cell r="L7805">
            <v>0</v>
          </cell>
          <cell r="M7805">
            <v>0</v>
          </cell>
          <cell r="N7805">
            <v>0</v>
          </cell>
          <cell r="O7805" t="str">
            <v>+++</v>
          </cell>
        </row>
        <row r="7806">
          <cell r="A7806" t="str">
            <v>590.40.55.570-6300.03</v>
          </cell>
          <cell r="B7806" t="str">
            <v>590</v>
          </cell>
          <cell r="C7806" t="str">
            <v>40</v>
          </cell>
          <cell r="D7806" t="str">
            <v>55</v>
          </cell>
          <cell r="E7806" t="str">
            <v>570</v>
          </cell>
          <cell r="F7806" t="str">
            <v>6300.03</v>
          </cell>
          <cell r="G7806" t="str">
            <v>Dues &amp; Subscriptions Certifications</v>
          </cell>
          <cell r="H7806">
            <v>0</v>
          </cell>
          <cell r="I7806">
            <v>0</v>
          </cell>
          <cell r="J7806">
            <v>0</v>
          </cell>
          <cell r="K7806">
            <v>0</v>
          </cell>
          <cell r="L7806">
            <v>0</v>
          </cell>
          <cell r="M7806">
            <v>0</v>
          </cell>
          <cell r="N7806">
            <v>0</v>
          </cell>
          <cell r="O7806" t="str">
            <v>+++</v>
          </cell>
        </row>
        <row r="7807">
          <cell r="A7807" t="str">
            <v>590.40.55.570-6350.01</v>
          </cell>
          <cell r="B7807" t="str">
            <v>590</v>
          </cell>
          <cell r="C7807" t="str">
            <v>40</v>
          </cell>
          <cell r="D7807" t="str">
            <v>55</v>
          </cell>
          <cell r="E7807" t="str">
            <v>570</v>
          </cell>
          <cell r="F7807" t="str">
            <v>6350.01</v>
          </cell>
          <cell r="G7807" t="str">
            <v>Maintenance Agreements &amp; Licenses License/Software Maintenance</v>
          </cell>
          <cell r="H7807">
            <v>0</v>
          </cell>
          <cell r="I7807">
            <v>0</v>
          </cell>
          <cell r="J7807">
            <v>0</v>
          </cell>
          <cell r="K7807">
            <v>0</v>
          </cell>
          <cell r="L7807">
            <v>0</v>
          </cell>
          <cell r="M7807">
            <v>0</v>
          </cell>
          <cell r="N7807">
            <v>0</v>
          </cell>
          <cell r="O7807" t="str">
            <v>+++</v>
          </cell>
        </row>
        <row r="7808">
          <cell r="A7808" t="str">
            <v>590.40.55.570-6350.02</v>
          </cell>
          <cell r="B7808" t="str">
            <v>590</v>
          </cell>
          <cell r="C7808" t="str">
            <v>40</v>
          </cell>
          <cell r="D7808" t="str">
            <v>55</v>
          </cell>
          <cell r="E7808" t="str">
            <v>570</v>
          </cell>
          <cell r="F7808" t="str">
            <v>6350.02</v>
          </cell>
          <cell r="G7808" t="str">
            <v>Maintenance Agreements &amp; Licenses Hardware Maintenance</v>
          </cell>
          <cell r="H7808">
            <v>0</v>
          </cell>
          <cell r="I7808">
            <v>0</v>
          </cell>
          <cell r="J7808">
            <v>0</v>
          </cell>
          <cell r="K7808">
            <v>0</v>
          </cell>
          <cell r="L7808">
            <v>0</v>
          </cell>
          <cell r="M7808">
            <v>0</v>
          </cell>
          <cell r="N7808">
            <v>0</v>
          </cell>
          <cell r="O7808" t="str">
            <v>+++</v>
          </cell>
        </row>
        <row r="7809">
          <cell r="A7809" t="str">
            <v>590.40.55.570-6350.03</v>
          </cell>
          <cell r="B7809" t="str">
            <v>590</v>
          </cell>
          <cell r="C7809" t="str">
            <v>40</v>
          </cell>
          <cell r="D7809" t="str">
            <v>55</v>
          </cell>
          <cell r="E7809" t="str">
            <v>570</v>
          </cell>
          <cell r="F7809" t="str">
            <v>6350.03</v>
          </cell>
          <cell r="G7809" t="str">
            <v>Maintenance Agreements &amp; Licenses Maintenance Agreements</v>
          </cell>
          <cell r="H7809">
            <v>0</v>
          </cell>
          <cell r="I7809">
            <v>0</v>
          </cell>
          <cell r="J7809">
            <v>0</v>
          </cell>
          <cell r="K7809">
            <v>0</v>
          </cell>
          <cell r="L7809">
            <v>0</v>
          </cell>
          <cell r="M7809">
            <v>0</v>
          </cell>
          <cell r="N7809">
            <v>0</v>
          </cell>
          <cell r="O7809" t="str">
            <v>+++</v>
          </cell>
        </row>
        <row r="7810">
          <cell r="A7810" t="str">
            <v>590.40.55.570-6350.04</v>
          </cell>
          <cell r="B7810" t="str">
            <v>590</v>
          </cell>
          <cell r="C7810" t="str">
            <v>40</v>
          </cell>
          <cell r="D7810" t="str">
            <v>55</v>
          </cell>
          <cell r="E7810" t="str">
            <v>570</v>
          </cell>
          <cell r="F7810" t="str">
            <v>6350.04</v>
          </cell>
          <cell r="G7810" t="str">
            <v>Maintenance Agreements &amp; Licenses SCADA</v>
          </cell>
          <cell r="H7810">
            <v>0</v>
          </cell>
          <cell r="I7810">
            <v>0</v>
          </cell>
          <cell r="J7810">
            <v>0</v>
          </cell>
          <cell r="K7810">
            <v>0</v>
          </cell>
          <cell r="L7810">
            <v>0</v>
          </cell>
          <cell r="M7810">
            <v>0</v>
          </cell>
          <cell r="N7810">
            <v>0</v>
          </cell>
          <cell r="O7810" t="str">
            <v>+++</v>
          </cell>
        </row>
        <row r="7811">
          <cell r="A7811" t="str">
            <v>590.40.55.570-6350.05</v>
          </cell>
          <cell r="B7811" t="str">
            <v>590</v>
          </cell>
          <cell r="C7811" t="str">
            <v>40</v>
          </cell>
          <cell r="D7811" t="str">
            <v>55</v>
          </cell>
          <cell r="E7811" t="str">
            <v>570</v>
          </cell>
          <cell r="F7811" t="str">
            <v>6350.05</v>
          </cell>
          <cell r="G7811" t="str">
            <v>Maintenance Agreements &amp; Licenses Traffic Control</v>
          </cell>
          <cell r="H7811">
            <v>0</v>
          </cell>
          <cell r="I7811">
            <v>0</v>
          </cell>
          <cell r="J7811">
            <v>0</v>
          </cell>
          <cell r="K7811">
            <v>0</v>
          </cell>
          <cell r="L7811">
            <v>0</v>
          </cell>
          <cell r="M7811">
            <v>0</v>
          </cell>
          <cell r="N7811">
            <v>0</v>
          </cell>
          <cell r="O7811" t="str">
            <v>+++</v>
          </cell>
        </row>
        <row r="7812">
          <cell r="A7812" t="str">
            <v>590.40.55.570-6350.06</v>
          </cell>
          <cell r="B7812" t="str">
            <v>590</v>
          </cell>
          <cell r="C7812" t="str">
            <v>40</v>
          </cell>
          <cell r="D7812" t="str">
            <v>55</v>
          </cell>
          <cell r="E7812" t="str">
            <v>570</v>
          </cell>
          <cell r="F7812" t="str">
            <v>6350.06</v>
          </cell>
          <cell r="G7812" t="str">
            <v>Maintenance Agreements &amp; Licenses Streetlights</v>
          </cell>
          <cell r="H7812">
            <v>0</v>
          </cell>
          <cell r="I7812">
            <v>0</v>
          </cell>
          <cell r="J7812">
            <v>0</v>
          </cell>
          <cell r="K7812">
            <v>0</v>
          </cell>
          <cell r="L7812">
            <v>0</v>
          </cell>
          <cell r="M7812">
            <v>0</v>
          </cell>
          <cell r="N7812">
            <v>0</v>
          </cell>
          <cell r="O7812" t="str">
            <v>+++</v>
          </cell>
        </row>
        <row r="7813">
          <cell r="A7813" t="str">
            <v>590.40.55.570-6375.01</v>
          </cell>
          <cell r="B7813" t="str">
            <v>590</v>
          </cell>
          <cell r="C7813" t="str">
            <v>40</v>
          </cell>
          <cell r="D7813" t="str">
            <v>55</v>
          </cell>
          <cell r="E7813" t="str">
            <v>570</v>
          </cell>
          <cell r="F7813" t="str">
            <v>6375.01</v>
          </cell>
          <cell r="G7813" t="str">
            <v>Operating Fees NPDES Permit Renewal</v>
          </cell>
          <cell r="H7813">
            <v>0</v>
          </cell>
          <cell r="I7813">
            <v>0</v>
          </cell>
          <cell r="J7813">
            <v>0</v>
          </cell>
          <cell r="K7813">
            <v>0</v>
          </cell>
          <cell r="L7813">
            <v>0</v>
          </cell>
          <cell r="M7813">
            <v>0</v>
          </cell>
          <cell r="N7813">
            <v>0</v>
          </cell>
          <cell r="O7813" t="str">
            <v>+++</v>
          </cell>
        </row>
        <row r="7814">
          <cell r="A7814" t="str">
            <v>590.40.55.570-6375.02</v>
          </cell>
          <cell r="B7814" t="str">
            <v>590</v>
          </cell>
          <cell r="C7814" t="str">
            <v>40</v>
          </cell>
          <cell r="D7814" t="str">
            <v>55</v>
          </cell>
          <cell r="E7814" t="str">
            <v>570</v>
          </cell>
          <cell r="F7814" t="str">
            <v>6375.02</v>
          </cell>
          <cell r="G7814" t="str">
            <v>Operating Fees NPDES Permit Compliance</v>
          </cell>
          <cell r="H7814">
            <v>0</v>
          </cell>
          <cell r="I7814">
            <v>0</v>
          </cell>
          <cell r="J7814">
            <v>0</v>
          </cell>
          <cell r="K7814">
            <v>0</v>
          </cell>
          <cell r="L7814">
            <v>0</v>
          </cell>
          <cell r="M7814">
            <v>0</v>
          </cell>
          <cell r="N7814">
            <v>0</v>
          </cell>
          <cell r="O7814" t="str">
            <v>+++</v>
          </cell>
        </row>
        <row r="7815">
          <cell r="A7815" t="str">
            <v>590.40.55.570-6375.03</v>
          </cell>
          <cell r="B7815" t="str">
            <v>590</v>
          </cell>
          <cell r="C7815" t="str">
            <v>40</v>
          </cell>
          <cell r="D7815" t="str">
            <v>55</v>
          </cell>
          <cell r="E7815" t="str">
            <v>570</v>
          </cell>
          <cell r="F7815" t="str">
            <v>6375.03</v>
          </cell>
          <cell r="G7815" t="str">
            <v>Operating Fees SSJID Drainage</v>
          </cell>
          <cell r="H7815">
            <v>0</v>
          </cell>
          <cell r="I7815">
            <v>0</v>
          </cell>
          <cell r="J7815">
            <v>0</v>
          </cell>
          <cell r="K7815">
            <v>0</v>
          </cell>
          <cell r="L7815">
            <v>0</v>
          </cell>
          <cell r="M7815">
            <v>0</v>
          </cell>
          <cell r="N7815">
            <v>0</v>
          </cell>
          <cell r="O7815" t="str">
            <v>+++</v>
          </cell>
        </row>
        <row r="7816">
          <cell r="A7816" t="str">
            <v>590.40.55.570-6375.04</v>
          </cell>
          <cell r="B7816" t="str">
            <v>590</v>
          </cell>
          <cell r="C7816" t="str">
            <v>40</v>
          </cell>
          <cell r="D7816" t="str">
            <v>55</v>
          </cell>
          <cell r="E7816" t="str">
            <v>570</v>
          </cell>
          <cell r="F7816" t="str">
            <v>6375.04</v>
          </cell>
          <cell r="G7816" t="str">
            <v>Operating Fees Operating Permits</v>
          </cell>
          <cell r="H7816">
            <v>0</v>
          </cell>
          <cell r="I7816">
            <v>0</v>
          </cell>
          <cell r="J7816">
            <v>0</v>
          </cell>
          <cell r="K7816">
            <v>0</v>
          </cell>
          <cell r="L7816">
            <v>0</v>
          </cell>
          <cell r="M7816">
            <v>0</v>
          </cell>
          <cell r="N7816">
            <v>0</v>
          </cell>
          <cell r="O7816" t="str">
            <v>+++</v>
          </cell>
        </row>
        <row r="7817">
          <cell r="A7817" t="str">
            <v>590.40.55.570-6375.05</v>
          </cell>
          <cell r="B7817" t="str">
            <v>590</v>
          </cell>
          <cell r="C7817" t="str">
            <v>40</v>
          </cell>
          <cell r="D7817" t="str">
            <v>55</v>
          </cell>
          <cell r="E7817" t="str">
            <v>570</v>
          </cell>
          <cell r="F7817" t="str">
            <v>6375.05</v>
          </cell>
          <cell r="G7817" t="str">
            <v>Operating Fees Annual Waste Discharger</v>
          </cell>
          <cell r="H7817">
            <v>0</v>
          </cell>
          <cell r="I7817">
            <v>0</v>
          </cell>
          <cell r="J7817">
            <v>0</v>
          </cell>
          <cell r="K7817">
            <v>0</v>
          </cell>
          <cell r="L7817">
            <v>0</v>
          </cell>
          <cell r="M7817">
            <v>0</v>
          </cell>
          <cell r="N7817">
            <v>0</v>
          </cell>
          <cell r="O7817" t="str">
            <v>+++</v>
          </cell>
        </row>
        <row r="7818">
          <cell r="A7818" t="str">
            <v>590.40.55.570-6375.07</v>
          </cell>
          <cell r="B7818" t="str">
            <v>590</v>
          </cell>
          <cell r="C7818" t="str">
            <v>40</v>
          </cell>
          <cell r="D7818" t="str">
            <v>55</v>
          </cell>
          <cell r="E7818" t="str">
            <v>570</v>
          </cell>
          <cell r="F7818" t="str">
            <v>6375.07</v>
          </cell>
          <cell r="G7818" t="str">
            <v>Operating Fees Permit</v>
          </cell>
          <cell r="H7818">
            <v>0</v>
          </cell>
          <cell r="I7818">
            <v>0</v>
          </cell>
          <cell r="J7818">
            <v>0</v>
          </cell>
          <cell r="K7818">
            <v>0</v>
          </cell>
          <cell r="L7818">
            <v>0</v>
          </cell>
          <cell r="M7818">
            <v>0</v>
          </cell>
          <cell r="N7818">
            <v>0</v>
          </cell>
          <cell r="O7818" t="str">
            <v>+++</v>
          </cell>
        </row>
        <row r="7819">
          <cell r="A7819" t="str">
            <v>590.40.55.570-6375.08</v>
          </cell>
          <cell r="B7819" t="str">
            <v>590</v>
          </cell>
          <cell r="C7819" t="str">
            <v>40</v>
          </cell>
          <cell r="D7819" t="str">
            <v>55</v>
          </cell>
          <cell r="E7819" t="str">
            <v>570</v>
          </cell>
          <cell r="F7819" t="str">
            <v>6375.08</v>
          </cell>
          <cell r="G7819" t="str">
            <v>Operating Fees Operating Permits Reg</v>
          </cell>
          <cell r="H7819">
            <v>0</v>
          </cell>
          <cell r="I7819">
            <v>0</v>
          </cell>
          <cell r="J7819">
            <v>0</v>
          </cell>
          <cell r="K7819">
            <v>0</v>
          </cell>
          <cell r="L7819">
            <v>0</v>
          </cell>
          <cell r="M7819">
            <v>0</v>
          </cell>
          <cell r="N7819">
            <v>0</v>
          </cell>
          <cell r="O7819" t="str">
            <v>+++</v>
          </cell>
        </row>
        <row r="7820">
          <cell r="A7820" t="str">
            <v>590.40.55.570-6375.09</v>
          </cell>
          <cell r="B7820" t="str">
            <v>590</v>
          </cell>
          <cell r="C7820" t="str">
            <v>40</v>
          </cell>
          <cell r="D7820" t="str">
            <v>55</v>
          </cell>
          <cell r="E7820" t="str">
            <v>570</v>
          </cell>
          <cell r="F7820" t="str">
            <v>6375.09</v>
          </cell>
          <cell r="G7820" t="str">
            <v>Operating Fees Dumping</v>
          </cell>
          <cell r="H7820">
            <v>0</v>
          </cell>
          <cell r="I7820">
            <v>0</v>
          </cell>
          <cell r="J7820">
            <v>0</v>
          </cell>
          <cell r="K7820">
            <v>0</v>
          </cell>
          <cell r="L7820">
            <v>0</v>
          </cell>
          <cell r="M7820">
            <v>0</v>
          </cell>
          <cell r="N7820">
            <v>0</v>
          </cell>
          <cell r="O7820" t="str">
            <v>+++</v>
          </cell>
        </row>
        <row r="7821">
          <cell r="A7821" t="str">
            <v>590.40.55.570-6375.10</v>
          </cell>
          <cell r="B7821" t="str">
            <v>590</v>
          </cell>
          <cell r="C7821" t="str">
            <v>40</v>
          </cell>
          <cell r="D7821" t="str">
            <v>55</v>
          </cell>
          <cell r="E7821" t="str">
            <v>570</v>
          </cell>
          <cell r="F7821" t="str">
            <v>6375.10</v>
          </cell>
          <cell r="G7821" t="str">
            <v>Operating Fees Sludge Disposal</v>
          </cell>
          <cell r="H7821">
            <v>0</v>
          </cell>
          <cell r="I7821">
            <v>0</v>
          </cell>
          <cell r="J7821">
            <v>0</v>
          </cell>
          <cell r="K7821">
            <v>0</v>
          </cell>
          <cell r="L7821">
            <v>0</v>
          </cell>
          <cell r="M7821">
            <v>0</v>
          </cell>
          <cell r="N7821">
            <v>0</v>
          </cell>
          <cell r="O7821" t="str">
            <v>+++</v>
          </cell>
        </row>
        <row r="7822">
          <cell r="A7822" t="str">
            <v>590.40.55.570-6375.11</v>
          </cell>
          <cell r="B7822" t="str">
            <v>590</v>
          </cell>
          <cell r="C7822" t="str">
            <v>40</v>
          </cell>
          <cell r="D7822" t="str">
            <v>55</v>
          </cell>
          <cell r="E7822" t="str">
            <v>570</v>
          </cell>
          <cell r="F7822" t="str">
            <v>6375.11</v>
          </cell>
          <cell r="G7822" t="str">
            <v>Operating Fees Compost Tipping</v>
          </cell>
          <cell r="H7822">
            <v>0</v>
          </cell>
          <cell r="I7822">
            <v>0</v>
          </cell>
          <cell r="J7822">
            <v>0</v>
          </cell>
          <cell r="K7822">
            <v>0</v>
          </cell>
          <cell r="L7822">
            <v>0</v>
          </cell>
          <cell r="M7822">
            <v>0</v>
          </cell>
          <cell r="N7822">
            <v>0</v>
          </cell>
          <cell r="O7822" t="str">
            <v>+++</v>
          </cell>
        </row>
        <row r="7823">
          <cell r="A7823" t="str">
            <v>590.40.55.570-6375.12</v>
          </cell>
          <cell r="B7823" t="str">
            <v>590</v>
          </cell>
          <cell r="C7823" t="str">
            <v>40</v>
          </cell>
          <cell r="D7823" t="str">
            <v>55</v>
          </cell>
          <cell r="E7823" t="str">
            <v>570</v>
          </cell>
          <cell r="F7823" t="str">
            <v>6375.12</v>
          </cell>
          <cell r="G7823" t="str">
            <v>Operating Fees Curbside Recycling</v>
          </cell>
          <cell r="H7823">
            <v>0</v>
          </cell>
          <cell r="I7823">
            <v>0</v>
          </cell>
          <cell r="J7823">
            <v>0</v>
          </cell>
          <cell r="K7823">
            <v>0</v>
          </cell>
          <cell r="L7823">
            <v>0</v>
          </cell>
          <cell r="M7823">
            <v>0</v>
          </cell>
          <cell r="N7823">
            <v>0</v>
          </cell>
          <cell r="O7823" t="str">
            <v>+++</v>
          </cell>
        </row>
        <row r="7824">
          <cell r="A7824" t="str">
            <v>590.40.55.570-6375.15</v>
          </cell>
          <cell r="B7824" t="str">
            <v>590</v>
          </cell>
          <cell r="C7824" t="str">
            <v>40</v>
          </cell>
          <cell r="D7824" t="str">
            <v>55</v>
          </cell>
          <cell r="E7824" t="str">
            <v>570</v>
          </cell>
          <cell r="F7824" t="str">
            <v>6375.15</v>
          </cell>
          <cell r="G7824" t="str">
            <v>Operating Fees Concrete/Asphalt Tipping</v>
          </cell>
          <cell r="H7824">
            <v>0</v>
          </cell>
          <cell r="I7824">
            <v>0</v>
          </cell>
          <cell r="J7824">
            <v>0</v>
          </cell>
          <cell r="K7824">
            <v>0</v>
          </cell>
          <cell r="L7824">
            <v>0</v>
          </cell>
          <cell r="M7824">
            <v>0</v>
          </cell>
          <cell r="N7824">
            <v>0</v>
          </cell>
          <cell r="O7824" t="str">
            <v>+++</v>
          </cell>
        </row>
        <row r="7825">
          <cell r="A7825" t="str">
            <v>590.40.55.570-6375.16</v>
          </cell>
          <cell r="B7825" t="str">
            <v>590</v>
          </cell>
          <cell r="C7825" t="str">
            <v>40</v>
          </cell>
          <cell r="D7825" t="str">
            <v>55</v>
          </cell>
          <cell r="E7825" t="str">
            <v>570</v>
          </cell>
          <cell r="F7825" t="str">
            <v>6375.16</v>
          </cell>
          <cell r="G7825" t="str">
            <v>Operating Fees Universal Waste Recycling</v>
          </cell>
          <cell r="H7825">
            <v>0</v>
          </cell>
          <cell r="I7825">
            <v>0</v>
          </cell>
          <cell r="J7825">
            <v>0</v>
          </cell>
          <cell r="K7825">
            <v>0</v>
          </cell>
          <cell r="L7825">
            <v>0</v>
          </cell>
          <cell r="M7825">
            <v>0</v>
          </cell>
          <cell r="N7825">
            <v>0</v>
          </cell>
          <cell r="O7825" t="str">
            <v>+++</v>
          </cell>
        </row>
        <row r="7826">
          <cell r="A7826" t="str">
            <v>590.40.55.570-6375.18</v>
          </cell>
          <cell r="B7826" t="str">
            <v>590</v>
          </cell>
          <cell r="C7826" t="str">
            <v>40</v>
          </cell>
          <cell r="D7826" t="str">
            <v>55</v>
          </cell>
          <cell r="E7826" t="str">
            <v>570</v>
          </cell>
          <cell r="F7826" t="str">
            <v>6375.18</v>
          </cell>
          <cell r="G7826" t="str">
            <v>Operating Fees Used Oil Recycling</v>
          </cell>
          <cell r="H7826">
            <v>0</v>
          </cell>
          <cell r="I7826">
            <v>0</v>
          </cell>
          <cell r="J7826">
            <v>0</v>
          </cell>
          <cell r="K7826">
            <v>0</v>
          </cell>
          <cell r="L7826">
            <v>0</v>
          </cell>
          <cell r="M7826">
            <v>0</v>
          </cell>
          <cell r="N7826">
            <v>0</v>
          </cell>
          <cell r="O7826" t="str">
            <v>+++</v>
          </cell>
        </row>
        <row r="7827">
          <cell r="A7827" t="str">
            <v>590.40.55.570-6375.19</v>
          </cell>
          <cell r="B7827" t="str">
            <v>590</v>
          </cell>
          <cell r="C7827" t="str">
            <v>40</v>
          </cell>
          <cell r="D7827" t="str">
            <v>55</v>
          </cell>
          <cell r="E7827" t="str">
            <v>570</v>
          </cell>
          <cell r="F7827" t="str">
            <v>6375.19</v>
          </cell>
          <cell r="G7827" t="str">
            <v>Operating Fees Highway Signal</v>
          </cell>
          <cell r="H7827">
            <v>0</v>
          </cell>
          <cell r="I7827">
            <v>0</v>
          </cell>
          <cell r="J7827">
            <v>0</v>
          </cell>
          <cell r="K7827">
            <v>0</v>
          </cell>
          <cell r="L7827">
            <v>0</v>
          </cell>
          <cell r="M7827">
            <v>0</v>
          </cell>
          <cell r="N7827">
            <v>0</v>
          </cell>
          <cell r="O7827" t="str">
            <v>+++</v>
          </cell>
        </row>
        <row r="7828">
          <cell r="A7828" t="str">
            <v>590.40.55.570-6375.20</v>
          </cell>
          <cell r="B7828" t="str">
            <v>590</v>
          </cell>
          <cell r="C7828" t="str">
            <v>40</v>
          </cell>
          <cell r="D7828" t="str">
            <v>55</v>
          </cell>
          <cell r="E7828" t="str">
            <v>570</v>
          </cell>
          <cell r="F7828" t="str">
            <v>6375.20</v>
          </cell>
          <cell r="G7828" t="str">
            <v>Operating Fees Fines and Penalties</v>
          </cell>
          <cell r="H7828">
            <v>0</v>
          </cell>
          <cell r="I7828">
            <v>0</v>
          </cell>
          <cell r="J7828">
            <v>0</v>
          </cell>
          <cell r="K7828">
            <v>0</v>
          </cell>
          <cell r="L7828">
            <v>0</v>
          </cell>
          <cell r="M7828">
            <v>0</v>
          </cell>
          <cell r="N7828">
            <v>0</v>
          </cell>
          <cell r="O7828" t="str">
            <v>+++</v>
          </cell>
        </row>
        <row r="7829">
          <cell r="A7829" t="str">
            <v>590.40.55.570-6400.01</v>
          </cell>
          <cell r="B7829" t="str">
            <v>590</v>
          </cell>
          <cell r="C7829" t="str">
            <v>40</v>
          </cell>
          <cell r="D7829" t="str">
            <v>55</v>
          </cell>
          <cell r="E7829" t="str">
            <v>570</v>
          </cell>
          <cell r="F7829" t="str">
            <v>6400.01</v>
          </cell>
          <cell r="G7829" t="str">
            <v>Repairs &amp; Maintenance Building</v>
          </cell>
          <cell r="H7829">
            <v>0</v>
          </cell>
          <cell r="I7829">
            <v>0</v>
          </cell>
          <cell r="J7829">
            <v>0</v>
          </cell>
          <cell r="K7829">
            <v>0</v>
          </cell>
          <cell r="L7829">
            <v>0</v>
          </cell>
          <cell r="M7829">
            <v>0</v>
          </cell>
          <cell r="N7829">
            <v>0</v>
          </cell>
          <cell r="O7829" t="str">
            <v>+++</v>
          </cell>
        </row>
        <row r="7830">
          <cell r="A7830" t="str">
            <v>590.40.55.570-6400.02</v>
          </cell>
          <cell r="B7830" t="str">
            <v>590</v>
          </cell>
          <cell r="C7830" t="str">
            <v>40</v>
          </cell>
          <cell r="D7830" t="str">
            <v>55</v>
          </cell>
          <cell r="E7830" t="str">
            <v>570</v>
          </cell>
          <cell r="F7830" t="str">
            <v>6400.02</v>
          </cell>
          <cell r="G7830" t="str">
            <v>Repairs &amp; Maintenance Minor Equipment/Other</v>
          </cell>
          <cell r="H7830">
            <v>0</v>
          </cell>
          <cell r="I7830">
            <v>0</v>
          </cell>
          <cell r="J7830">
            <v>0</v>
          </cell>
          <cell r="K7830">
            <v>0</v>
          </cell>
          <cell r="L7830">
            <v>0</v>
          </cell>
          <cell r="M7830">
            <v>0</v>
          </cell>
          <cell r="N7830">
            <v>0</v>
          </cell>
          <cell r="O7830" t="str">
            <v>+++</v>
          </cell>
        </row>
        <row r="7831">
          <cell r="A7831" t="str">
            <v>590.40.55.570-6400.03</v>
          </cell>
          <cell r="B7831" t="str">
            <v>590</v>
          </cell>
          <cell r="C7831" t="str">
            <v>40</v>
          </cell>
          <cell r="D7831" t="str">
            <v>55</v>
          </cell>
          <cell r="E7831" t="str">
            <v>570</v>
          </cell>
          <cell r="F7831" t="str">
            <v>6400.03</v>
          </cell>
          <cell r="G7831" t="str">
            <v>Repairs &amp; Maintenance Major Repair &amp; Contingency</v>
          </cell>
          <cell r="H7831">
            <v>0</v>
          </cell>
          <cell r="I7831">
            <v>0</v>
          </cell>
          <cell r="J7831">
            <v>0</v>
          </cell>
          <cell r="K7831">
            <v>0</v>
          </cell>
          <cell r="L7831">
            <v>0</v>
          </cell>
          <cell r="M7831">
            <v>0</v>
          </cell>
          <cell r="N7831">
            <v>0</v>
          </cell>
          <cell r="O7831" t="str">
            <v>+++</v>
          </cell>
        </row>
        <row r="7832">
          <cell r="A7832" t="str">
            <v>590.40.55.570-6400.04</v>
          </cell>
          <cell r="B7832" t="str">
            <v>590</v>
          </cell>
          <cell r="C7832" t="str">
            <v>40</v>
          </cell>
          <cell r="D7832" t="str">
            <v>55</v>
          </cell>
          <cell r="E7832" t="str">
            <v>570</v>
          </cell>
          <cell r="F7832" t="str">
            <v>6400.04</v>
          </cell>
          <cell r="G7832" t="str">
            <v>Repairs &amp; Maintenance Equipment Rental</v>
          </cell>
          <cell r="H7832">
            <v>0</v>
          </cell>
          <cell r="I7832">
            <v>0</v>
          </cell>
          <cell r="J7832">
            <v>0</v>
          </cell>
          <cell r="K7832">
            <v>0</v>
          </cell>
          <cell r="L7832">
            <v>0</v>
          </cell>
          <cell r="M7832">
            <v>0</v>
          </cell>
          <cell r="N7832">
            <v>0</v>
          </cell>
          <cell r="O7832" t="str">
            <v>+++</v>
          </cell>
        </row>
        <row r="7833">
          <cell r="A7833" t="str">
            <v>590.40.55.570-6400.05</v>
          </cell>
          <cell r="B7833" t="str">
            <v>590</v>
          </cell>
          <cell r="C7833" t="str">
            <v>40</v>
          </cell>
          <cell r="D7833" t="str">
            <v>55</v>
          </cell>
          <cell r="E7833" t="str">
            <v>570</v>
          </cell>
          <cell r="F7833" t="str">
            <v>6400.05</v>
          </cell>
          <cell r="G7833" t="str">
            <v>Repairs &amp; Maintenance Vehicle</v>
          </cell>
          <cell r="H7833">
            <v>0</v>
          </cell>
          <cell r="I7833">
            <v>0</v>
          </cell>
          <cell r="J7833">
            <v>0</v>
          </cell>
          <cell r="K7833">
            <v>0</v>
          </cell>
          <cell r="L7833">
            <v>0</v>
          </cell>
          <cell r="M7833">
            <v>0</v>
          </cell>
          <cell r="N7833">
            <v>0</v>
          </cell>
          <cell r="O7833" t="str">
            <v>+++</v>
          </cell>
        </row>
        <row r="7834">
          <cell r="A7834" t="str">
            <v>590.40.55.570-6400.07</v>
          </cell>
          <cell r="B7834" t="str">
            <v>590</v>
          </cell>
          <cell r="C7834" t="str">
            <v>40</v>
          </cell>
          <cell r="D7834" t="str">
            <v>55</v>
          </cell>
          <cell r="E7834" t="str">
            <v>570</v>
          </cell>
          <cell r="F7834" t="str">
            <v>6400.07</v>
          </cell>
          <cell r="G7834" t="str">
            <v>Repairs &amp; Maintenance Radio Communication</v>
          </cell>
          <cell r="H7834">
            <v>0</v>
          </cell>
          <cell r="I7834">
            <v>0</v>
          </cell>
          <cell r="J7834">
            <v>0</v>
          </cell>
          <cell r="K7834">
            <v>0</v>
          </cell>
          <cell r="L7834">
            <v>0</v>
          </cell>
          <cell r="M7834">
            <v>0</v>
          </cell>
          <cell r="N7834">
            <v>0</v>
          </cell>
          <cell r="O7834" t="str">
            <v>+++</v>
          </cell>
        </row>
        <row r="7835">
          <cell r="A7835" t="str">
            <v>590.40.55.570-6400.09</v>
          </cell>
          <cell r="B7835" t="str">
            <v>590</v>
          </cell>
          <cell r="C7835" t="str">
            <v>40</v>
          </cell>
          <cell r="D7835" t="str">
            <v>55</v>
          </cell>
          <cell r="E7835" t="str">
            <v>570</v>
          </cell>
          <cell r="F7835" t="str">
            <v>6400.09</v>
          </cell>
          <cell r="G7835" t="str">
            <v>Repairs &amp; Maintenance Well</v>
          </cell>
          <cell r="H7835">
            <v>0</v>
          </cell>
          <cell r="I7835">
            <v>0</v>
          </cell>
          <cell r="J7835">
            <v>0</v>
          </cell>
          <cell r="K7835">
            <v>0</v>
          </cell>
          <cell r="L7835">
            <v>0</v>
          </cell>
          <cell r="M7835">
            <v>0</v>
          </cell>
          <cell r="N7835">
            <v>0</v>
          </cell>
          <cell r="O7835" t="str">
            <v>+++</v>
          </cell>
        </row>
        <row r="7836">
          <cell r="A7836" t="str">
            <v>590.40.55.570-6400.10</v>
          </cell>
          <cell r="B7836" t="str">
            <v>590</v>
          </cell>
          <cell r="C7836" t="str">
            <v>40</v>
          </cell>
          <cell r="D7836" t="str">
            <v>55</v>
          </cell>
          <cell r="E7836" t="str">
            <v>570</v>
          </cell>
          <cell r="F7836" t="str">
            <v>6400.10</v>
          </cell>
          <cell r="G7836" t="str">
            <v>Repairs &amp; Maintenance Pavement</v>
          </cell>
          <cell r="H7836">
            <v>0</v>
          </cell>
          <cell r="I7836">
            <v>0</v>
          </cell>
          <cell r="J7836">
            <v>0</v>
          </cell>
          <cell r="K7836">
            <v>0</v>
          </cell>
          <cell r="L7836">
            <v>0</v>
          </cell>
          <cell r="M7836">
            <v>0</v>
          </cell>
          <cell r="N7836">
            <v>0</v>
          </cell>
          <cell r="O7836" t="str">
            <v>+++</v>
          </cell>
        </row>
        <row r="7837">
          <cell r="A7837" t="str">
            <v>590.40.55.570-6400.12</v>
          </cell>
          <cell r="B7837" t="str">
            <v>590</v>
          </cell>
          <cell r="C7837" t="str">
            <v>40</v>
          </cell>
          <cell r="D7837" t="str">
            <v>55</v>
          </cell>
          <cell r="E7837" t="str">
            <v>570</v>
          </cell>
          <cell r="F7837" t="str">
            <v>6400.12</v>
          </cell>
          <cell r="G7837" t="str">
            <v>Repairs &amp; Maintenance Pump</v>
          </cell>
          <cell r="H7837">
            <v>0</v>
          </cell>
          <cell r="I7837">
            <v>0</v>
          </cell>
          <cell r="J7837">
            <v>0</v>
          </cell>
          <cell r="K7837">
            <v>0</v>
          </cell>
          <cell r="L7837">
            <v>0</v>
          </cell>
          <cell r="M7837">
            <v>0</v>
          </cell>
          <cell r="N7837">
            <v>0</v>
          </cell>
          <cell r="O7837" t="str">
            <v>+++</v>
          </cell>
        </row>
        <row r="7838">
          <cell r="A7838" t="str">
            <v>590.40.55.570-6400.13</v>
          </cell>
          <cell r="B7838" t="str">
            <v>590</v>
          </cell>
          <cell r="C7838" t="str">
            <v>40</v>
          </cell>
          <cell r="D7838" t="str">
            <v>55</v>
          </cell>
          <cell r="E7838" t="str">
            <v>570</v>
          </cell>
          <cell r="F7838" t="str">
            <v>6400.13</v>
          </cell>
          <cell r="G7838" t="str">
            <v>Repairs &amp; Maintenance Storm Drain</v>
          </cell>
          <cell r="H7838">
            <v>0</v>
          </cell>
          <cell r="I7838">
            <v>0</v>
          </cell>
          <cell r="J7838">
            <v>0</v>
          </cell>
          <cell r="K7838">
            <v>0</v>
          </cell>
          <cell r="L7838">
            <v>0</v>
          </cell>
          <cell r="M7838">
            <v>0</v>
          </cell>
          <cell r="N7838">
            <v>0</v>
          </cell>
          <cell r="O7838" t="str">
            <v>+++</v>
          </cell>
        </row>
        <row r="7839">
          <cell r="A7839" t="str">
            <v>590.40.55.570-6400.19</v>
          </cell>
          <cell r="B7839" t="str">
            <v>590</v>
          </cell>
          <cell r="C7839" t="str">
            <v>40</v>
          </cell>
          <cell r="D7839" t="str">
            <v>55</v>
          </cell>
          <cell r="E7839" t="str">
            <v>570</v>
          </cell>
          <cell r="F7839" t="str">
            <v>6400.19</v>
          </cell>
          <cell r="G7839" t="str">
            <v>Repairs &amp; Maintenance Testing/Certifications</v>
          </cell>
          <cell r="H7839">
            <v>0</v>
          </cell>
          <cell r="I7839">
            <v>0</v>
          </cell>
          <cell r="J7839">
            <v>0</v>
          </cell>
          <cell r="K7839">
            <v>0</v>
          </cell>
          <cell r="L7839">
            <v>0</v>
          </cell>
          <cell r="M7839">
            <v>0</v>
          </cell>
          <cell r="N7839">
            <v>0</v>
          </cell>
          <cell r="O7839" t="str">
            <v>+++</v>
          </cell>
        </row>
        <row r="7840">
          <cell r="A7840" t="str">
            <v>590.40.55.570-6400.20</v>
          </cell>
          <cell r="B7840" t="str">
            <v>590</v>
          </cell>
          <cell r="C7840" t="str">
            <v>40</v>
          </cell>
          <cell r="D7840" t="str">
            <v>55</v>
          </cell>
          <cell r="E7840" t="str">
            <v>570</v>
          </cell>
          <cell r="F7840" t="str">
            <v>6400.20</v>
          </cell>
          <cell r="G7840" t="str">
            <v>Repairs &amp; Maintenance Property Maintenance</v>
          </cell>
          <cell r="H7840">
            <v>0</v>
          </cell>
          <cell r="I7840">
            <v>0</v>
          </cell>
          <cell r="J7840">
            <v>0</v>
          </cell>
          <cell r="K7840">
            <v>0</v>
          </cell>
          <cell r="L7840">
            <v>0</v>
          </cell>
          <cell r="M7840">
            <v>0</v>
          </cell>
          <cell r="N7840">
            <v>0</v>
          </cell>
          <cell r="O7840" t="str">
            <v>+++</v>
          </cell>
        </row>
        <row r="7841">
          <cell r="A7841" t="str">
            <v>590.40.55.570-6400.21</v>
          </cell>
          <cell r="B7841" t="str">
            <v>590</v>
          </cell>
          <cell r="C7841" t="str">
            <v>40</v>
          </cell>
          <cell r="D7841" t="str">
            <v>55</v>
          </cell>
          <cell r="E7841" t="str">
            <v>570</v>
          </cell>
          <cell r="F7841" t="str">
            <v>6400.21</v>
          </cell>
          <cell r="G7841" t="str">
            <v>Repairs &amp; Maintenance Soundwall/Barriers</v>
          </cell>
          <cell r="H7841">
            <v>0</v>
          </cell>
          <cell r="I7841">
            <v>0</v>
          </cell>
          <cell r="J7841">
            <v>0</v>
          </cell>
          <cell r="K7841">
            <v>0</v>
          </cell>
          <cell r="L7841">
            <v>0</v>
          </cell>
          <cell r="M7841">
            <v>0</v>
          </cell>
          <cell r="N7841">
            <v>0</v>
          </cell>
          <cell r="O7841" t="str">
            <v>+++</v>
          </cell>
        </row>
        <row r="7842">
          <cell r="A7842" t="str">
            <v>590.40.55.570-6400.22</v>
          </cell>
          <cell r="B7842" t="str">
            <v>590</v>
          </cell>
          <cell r="C7842" t="str">
            <v>40</v>
          </cell>
          <cell r="D7842" t="str">
            <v>55</v>
          </cell>
          <cell r="E7842" t="str">
            <v>570</v>
          </cell>
          <cell r="F7842" t="str">
            <v>6400.22</v>
          </cell>
          <cell r="G7842" t="str">
            <v>Repairs &amp; Maintenance Curb Gutter Sidewalk</v>
          </cell>
          <cell r="H7842">
            <v>0</v>
          </cell>
          <cell r="I7842">
            <v>0</v>
          </cell>
          <cell r="J7842">
            <v>0</v>
          </cell>
          <cell r="K7842">
            <v>0</v>
          </cell>
          <cell r="L7842">
            <v>0</v>
          </cell>
          <cell r="M7842">
            <v>0</v>
          </cell>
          <cell r="N7842">
            <v>0</v>
          </cell>
          <cell r="O7842" t="str">
            <v>+++</v>
          </cell>
        </row>
        <row r="7843">
          <cell r="A7843" t="str">
            <v>590.40.55.570-6400.23</v>
          </cell>
          <cell r="B7843" t="str">
            <v>590</v>
          </cell>
          <cell r="C7843" t="str">
            <v>40</v>
          </cell>
          <cell r="D7843" t="str">
            <v>55</v>
          </cell>
          <cell r="E7843" t="str">
            <v>570</v>
          </cell>
          <cell r="F7843" t="str">
            <v>6400.23</v>
          </cell>
          <cell r="G7843" t="str">
            <v>Repairs &amp; Maintenance Bin Repair</v>
          </cell>
          <cell r="H7843">
            <v>0</v>
          </cell>
          <cell r="I7843">
            <v>0</v>
          </cell>
          <cell r="J7843">
            <v>0</v>
          </cell>
          <cell r="K7843">
            <v>0</v>
          </cell>
          <cell r="L7843">
            <v>0</v>
          </cell>
          <cell r="M7843">
            <v>0</v>
          </cell>
          <cell r="N7843">
            <v>0</v>
          </cell>
          <cell r="O7843" t="str">
            <v>+++</v>
          </cell>
        </row>
        <row r="7844">
          <cell r="A7844" t="str">
            <v>590.40.55.570-6410.02</v>
          </cell>
          <cell r="B7844" t="str">
            <v>590</v>
          </cell>
          <cell r="C7844" t="str">
            <v>40</v>
          </cell>
          <cell r="D7844" t="str">
            <v>55</v>
          </cell>
          <cell r="E7844" t="str">
            <v>570</v>
          </cell>
          <cell r="F7844" t="str">
            <v>6410.02</v>
          </cell>
          <cell r="G7844" t="str">
            <v>Repairs &amp; Maintenance-Transportation Slurry/Overlay</v>
          </cell>
          <cell r="H7844">
            <v>0</v>
          </cell>
          <cell r="I7844">
            <v>0</v>
          </cell>
          <cell r="J7844">
            <v>0</v>
          </cell>
          <cell r="K7844">
            <v>0</v>
          </cell>
          <cell r="L7844">
            <v>0</v>
          </cell>
          <cell r="M7844">
            <v>0</v>
          </cell>
          <cell r="N7844">
            <v>0</v>
          </cell>
          <cell r="O7844" t="str">
            <v>+++</v>
          </cell>
        </row>
        <row r="7845">
          <cell r="A7845" t="str">
            <v>590.40.55.570-6500.04</v>
          </cell>
          <cell r="B7845" t="str">
            <v>590</v>
          </cell>
          <cell r="C7845" t="str">
            <v>40</v>
          </cell>
          <cell r="D7845" t="str">
            <v>55</v>
          </cell>
          <cell r="E7845" t="str">
            <v>570</v>
          </cell>
          <cell r="F7845" t="str">
            <v>6500.04</v>
          </cell>
          <cell r="G7845" t="str">
            <v>Claims &amp; Insurance Insurance Premiums</v>
          </cell>
          <cell r="H7845">
            <v>0</v>
          </cell>
          <cell r="I7845">
            <v>0</v>
          </cell>
          <cell r="J7845">
            <v>0</v>
          </cell>
          <cell r="K7845">
            <v>0</v>
          </cell>
          <cell r="L7845">
            <v>0</v>
          </cell>
          <cell r="M7845">
            <v>0</v>
          </cell>
          <cell r="N7845">
            <v>0</v>
          </cell>
          <cell r="O7845" t="str">
            <v>+++</v>
          </cell>
        </row>
        <row r="7846">
          <cell r="A7846" t="str">
            <v>590.40.55.570-6600.01</v>
          </cell>
          <cell r="B7846" t="str">
            <v>590</v>
          </cell>
          <cell r="C7846" t="str">
            <v>40</v>
          </cell>
          <cell r="D7846" t="str">
            <v>55</v>
          </cell>
          <cell r="E7846" t="str">
            <v>570</v>
          </cell>
          <cell r="F7846" t="str">
            <v>6600.01</v>
          </cell>
          <cell r="G7846" t="str">
            <v>Administrative Expenses Meetings</v>
          </cell>
          <cell r="H7846">
            <v>0</v>
          </cell>
          <cell r="I7846">
            <v>0</v>
          </cell>
          <cell r="J7846">
            <v>0</v>
          </cell>
          <cell r="K7846">
            <v>0</v>
          </cell>
          <cell r="L7846">
            <v>0</v>
          </cell>
          <cell r="M7846">
            <v>0</v>
          </cell>
          <cell r="N7846">
            <v>0</v>
          </cell>
          <cell r="O7846" t="str">
            <v>+++</v>
          </cell>
        </row>
        <row r="7847">
          <cell r="A7847" t="str">
            <v>590.40.55.570-6600.03</v>
          </cell>
          <cell r="B7847" t="str">
            <v>590</v>
          </cell>
          <cell r="C7847" t="str">
            <v>40</v>
          </cell>
          <cell r="D7847" t="str">
            <v>55</v>
          </cell>
          <cell r="E7847" t="str">
            <v>570</v>
          </cell>
          <cell r="F7847" t="str">
            <v>6600.03</v>
          </cell>
          <cell r="G7847" t="str">
            <v>Administrative Expenses Mileage Reimbursement</v>
          </cell>
          <cell r="H7847">
            <v>0</v>
          </cell>
          <cell r="I7847">
            <v>0</v>
          </cell>
          <cell r="J7847">
            <v>0</v>
          </cell>
          <cell r="K7847">
            <v>0</v>
          </cell>
          <cell r="L7847">
            <v>0</v>
          </cell>
          <cell r="M7847">
            <v>0</v>
          </cell>
          <cell r="N7847">
            <v>0</v>
          </cell>
          <cell r="O7847" t="str">
            <v>+++</v>
          </cell>
        </row>
        <row r="7848">
          <cell r="A7848" t="str">
            <v>590.40.55.570-6600.04</v>
          </cell>
          <cell r="B7848" t="str">
            <v>590</v>
          </cell>
          <cell r="C7848" t="str">
            <v>40</v>
          </cell>
          <cell r="D7848" t="str">
            <v>55</v>
          </cell>
          <cell r="E7848" t="str">
            <v>570</v>
          </cell>
          <cell r="F7848" t="str">
            <v>6600.04</v>
          </cell>
          <cell r="G7848" t="str">
            <v>Administrative Expenses Training/Conferences</v>
          </cell>
          <cell r="H7848">
            <v>0</v>
          </cell>
          <cell r="I7848">
            <v>0</v>
          </cell>
          <cell r="J7848">
            <v>0</v>
          </cell>
          <cell r="K7848">
            <v>0</v>
          </cell>
          <cell r="L7848">
            <v>0</v>
          </cell>
          <cell r="M7848">
            <v>0</v>
          </cell>
          <cell r="N7848">
            <v>0</v>
          </cell>
          <cell r="O7848" t="str">
            <v>+++</v>
          </cell>
        </row>
        <row r="7849">
          <cell r="A7849" t="str">
            <v>590.40.55.570-6600.05</v>
          </cell>
          <cell r="B7849" t="str">
            <v>590</v>
          </cell>
          <cell r="C7849" t="str">
            <v>40</v>
          </cell>
          <cell r="D7849" t="str">
            <v>55</v>
          </cell>
          <cell r="E7849" t="str">
            <v>570</v>
          </cell>
          <cell r="F7849" t="str">
            <v>6600.05</v>
          </cell>
          <cell r="G7849" t="str">
            <v>Administrative Expenses Public/Legal Advertisement</v>
          </cell>
          <cell r="H7849">
            <v>0</v>
          </cell>
          <cell r="I7849">
            <v>0</v>
          </cell>
          <cell r="J7849">
            <v>0</v>
          </cell>
          <cell r="K7849">
            <v>0</v>
          </cell>
          <cell r="L7849">
            <v>0</v>
          </cell>
          <cell r="M7849">
            <v>0</v>
          </cell>
          <cell r="N7849">
            <v>0</v>
          </cell>
          <cell r="O7849" t="str">
            <v>+++</v>
          </cell>
        </row>
        <row r="7850">
          <cell r="A7850" t="str">
            <v>590.40.55.570-6600.06</v>
          </cell>
          <cell r="B7850" t="str">
            <v>590</v>
          </cell>
          <cell r="C7850" t="str">
            <v>40</v>
          </cell>
          <cell r="D7850" t="str">
            <v>55</v>
          </cell>
          <cell r="E7850" t="str">
            <v>570</v>
          </cell>
          <cell r="F7850" t="str">
            <v>6600.06</v>
          </cell>
          <cell r="G7850" t="str">
            <v>Administrative Expenses Property/Building Rental</v>
          </cell>
          <cell r="H7850">
            <v>0</v>
          </cell>
          <cell r="I7850">
            <v>0</v>
          </cell>
          <cell r="J7850">
            <v>0</v>
          </cell>
          <cell r="K7850">
            <v>0</v>
          </cell>
          <cell r="L7850">
            <v>0</v>
          </cell>
          <cell r="M7850">
            <v>0</v>
          </cell>
          <cell r="N7850">
            <v>0</v>
          </cell>
          <cell r="O7850" t="str">
            <v>+++</v>
          </cell>
        </row>
        <row r="7851">
          <cell r="A7851" t="str">
            <v>590.40.55.570-6600.07</v>
          </cell>
          <cell r="B7851" t="str">
            <v>590</v>
          </cell>
          <cell r="C7851" t="str">
            <v>40</v>
          </cell>
          <cell r="D7851" t="str">
            <v>55</v>
          </cell>
          <cell r="E7851" t="str">
            <v>570</v>
          </cell>
          <cell r="F7851" t="str">
            <v>6600.07</v>
          </cell>
          <cell r="G7851" t="str">
            <v>Administrative Expenses Employee Recruitment</v>
          </cell>
          <cell r="H7851">
            <v>0</v>
          </cell>
          <cell r="I7851">
            <v>0</v>
          </cell>
          <cell r="J7851">
            <v>0</v>
          </cell>
          <cell r="K7851">
            <v>0</v>
          </cell>
          <cell r="L7851">
            <v>0</v>
          </cell>
          <cell r="M7851">
            <v>0</v>
          </cell>
          <cell r="N7851">
            <v>0</v>
          </cell>
          <cell r="O7851" t="str">
            <v>+++</v>
          </cell>
        </row>
        <row r="7852">
          <cell r="A7852" t="str">
            <v>590.40.55.570-6600.16</v>
          </cell>
          <cell r="B7852" t="str">
            <v>590</v>
          </cell>
          <cell r="C7852" t="str">
            <v>40</v>
          </cell>
          <cell r="D7852" t="str">
            <v>55</v>
          </cell>
          <cell r="E7852" t="str">
            <v>570</v>
          </cell>
          <cell r="F7852" t="str">
            <v>6600.16</v>
          </cell>
          <cell r="G7852" t="str">
            <v>Administrative Expenses Property Tax Assessments</v>
          </cell>
          <cell r="H7852">
            <v>0</v>
          </cell>
          <cell r="I7852">
            <v>0</v>
          </cell>
          <cell r="J7852">
            <v>0</v>
          </cell>
          <cell r="K7852">
            <v>0</v>
          </cell>
          <cell r="L7852">
            <v>0</v>
          </cell>
          <cell r="M7852">
            <v>0</v>
          </cell>
          <cell r="N7852">
            <v>0</v>
          </cell>
          <cell r="O7852" t="str">
            <v>+++</v>
          </cell>
        </row>
        <row r="7853">
          <cell r="A7853" t="str">
            <v>590.40.55.570-6600.23</v>
          </cell>
          <cell r="B7853" t="str">
            <v>590</v>
          </cell>
          <cell r="C7853" t="str">
            <v>40</v>
          </cell>
          <cell r="D7853" t="str">
            <v>55</v>
          </cell>
          <cell r="E7853" t="str">
            <v>570</v>
          </cell>
          <cell r="F7853" t="str">
            <v>6600.23</v>
          </cell>
          <cell r="G7853" t="str">
            <v>Administrative Expenses Public Education</v>
          </cell>
          <cell r="H7853">
            <v>0</v>
          </cell>
          <cell r="I7853">
            <v>0</v>
          </cell>
          <cell r="J7853">
            <v>0</v>
          </cell>
          <cell r="K7853">
            <v>0</v>
          </cell>
          <cell r="L7853">
            <v>0</v>
          </cell>
          <cell r="M7853">
            <v>0</v>
          </cell>
          <cell r="N7853">
            <v>0</v>
          </cell>
          <cell r="O7853" t="str">
            <v>+++</v>
          </cell>
        </row>
        <row r="7854">
          <cell r="A7854" t="str">
            <v>590.40.55.570-6600.25</v>
          </cell>
          <cell r="B7854" t="str">
            <v>590</v>
          </cell>
          <cell r="C7854" t="str">
            <v>40</v>
          </cell>
          <cell r="D7854" t="str">
            <v>55</v>
          </cell>
          <cell r="E7854" t="str">
            <v>570</v>
          </cell>
          <cell r="F7854" t="str">
            <v>6600.25</v>
          </cell>
          <cell r="G7854" t="str">
            <v>Administrative Expenses Support Services-Indirect Labor</v>
          </cell>
          <cell r="H7854">
            <v>0</v>
          </cell>
          <cell r="I7854">
            <v>0</v>
          </cell>
          <cell r="J7854">
            <v>0</v>
          </cell>
          <cell r="K7854">
            <v>0</v>
          </cell>
          <cell r="L7854">
            <v>0</v>
          </cell>
          <cell r="M7854">
            <v>0</v>
          </cell>
          <cell r="N7854">
            <v>0</v>
          </cell>
          <cell r="O7854" t="str">
            <v>+++</v>
          </cell>
        </row>
        <row r="7855">
          <cell r="A7855" t="str">
            <v>590.40.55.570-6600.26</v>
          </cell>
          <cell r="B7855" t="str">
            <v>590</v>
          </cell>
          <cell r="C7855" t="str">
            <v>40</v>
          </cell>
          <cell r="D7855" t="str">
            <v>55</v>
          </cell>
          <cell r="E7855" t="str">
            <v>570</v>
          </cell>
          <cell r="F7855" t="str">
            <v>6600.26</v>
          </cell>
          <cell r="G7855" t="str">
            <v>Administrative Expenses Support Services-IT</v>
          </cell>
          <cell r="H7855">
            <v>0</v>
          </cell>
          <cell r="I7855">
            <v>0</v>
          </cell>
          <cell r="J7855">
            <v>0</v>
          </cell>
          <cell r="K7855">
            <v>0</v>
          </cell>
          <cell r="L7855">
            <v>0</v>
          </cell>
          <cell r="M7855">
            <v>0</v>
          </cell>
          <cell r="N7855">
            <v>0</v>
          </cell>
          <cell r="O7855" t="str">
            <v>+++</v>
          </cell>
        </row>
        <row r="7856">
          <cell r="A7856" t="str">
            <v>590.40.55.570-6600.32</v>
          </cell>
          <cell r="B7856" t="str">
            <v>590</v>
          </cell>
          <cell r="C7856" t="str">
            <v>40</v>
          </cell>
          <cell r="D7856" t="str">
            <v>55</v>
          </cell>
          <cell r="E7856" t="str">
            <v>570</v>
          </cell>
          <cell r="F7856" t="str">
            <v>6600.32</v>
          </cell>
          <cell r="G7856" t="str">
            <v>Administrative Expenses Vehicle Fund Contribution</v>
          </cell>
          <cell r="H7856">
            <v>0</v>
          </cell>
          <cell r="I7856">
            <v>0</v>
          </cell>
          <cell r="J7856">
            <v>0</v>
          </cell>
          <cell r="K7856">
            <v>0</v>
          </cell>
          <cell r="L7856">
            <v>0</v>
          </cell>
          <cell r="M7856">
            <v>0</v>
          </cell>
          <cell r="N7856">
            <v>0</v>
          </cell>
          <cell r="O7856" t="str">
            <v>+++</v>
          </cell>
        </row>
        <row r="7857">
          <cell r="A7857" t="str">
            <v>590.40.55.570-6600.36</v>
          </cell>
          <cell r="B7857" t="str">
            <v>590</v>
          </cell>
          <cell r="C7857" t="str">
            <v>40</v>
          </cell>
          <cell r="D7857" t="str">
            <v>55</v>
          </cell>
          <cell r="E7857" t="str">
            <v>570</v>
          </cell>
          <cell r="F7857" t="str">
            <v>6600.36</v>
          </cell>
          <cell r="G7857" t="str">
            <v>Administrative Expenses IT Fund Contribution</v>
          </cell>
          <cell r="H7857">
            <v>0</v>
          </cell>
          <cell r="I7857">
            <v>0</v>
          </cell>
          <cell r="J7857">
            <v>0</v>
          </cell>
          <cell r="K7857">
            <v>0</v>
          </cell>
          <cell r="L7857">
            <v>0</v>
          </cell>
          <cell r="M7857">
            <v>0</v>
          </cell>
          <cell r="N7857">
            <v>0</v>
          </cell>
          <cell r="O7857" t="str">
            <v>+++</v>
          </cell>
        </row>
        <row r="7858">
          <cell r="A7858" t="str">
            <v>590.40.55.570-6600.41</v>
          </cell>
          <cell r="B7858" t="str">
            <v>590</v>
          </cell>
          <cell r="C7858" t="str">
            <v>40</v>
          </cell>
          <cell r="D7858" t="str">
            <v>55</v>
          </cell>
          <cell r="E7858" t="str">
            <v>570</v>
          </cell>
          <cell r="F7858" t="str">
            <v>6600.41</v>
          </cell>
          <cell r="G7858" t="str">
            <v>Administrative Expenses Community Clean-up</v>
          </cell>
          <cell r="H7858">
            <v>0</v>
          </cell>
          <cell r="I7858">
            <v>0</v>
          </cell>
          <cell r="J7858">
            <v>0</v>
          </cell>
          <cell r="K7858">
            <v>0</v>
          </cell>
          <cell r="L7858">
            <v>0</v>
          </cell>
          <cell r="M7858">
            <v>0</v>
          </cell>
          <cell r="N7858">
            <v>0</v>
          </cell>
          <cell r="O7858" t="str">
            <v>+++</v>
          </cell>
        </row>
        <row r="7859">
          <cell r="A7859" t="str">
            <v>590.40.55.570-7000.02</v>
          </cell>
          <cell r="B7859" t="str">
            <v>590</v>
          </cell>
          <cell r="C7859" t="str">
            <v>40</v>
          </cell>
          <cell r="D7859" t="str">
            <v>55</v>
          </cell>
          <cell r="E7859" t="str">
            <v>570</v>
          </cell>
          <cell r="F7859" t="str">
            <v>7000.02</v>
          </cell>
          <cell r="G7859" t="str">
            <v>Capital Outlay Vehicles-Major</v>
          </cell>
          <cell r="H7859">
            <v>0</v>
          </cell>
          <cell r="I7859">
            <v>0</v>
          </cell>
          <cell r="J7859">
            <v>0</v>
          </cell>
          <cell r="K7859">
            <v>0</v>
          </cell>
          <cell r="L7859">
            <v>0</v>
          </cell>
          <cell r="M7859">
            <v>0</v>
          </cell>
          <cell r="N7859">
            <v>0</v>
          </cell>
          <cell r="O7859" t="str">
            <v>+++</v>
          </cell>
        </row>
        <row r="7860">
          <cell r="A7860" t="str">
            <v>590.40.55.570-7000.03</v>
          </cell>
          <cell r="B7860" t="str">
            <v>590</v>
          </cell>
          <cell r="C7860" t="str">
            <v>40</v>
          </cell>
          <cell r="D7860" t="str">
            <v>55</v>
          </cell>
          <cell r="E7860" t="str">
            <v>570</v>
          </cell>
          <cell r="F7860" t="str">
            <v>7000.03</v>
          </cell>
          <cell r="G7860" t="str">
            <v>Capital Outlay Operations Equip-Minor</v>
          </cell>
          <cell r="H7860">
            <v>0</v>
          </cell>
          <cell r="I7860">
            <v>0</v>
          </cell>
          <cell r="J7860">
            <v>0</v>
          </cell>
          <cell r="K7860">
            <v>0</v>
          </cell>
          <cell r="L7860">
            <v>0</v>
          </cell>
          <cell r="M7860">
            <v>0</v>
          </cell>
          <cell r="N7860">
            <v>0</v>
          </cell>
          <cell r="O7860" t="str">
            <v>+++</v>
          </cell>
        </row>
        <row r="7861">
          <cell r="A7861" t="str">
            <v>590.40.55.570-7000.99</v>
          </cell>
          <cell r="B7861" t="str">
            <v>590</v>
          </cell>
          <cell r="C7861" t="str">
            <v>40</v>
          </cell>
          <cell r="D7861" t="str">
            <v>55</v>
          </cell>
          <cell r="E7861" t="str">
            <v>570</v>
          </cell>
          <cell r="F7861" t="str">
            <v>7000.99</v>
          </cell>
          <cell r="G7861" t="str">
            <v>Capital Outlay General</v>
          </cell>
          <cell r="H7861">
            <v>0</v>
          </cell>
          <cell r="I7861">
            <v>0</v>
          </cell>
          <cell r="J7861">
            <v>0</v>
          </cell>
          <cell r="K7861">
            <v>0</v>
          </cell>
          <cell r="L7861">
            <v>0</v>
          </cell>
          <cell r="M7861">
            <v>0</v>
          </cell>
          <cell r="N7861">
            <v>0</v>
          </cell>
          <cell r="O7861" t="str">
            <v>+++</v>
          </cell>
        </row>
        <row r="7862">
          <cell r="A7862" t="str">
            <v>590.40.70.015-6000.01</v>
          </cell>
          <cell r="B7862" t="str">
            <v>590</v>
          </cell>
          <cell r="C7862" t="str">
            <v>40</v>
          </cell>
          <cell r="D7862" t="str">
            <v>70</v>
          </cell>
          <cell r="E7862" t="str">
            <v>015</v>
          </cell>
          <cell r="F7862" t="str">
            <v>6000.01</v>
          </cell>
          <cell r="G7862" t="str">
            <v>Professional Services General</v>
          </cell>
          <cell r="H7862">
            <v>0</v>
          </cell>
          <cell r="I7862">
            <v>0</v>
          </cell>
          <cell r="J7862">
            <v>0</v>
          </cell>
          <cell r="K7862">
            <v>0</v>
          </cell>
          <cell r="L7862">
            <v>0</v>
          </cell>
          <cell r="M7862">
            <v>0</v>
          </cell>
          <cell r="N7862">
            <v>0</v>
          </cell>
          <cell r="O7862" t="str">
            <v>+++</v>
          </cell>
        </row>
        <row r="7863">
          <cell r="A7863" t="str">
            <v>590.40.70.015-6000.02</v>
          </cell>
          <cell r="B7863" t="str">
            <v>590</v>
          </cell>
          <cell r="C7863" t="str">
            <v>40</v>
          </cell>
          <cell r="D7863" t="str">
            <v>70</v>
          </cell>
          <cell r="E7863" t="str">
            <v>015</v>
          </cell>
          <cell r="F7863" t="str">
            <v>6000.02</v>
          </cell>
          <cell r="G7863" t="str">
            <v>Professional Services Fingerprint Fees</v>
          </cell>
          <cell r="H7863">
            <v>0</v>
          </cell>
          <cell r="I7863">
            <v>0</v>
          </cell>
          <cell r="J7863">
            <v>0</v>
          </cell>
          <cell r="K7863">
            <v>0</v>
          </cell>
          <cell r="L7863">
            <v>0</v>
          </cell>
          <cell r="M7863">
            <v>0</v>
          </cell>
          <cell r="N7863">
            <v>0</v>
          </cell>
          <cell r="O7863" t="str">
            <v>+++</v>
          </cell>
        </row>
        <row r="7864">
          <cell r="A7864" t="str">
            <v>590.40.70.015-6000.12</v>
          </cell>
          <cell r="B7864" t="str">
            <v>590</v>
          </cell>
          <cell r="C7864" t="str">
            <v>40</v>
          </cell>
          <cell r="D7864" t="str">
            <v>70</v>
          </cell>
          <cell r="E7864" t="str">
            <v>015</v>
          </cell>
          <cell r="F7864" t="str">
            <v>6000.12</v>
          </cell>
          <cell r="G7864" t="str">
            <v>Professional Services Contract Services</v>
          </cell>
          <cell r="H7864">
            <v>25000</v>
          </cell>
          <cell r="I7864">
            <v>0</v>
          </cell>
          <cell r="J7864">
            <v>25000</v>
          </cell>
          <cell r="K7864">
            <v>0</v>
          </cell>
          <cell r="L7864">
            <v>0</v>
          </cell>
          <cell r="M7864">
            <v>0</v>
          </cell>
          <cell r="N7864">
            <v>25000</v>
          </cell>
          <cell r="O7864">
            <v>0</v>
          </cell>
        </row>
        <row r="7865">
          <cell r="A7865" t="str">
            <v>590.40.70.015-6000.18</v>
          </cell>
          <cell r="B7865" t="str">
            <v>590</v>
          </cell>
          <cell r="C7865" t="str">
            <v>40</v>
          </cell>
          <cell r="D7865" t="str">
            <v>70</v>
          </cell>
          <cell r="E7865" t="str">
            <v>015</v>
          </cell>
          <cell r="F7865" t="str">
            <v>6000.18</v>
          </cell>
          <cell r="G7865" t="str">
            <v>Professional Services Legal</v>
          </cell>
          <cell r="H7865">
            <v>20000</v>
          </cell>
          <cell r="I7865">
            <v>0</v>
          </cell>
          <cell r="J7865">
            <v>20000</v>
          </cell>
          <cell r="K7865">
            <v>0</v>
          </cell>
          <cell r="L7865">
            <v>0</v>
          </cell>
          <cell r="M7865">
            <v>0</v>
          </cell>
          <cell r="N7865">
            <v>20000</v>
          </cell>
          <cell r="O7865">
            <v>0</v>
          </cell>
        </row>
        <row r="7866">
          <cell r="A7866" t="str">
            <v>590.40.70.015-6200.02</v>
          </cell>
          <cell r="B7866" t="str">
            <v>590</v>
          </cell>
          <cell r="C7866" t="str">
            <v>40</v>
          </cell>
          <cell r="D7866" t="str">
            <v>70</v>
          </cell>
          <cell r="E7866" t="str">
            <v>015</v>
          </cell>
          <cell r="F7866" t="str">
            <v>6200.02</v>
          </cell>
          <cell r="G7866" t="str">
            <v>Supplies Special Department</v>
          </cell>
          <cell r="H7866">
            <v>0</v>
          </cell>
          <cell r="I7866">
            <v>0</v>
          </cell>
          <cell r="J7866">
            <v>0</v>
          </cell>
          <cell r="K7866">
            <v>0</v>
          </cell>
          <cell r="L7866">
            <v>0</v>
          </cell>
          <cell r="M7866">
            <v>0</v>
          </cell>
          <cell r="N7866">
            <v>0</v>
          </cell>
          <cell r="O7866" t="str">
            <v>+++</v>
          </cell>
        </row>
        <row r="7867">
          <cell r="A7867" t="str">
            <v>590.40.70.015-6200.09</v>
          </cell>
          <cell r="B7867" t="str">
            <v>590</v>
          </cell>
          <cell r="C7867" t="str">
            <v>40</v>
          </cell>
          <cell r="D7867" t="str">
            <v>70</v>
          </cell>
          <cell r="E7867" t="str">
            <v>015</v>
          </cell>
          <cell r="F7867" t="str">
            <v>6200.09</v>
          </cell>
          <cell r="G7867" t="str">
            <v>Supplies Data Processing</v>
          </cell>
          <cell r="H7867">
            <v>0</v>
          </cell>
          <cell r="I7867">
            <v>0</v>
          </cell>
          <cell r="J7867">
            <v>0</v>
          </cell>
          <cell r="K7867">
            <v>0</v>
          </cell>
          <cell r="L7867">
            <v>0</v>
          </cell>
          <cell r="M7867">
            <v>0</v>
          </cell>
          <cell r="N7867">
            <v>0</v>
          </cell>
          <cell r="O7867" t="str">
            <v>+++</v>
          </cell>
        </row>
        <row r="7868">
          <cell r="A7868" t="str">
            <v>590.40.70.015-6400.04</v>
          </cell>
          <cell r="B7868" t="str">
            <v>590</v>
          </cell>
          <cell r="C7868" t="str">
            <v>40</v>
          </cell>
          <cell r="D7868" t="str">
            <v>70</v>
          </cell>
          <cell r="E7868" t="str">
            <v>015</v>
          </cell>
          <cell r="F7868" t="str">
            <v>6400.04</v>
          </cell>
          <cell r="G7868" t="str">
            <v>Repairs &amp; Maintenance Equipment Rental</v>
          </cell>
          <cell r="H7868">
            <v>0</v>
          </cell>
          <cell r="I7868">
            <v>0</v>
          </cell>
          <cell r="J7868">
            <v>0</v>
          </cell>
          <cell r="K7868">
            <v>0</v>
          </cell>
          <cell r="L7868">
            <v>0</v>
          </cell>
          <cell r="M7868">
            <v>0</v>
          </cell>
          <cell r="N7868">
            <v>0</v>
          </cell>
          <cell r="O7868" t="str">
            <v>+++</v>
          </cell>
        </row>
        <row r="7869">
          <cell r="A7869" t="str">
            <v>590.40.70.015-6600.04</v>
          </cell>
          <cell r="B7869" t="str">
            <v>590</v>
          </cell>
          <cell r="C7869" t="str">
            <v>40</v>
          </cell>
          <cell r="D7869" t="str">
            <v>70</v>
          </cell>
          <cell r="E7869" t="str">
            <v>015</v>
          </cell>
          <cell r="F7869" t="str">
            <v>6600.04</v>
          </cell>
          <cell r="G7869" t="str">
            <v>Administrative Expenses Training/Conferences</v>
          </cell>
          <cell r="H7869">
            <v>0</v>
          </cell>
          <cell r="I7869">
            <v>0</v>
          </cell>
          <cell r="J7869">
            <v>0</v>
          </cell>
          <cell r="K7869">
            <v>0</v>
          </cell>
          <cell r="L7869">
            <v>0</v>
          </cell>
          <cell r="M7869">
            <v>0</v>
          </cell>
          <cell r="N7869">
            <v>0</v>
          </cell>
          <cell r="O7869" t="str">
            <v>+++</v>
          </cell>
        </row>
        <row r="7870">
          <cell r="A7870" t="str">
            <v>590.40.70.015-6600.25</v>
          </cell>
          <cell r="B7870" t="str">
            <v>590</v>
          </cell>
          <cell r="C7870" t="str">
            <v>40</v>
          </cell>
          <cell r="D7870" t="str">
            <v>70</v>
          </cell>
          <cell r="E7870" t="str">
            <v>015</v>
          </cell>
          <cell r="F7870" t="str">
            <v>6600.25</v>
          </cell>
          <cell r="G7870" t="str">
            <v>Administrative Expenses Support Services-Indirect Labor</v>
          </cell>
          <cell r="H7870">
            <v>63790</v>
          </cell>
          <cell r="I7870">
            <v>0</v>
          </cell>
          <cell r="J7870">
            <v>63790</v>
          </cell>
          <cell r="K7870">
            <v>0</v>
          </cell>
          <cell r="L7870">
            <v>0</v>
          </cell>
          <cell r="M7870">
            <v>0</v>
          </cell>
          <cell r="N7870">
            <v>63790</v>
          </cell>
          <cell r="O7870">
            <v>0</v>
          </cell>
        </row>
        <row r="7871">
          <cell r="A7871" t="str">
            <v>590.40.70.015-6600.26</v>
          </cell>
          <cell r="B7871" t="str">
            <v>590</v>
          </cell>
          <cell r="C7871" t="str">
            <v>40</v>
          </cell>
          <cell r="D7871" t="str">
            <v>70</v>
          </cell>
          <cell r="E7871" t="str">
            <v>015</v>
          </cell>
          <cell r="F7871" t="str">
            <v>6600.26</v>
          </cell>
          <cell r="G7871" t="str">
            <v>Administrative Expenses Support Services-IT</v>
          </cell>
          <cell r="H7871">
            <v>1200</v>
          </cell>
          <cell r="I7871">
            <v>0</v>
          </cell>
          <cell r="J7871">
            <v>1200</v>
          </cell>
          <cell r="K7871">
            <v>0</v>
          </cell>
          <cell r="L7871">
            <v>0</v>
          </cell>
          <cell r="M7871">
            <v>0</v>
          </cell>
          <cell r="N7871">
            <v>1200</v>
          </cell>
          <cell r="O7871">
            <v>0</v>
          </cell>
        </row>
        <row r="7872">
          <cell r="A7872" t="str">
            <v>590.40.70.015-6600.36</v>
          </cell>
          <cell r="B7872" t="str">
            <v>590</v>
          </cell>
          <cell r="C7872" t="str">
            <v>40</v>
          </cell>
          <cell r="D7872" t="str">
            <v>70</v>
          </cell>
          <cell r="E7872" t="str">
            <v>015</v>
          </cell>
          <cell r="F7872" t="str">
            <v>6600.36</v>
          </cell>
          <cell r="G7872" t="str">
            <v>Administrative Expenses IT Fund Contribution</v>
          </cell>
          <cell r="H7872">
            <v>5340</v>
          </cell>
          <cell r="I7872">
            <v>0</v>
          </cell>
          <cell r="J7872">
            <v>5340</v>
          </cell>
          <cell r="K7872">
            <v>0</v>
          </cell>
          <cell r="L7872">
            <v>0</v>
          </cell>
          <cell r="M7872">
            <v>0</v>
          </cell>
          <cell r="N7872">
            <v>5340</v>
          </cell>
          <cell r="O7872">
            <v>0</v>
          </cell>
        </row>
        <row r="7873">
          <cell r="A7873" t="str">
            <v>590.45.40.000-5000.01</v>
          </cell>
          <cell r="B7873" t="str">
            <v>590</v>
          </cell>
          <cell r="C7873" t="str">
            <v>45</v>
          </cell>
          <cell r="D7873" t="str">
            <v>40</v>
          </cell>
          <cell r="E7873" t="str">
            <v>000</v>
          </cell>
          <cell r="F7873" t="str">
            <v>5000.01</v>
          </cell>
          <cell r="G7873" t="str">
            <v>Salaries Regular</v>
          </cell>
          <cell r="H7873">
            <v>0</v>
          </cell>
          <cell r="I7873">
            <v>0</v>
          </cell>
          <cell r="J7873">
            <v>0</v>
          </cell>
          <cell r="K7873">
            <v>0</v>
          </cell>
          <cell r="L7873">
            <v>0</v>
          </cell>
          <cell r="M7873">
            <v>0</v>
          </cell>
          <cell r="N7873">
            <v>0</v>
          </cell>
          <cell r="O7873" t="str">
            <v>+++</v>
          </cell>
        </row>
        <row r="7874">
          <cell r="A7874" t="str">
            <v>590.45.40.000-5000.02</v>
          </cell>
          <cell r="B7874" t="str">
            <v>590</v>
          </cell>
          <cell r="C7874" t="str">
            <v>45</v>
          </cell>
          <cell r="D7874" t="str">
            <v>40</v>
          </cell>
          <cell r="E7874" t="str">
            <v>000</v>
          </cell>
          <cell r="F7874" t="str">
            <v>5000.02</v>
          </cell>
          <cell r="G7874" t="str">
            <v>Salaries Part Time</v>
          </cell>
          <cell r="H7874">
            <v>0</v>
          </cell>
          <cell r="I7874">
            <v>0</v>
          </cell>
          <cell r="J7874">
            <v>0</v>
          </cell>
          <cell r="K7874">
            <v>0</v>
          </cell>
          <cell r="L7874">
            <v>0</v>
          </cell>
          <cell r="M7874">
            <v>0</v>
          </cell>
          <cell r="N7874">
            <v>0</v>
          </cell>
          <cell r="O7874" t="str">
            <v>+++</v>
          </cell>
        </row>
        <row r="7875">
          <cell r="A7875" t="str">
            <v>590.45.40.000-5000.03</v>
          </cell>
          <cell r="B7875" t="str">
            <v>590</v>
          </cell>
          <cell r="C7875" t="str">
            <v>45</v>
          </cell>
          <cell r="D7875" t="str">
            <v>40</v>
          </cell>
          <cell r="E7875" t="str">
            <v>000</v>
          </cell>
          <cell r="F7875" t="str">
            <v>5000.03</v>
          </cell>
          <cell r="G7875" t="str">
            <v>Salaries Overtime</v>
          </cell>
          <cell r="H7875">
            <v>0</v>
          </cell>
          <cell r="I7875">
            <v>0</v>
          </cell>
          <cell r="J7875">
            <v>0</v>
          </cell>
          <cell r="K7875">
            <v>0</v>
          </cell>
          <cell r="L7875">
            <v>0</v>
          </cell>
          <cell r="M7875">
            <v>0</v>
          </cell>
          <cell r="N7875">
            <v>0</v>
          </cell>
          <cell r="O7875" t="str">
            <v>+++</v>
          </cell>
        </row>
        <row r="7876">
          <cell r="A7876" t="str">
            <v>590.45.40.000-5000.04</v>
          </cell>
          <cell r="B7876" t="str">
            <v>590</v>
          </cell>
          <cell r="C7876" t="str">
            <v>45</v>
          </cell>
          <cell r="D7876" t="str">
            <v>40</v>
          </cell>
          <cell r="E7876" t="str">
            <v>000</v>
          </cell>
          <cell r="F7876" t="str">
            <v>5000.04</v>
          </cell>
          <cell r="G7876" t="str">
            <v>Salaries Holiday Pay</v>
          </cell>
          <cell r="H7876">
            <v>0</v>
          </cell>
          <cell r="I7876">
            <v>0</v>
          </cell>
          <cell r="J7876">
            <v>0</v>
          </cell>
          <cell r="K7876">
            <v>0</v>
          </cell>
          <cell r="L7876">
            <v>0</v>
          </cell>
          <cell r="M7876">
            <v>0</v>
          </cell>
          <cell r="N7876">
            <v>0</v>
          </cell>
          <cell r="O7876" t="str">
            <v>+++</v>
          </cell>
        </row>
        <row r="7877">
          <cell r="A7877" t="str">
            <v>590.45.40.000-5000.06</v>
          </cell>
          <cell r="B7877" t="str">
            <v>590</v>
          </cell>
          <cell r="C7877" t="str">
            <v>45</v>
          </cell>
          <cell r="D7877" t="str">
            <v>40</v>
          </cell>
          <cell r="E7877" t="str">
            <v>000</v>
          </cell>
          <cell r="F7877" t="str">
            <v>5000.06</v>
          </cell>
          <cell r="G7877" t="str">
            <v>Salaries Out of Class</v>
          </cell>
          <cell r="H7877">
            <v>0</v>
          </cell>
          <cell r="I7877">
            <v>0</v>
          </cell>
          <cell r="J7877">
            <v>0</v>
          </cell>
          <cell r="K7877">
            <v>0</v>
          </cell>
          <cell r="L7877">
            <v>0</v>
          </cell>
          <cell r="M7877">
            <v>0</v>
          </cell>
          <cell r="N7877">
            <v>0</v>
          </cell>
          <cell r="O7877" t="str">
            <v>+++</v>
          </cell>
        </row>
        <row r="7878">
          <cell r="A7878" t="str">
            <v>590.45.40.000-5000.07</v>
          </cell>
          <cell r="B7878" t="str">
            <v>590</v>
          </cell>
          <cell r="C7878" t="str">
            <v>45</v>
          </cell>
          <cell r="D7878" t="str">
            <v>40</v>
          </cell>
          <cell r="E7878" t="str">
            <v>000</v>
          </cell>
          <cell r="F7878" t="str">
            <v>5000.07</v>
          </cell>
          <cell r="G7878" t="str">
            <v>Salaries Admin Leave Pay</v>
          </cell>
          <cell r="H7878">
            <v>0</v>
          </cell>
          <cell r="I7878">
            <v>0</v>
          </cell>
          <cell r="J7878">
            <v>0</v>
          </cell>
          <cell r="K7878">
            <v>0</v>
          </cell>
          <cell r="L7878">
            <v>0</v>
          </cell>
          <cell r="M7878">
            <v>0</v>
          </cell>
          <cell r="N7878">
            <v>0</v>
          </cell>
          <cell r="O7878" t="str">
            <v>+++</v>
          </cell>
        </row>
        <row r="7879">
          <cell r="A7879" t="str">
            <v>590.45.40.000-5000.08</v>
          </cell>
          <cell r="B7879" t="str">
            <v>590</v>
          </cell>
          <cell r="C7879" t="str">
            <v>45</v>
          </cell>
          <cell r="D7879" t="str">
            <v>40</v>
          </cell>
          <cell r="E7879" t="str">
            <v>000</v>
          </cell>
          <cell r="F7879" t="str">
            <v>5000.08</v>
          </cell>
          <cell r="G7879" t="str">
            <v>Salaries Longevity Pay</v>
          </cell>
          <cell r="H7879">
            <v>0</v>
          </cell>
          <cell r="I7879">
            <v>0</v>
          </cell>
          <cell r="J7879">
            <v>0</v>
          </cell>
          <cell r="K7879">
            <v>0</v>
          </cell>
          <cell r="L7879">
            <v>0</v>
          </cell>
          <cell r="M7879">
            <v>0</v>
          </cell>
          <cell r="N7879">
            <v>0</v>
          </cell>
          <cell r="O7879" t="str">
            <v>+++</v>
          </cell>
        </row>
        <row r="7880">
          <cell r="A7880" t="str">
            <v>590.45.40.000-5000.11</v>
          </cell>
          <cell r="B7880" t="str">
            <v>590</v>
          </cell>
          <cell r="C7880" t="str">
            <v>45</v>
          </cell>
          <cell r="D7880" t="str">
            <v>40</v>
          </cell>
          <cell r="E7880" t="str">
            <v>000</v>
          </cell>
          <cell r="F7880" t="str">
            <v>5000.11</v>
          </cell>
          <cell r="G7880" t="str">
            <v>Salaries Worker's Comp</v>
          </cell>
          <cell r="H7880">
            <v>0</v>
          </cell>
          <cell r="I7880">
            <v>0</v>
          </cell>
          <cell r="J7880">
            <v>0</v>
          </cell>
          <cell r="K7880">
            <v>0</v>
          </cell>
          <cell r="L7880">
            <v>0</v>
          </cell>
          <cell r="M7880">
            <v>0</v>
          </cell>
          <cell r="N7880">
            <v>0</v>
          </cell>
          <cell r="O7880" t="str">
            <v>+++</v>
          </cell>
        </row>
        <row r="7881">
          <cell r="A7881" t="str">
            <v>590.45.40.000-5000.99</v>
          </cell>
          <cell r="B7881" t="str">
            <v>590</v>
          </cell>
          <cell r="C7881" t="str">
            <v>45</v>
          </cell>
          <cell r="D7881" t="str">
            <v>40</v>
          </cell>
          <cell r="E7881" t="str">
            <v>000</v>
          </cell>
          <cell r="F7881" t="str">
            <v>5000.99</v>
          </cell>
          <cell r="G7881" t="str">
            <v>Salaries New Personnel Requests</v>
          </cell>
          <cell r="H7881">
            <v>0</v>
          </cell>
          <cell r="I7881">
            <v>0</v>
          </cell>
          <cell r="J7881">
            <v>0</v>
          </cell>
          <cell r="K7881">
            <v>0</v>
          </cell>
          <cell r="L7881">
            <v>0</v>
          </cell>
          <cell r="M7881">
            <v>0</v>
          </cell>
          <cell r="N7881">
            <v>0</v>
          </cell>
          <cell r="O7881" t="str">
            <v>+++</v>
          </cell>
        </row>
        <row r="7882">
          <cell r="A7882" t="str">
            <v>590.45.40.000-5100.00</v>
          </cell>
          <cell r="B7882" t="str">
            <v>590</v>
          </cell>
          <cell r="C7882" t="str">
            <v>45</v>
          </cell>
          <cell r="D7882" t="str">
            <v>40</v>
          </cell>
          <cell r="E7882" t="str">
            <v>000</v>
          </cell>
          <cell r="F7882" t="str">
            <v>5100.00</v>
          </cell>
          <cell r="G7882" t="str">
            <v>Benefits PERS Pool Liability</v>
          </cell>
          <cell r="H7882">
            <v>0</v>
          </cell>
          <cell r="I7882">
            <v>0</v>
          </cell>
          <cell r="J7882">
            <v>0</v>
          </cell>
          <cell r="K7882">
            <v>0</v>
          </cell>
          <cell r="L7882">
            <v>0</v>
          </cell>
          <cell r="M7882">
            <v>0</v>
          </cell>
          <cell r="N7882">
            <v>0</v>
          </cell>
          <cell r="O7882" t="str">
            <v>+++</v>
          </cell>
        </row>
        <row r="7883">
          <cell r="A7883" t="str">
            <v>590.45.40.000-5100.01</v>
          </cell>
          <cell r="B7883" t="str">
            <v>590</v>
          </cell>
          <cell r="C7883" t="str">
            <v>45</v>
          </cell>
          <cell r="D7883" t="str">
            <v>40</v>
          </cell>
          <cell r="E7883" t="str">
            <v>000</v>
          </cell>
          <cell r="F7883" t="str">
            <v>5100.01</v>
          </cell>
          <cell r="G7883" t="str">
            <v>Benefits Retirement</v>
          </cell>
          <cell r="H7883">
            <v>0</v>
          </cell>
          <cell r="I7883">
            <v>0</v>
          </cell>
          <cell r="J7883">
            <v>0</v>
          </cell>
          <cell r="K7883">
            <v>0</v>
          </cell>
          <cell r="L7883">
            <v>0</v>
          </cell>
          <cell r="M7883">
            <v>0</v>
          </cell>
          <cell r="N7883">
            <v>0</v>
          </cell>
          <cell r="O7883" t="str">
            <v>+++</v>
          </cell>
        </row>
        <row r="7884">
          <cell r="A7884" t="str">
            <v>590.45.40.000-5100.02</v>
          </cell>
          <cell r="B7884" t="str">
            <v>590</v>
          </cell>
          <cell r="C7884" t="str">
            <v>45</v>
          </cell>
          <cell r="D7884" t="str">
            <v>40</v>
          </cell>
          <cell r="E7884" t="str">
            <v>000</v>
          </cell>
          <cell r="F7884" t="str">
            <v>5100.02</v>
          </cell>
          <cell r="G7884" t="str">
            <v>Benefits Health Insurance</v>
          </cell>
          <cell r="H7884">
            <v>0</v>
          </cell>
          <cell r="I7884">
            <v>0</v>
          </cell>
          <cell r="J7884">
            <v>0</v>
          </cell>
          <cell r="K7884">
            <v>0</v>
          </cell>
          <cell r="L7884">
            <v>0</v>
          </cell>
          <cell r="M7884">
            <v>0</v>
          </cell>
          <cell r="N7884">
            <v>0</v>
          </cell>
          <cell r="O7884" t="str">
            <v>+++</v>
          </cell>
        </row>
        <row r="7885">
          <cell r="A7885" t="str">
            <v>590.45.40.000-5100.03</v>
          </cell>
          <cell r="B7885" t="str">
            <v>590</v>
          </cell>
          <cell r="C7885" t="str">
            <v>45</v>
          </cell>
          <cell r="D7885" t="str">
            <v>40</v>
          </cell>
          <cell r="E7885" t="str">
            <v>000</v>
          </cell>
          <cell r="F7885" t="str">
            <v>5100.03</v>
          </cell>
          <cell r="G7885" t="str">
            <v>Benefits Dental Insurance</v>
          </cell>
          <cell r="H7885">
            <v>0</v>
          </cell>
          <cell r="I7885">
            <v>0</v>
          </cell>
          <cell r="J7885">
            <v>0</v>
          </cell>
          <cell r="K7885">
            <v>0</v>
          </cell>
          <cell r="L7885">
            <v>0</v>
          </cell>
          <cell r="M7885">
            <v>0</v>
          </cell>
          <cell r="N7885">
            <v>0</v>
          </cell>
          <cell r="O7885" t="str">
            <v>+++</v>
          </cell>
        </row>
        <row r="7886">
          <cell r="A7886" t="str">
            <v>590.45.40.000-5100.04</v>
          </cell>
          <cell r="B7886" t="str">
            <v>590</v>
          </cell>
          <cell r="C7886" t="str">
            <v>45</v>
          </cell>
          <cell r="D7886" t="str">
            <v>40</v>
          </cell>
          <cell r="E7886" t="str">
            <v>000</v>
          </cell>
          <cell r="F7886" t="str">
            <v>5100.04</v>
          </cell>
          <cell r="G7886" t="str">
            <v>Benefits Vision Insurance</v>
          </cell>
          <cell r="H7886">
            <v>0</v>
          </cell>
          <cell r="I7886">
            <v>0</v>
          </cell>
          <cell r="J7886">
            <v>0</v>
          </cell>
          <cell r="K7886">
            <v>0</v>
          </cell>
          <cell r="L7886">
            <v>0</v>
          </cell>
          <cell r="M7886">
            <v>0</v>
          </cell>
          <cell r="N7886">
            <v>0</v>
          </cell>
          <cell r="O7886" t="str">
            <v>+++</v>
          </cell>
        </row>
        <row r="7887">
          <cell r="A7887" t="str">
            <v>590.45.40.000-5100.05</v>
          </cell>
          <cell r="B7887" t="str">
            <v>590</v>
          </cell>
          <cell r="C7887" t="str">
            <v>45</v>
          </cell>
          <cell r="D7887" t="str">
            <v>40</v>
          </cell>
          <cell r="E7887" t="str">
            <v>000</v>
          </cell>
          <cell r="F7887" t="str">
            <v>5100.05</v>
          </cell>
          <cell r="G7887" t="str">
            <v>Benefits Life Insurance</v>
          </cell>
          <cell r="H7887">
            <v>0</v>
          </cell>
          <cell r="I7887">
            <v>0</v>
          </cell>
          <cell r="J7887">
            <v>0</v>
          </cell>
          <cell r="K7887">
            <v>0</v>
          </cell>
          <cell r="L7887">
            <v>0</v>
          </cell>
          <cell r="M7887">
            <v>0</v>
          </cell>
          <cell r="N7887">
            <v>0</v>
          </cell>
          <cell r="O7887" t="str">
            <v>+++</v>
          </cell>
        </row>
        <row r="7888">
          <cell r="A7888" t="str">
            <v>590.45.40.000-5100.06</v>
          </cell>
          <cell r="B7888" t="str">
            <v>590</v>
          </cell>
          <cell r="C7888" t="str">
            <v>45</v>
          </cell>
          <cell r="D7888" t="str">
            <v>40</v>
          </cell>
          <cell r="E7888" t="str">
            <v>000</v>
          </cell>
          <cell r="F7888" t="str">
            <v>5100.06</v>
          </cell>
          <cell r="G7888" t="str">
            <v>Benefits Worker's Comp</v>
          </cell>
          <cell r="H7888">
            <v>0</v>
          </cell>
          <cell r="I7888">
            <v>0</v>
          </cell>
          <cell r="J7888">
            <v>0</v>
          </cell>
          <cell r="K7888">
            <v>0</v>
          </cell>
          <cell r="L7888">
            <v>0</v>
          </cell>
          <cell r="M7888">
            <v>0</v>
          </cell>
          <cell r="N7888">
            <v>0</v>
          </cell>
          <cell r="O7888" t="str">
            <v>+++</v>
          </cell>
        </row>
        <row r="7889">
          <cell r="A7889" t="str">
            <v>590.45.40.000-5100.07</v>
          </cell>
          <cell r="B7889" t="str">
            <v>590</v>
          </cell>
          <cell r="C7889" t="str">
            <v>45</v>
          </cell>
          <cell r="D7889" t="str">
            <v>40</v>
          </cell>
          <cell r="E7889" t="str">
            <v>000</v>
          </cell>
          <cell r="F7889" t="str">
            <v>5100.07</v>
          </cell>
          <cell r="G7889" t="str">
            <v>Benefits Long Term Disability</v>
          </cell>
          <cell r="H7889">
            <v>0</v>
          </cell>
          <cell r="I7889">
            <v>0</v>
          </cell>
          <cell r="J7889">
            <v>0</v>
          </cell>
          <cell r="K7889">
            <v>0</v>
          </cell>
          <cell r="L7889">
            <v>0</v>
          </cell>
          <cell r="M7889">
            <v>0</v>
          </cell>
          <cell r="N7889">
            <v>0</v>
          </cell>
          <cell r="O7889" t="str">
            <v>+++</v>
          </cell>
        </row>
        <row r="7890">
          <cell r="A7890" t="str">
            <v>590.45.40.000-5100.08</v>
          </cell>
          <cell r="B7890" t="str">
            <v>590</v>
          </cell>
          <cell r="C7890" t="str">
            <v>45</v>
          </cell>
          <cell r="D7890" t="str">
            <v>40</v>
          </cell>
          <cell r="E7890" t="str">
            <v>000</v>
          </cell>
          <cell r="F7890" t="str">
            <v>5100.08</v>
          </cell>
          <cell r="G7890" t="str">
            <v>Benefits Deferred Compensation</v>
          </cell>
          <cell r="H7890">
            <v>0</v>
          </cell>
          <cell r="I7890">
            <v>0</v>
          </cell>
          <cell r="J7890">
            <v>0</v>
          </cell>
          <cell r="K7890">
            <v>0</v>
          </cell>
          <cell r="L7890">
            <v>0</v>
          </cell>
          <cell r="M7890">
            <v>0</v>
          </cell>
          <cell r="N7890">
            <v>0</v>
          </cell>
          <cell r="O7890" t="str">
            <v>+++</v>
          </cell>
        </row>
        <row r="7891">
          <cell r="A7891" t="str">
            <v>590.45.40.000-5100.09</v>
          </cell>
          <cell r="B7891" t="str">
            <v>590</v>
          </cell>
          <cell r="C7891" t="str">
            <v>45</v>
          </cell>
          <cell r="D7891" t="str">
            <v>40</v>
          </cell>
          <cell r="E7891" t="str">
            <v>000</v>
          </cell>
          <cell r="F7891" t="str">
            <v>5100.09</v>
          </cell>
          <cell r="G7891" t="str">
            <v>Benefits Unemployment Insurance</v>
          </cell>
          <cell r="H7891">
            <v>0</v>
          </cell>
          <cell r="I7891">
            <v>0</v>
          </cell>
          <cell r="J7891">
            <v>0</v>
          </cell>
          <cell r="K7891">
            <v>0</v>
          </cell>
          <cell r="L7891">
            <v>0</v>
          </cell>
          <cell r="M7891">
            <v>0</v>
          </cell>
          <cell r="N7891">
            <v>0</v>
          </cell>
          <cell r="O7891" t="str">
            <v>+++</v>
          </cell>
        </row>
        <row r="7892">
          <cell r="A7892" t="str">
            <v>590.45.40.000-5100.11</v>
          </cell>
          <cell r="B7892" t="str">
            <v>590</v>
          </cell>
          <cell r="C7892" t="str">
            <v>45</v>
          </cell>
          <cell r="D7892" t="str">
            <v>40</v>
          </cell>
          <cell r="E7892" t="str">
            <v>000</v>
          </cell>
          <cell r="F7892" t="str">
            <v>5100.11</v>
          </cell>
          <cell r="G7892" t="str">
            <v>Benefits Medicare</v>
          </cell>
          <cell r="H7892">
            <v>0</v>
          </cell>
          <cell r="I7892">
            <v>0</v>
          </cell>
          <cell r="J7892">
            <v>0</v>
          </cell>
          <cell r="K7892">
            <v>0</v>
          </cell>
          <cell r="L7892">
            <v>0</v>
          </cell>
          <cell r="M7892">
            <v>0</v>
          </cell>
          <cell r="N7892">
            <v>0</v>
          </cell>
          <cell r="O7892" t="str">
            <v>+++</v>
          </cell>
        </row>
        <row r="7893">
          <cell r="A7893" t="str">
            <v>590.45.40.000-5100.15</v>
          </cell>
          <cell r="B7893" t="str">
            <v>590</v>
          </cell>
          <cell r="C7893" t="str">
            <v>45</v>
          </cell>
          <cell r="D7893" t="str">
            <v>40</v>
          </cell>
          <cell r="E7893" t="str">
            <v>000</v>
          </cell>
          <cell r="F7893" t="str">
            <v>5100.15</v>
          </cell>
          <cell r="G7893" t="str">
            <v>Benefits Cell Phone Allowance</v>
          </cell>
          <cell r="H7893">
            <v>0</v>
          </cell>
          <cell r="I7893">
            <v>0</v>
          </cell>
          <cell r="J7893">
            <v>0</v>
          </cell>
          <cell r="K7893">
            <v>0</v>
          </cell>
          <cell r="L7893">
            <v>0</v>
          </cell>
          <cell r="M7893">
            <v>0</v>
          </cell>
          <cell r="N7893">
            <v>0</v>
          </cell>
          <cell r="O7893" t="str">
            <v>+++</v>
          </cell>
        </row>
        <row r="7894">
          <cell r="A7894" t="str">
            <v>590.45.40.000-5100.17</v>
          </cell>
          <cell r="B7894" t="str">
            <v>590</v>
          </cell>
          <cell r="C7894" t="str">
            <v>45</v>
          </cell>
          <cell r="D7894" t="str">
            <v>40</v>
          </cell>
          <cell r="E7894" t="str">
            <v>000</v>
          </cell>
          <cell r="F7894" t="str">
            <v>5100.17</v>
          </cell>
          <cell r="G7894" t="str">
            <v>Benefits Other Post Employment Benefits</v>
          </cell>
          <cell r="H7894">
            <v>0</v>
          </cell>
          <cell r="I7894">
            <v>0</v>
          </cell>
          <cell r="J7894">
            <v>0</v>
          </cell>
          <cell r="K7894">
            <v>0</v>
          </cell>
          <cell r="L7894">
            <v>0</v>
          </cell>
          <cell r="M7894">
            <v>0</v>
          </cell>
          <cell r="N7894">
            <v>0</v>
          </cell>
          <cell r="O7894" t="str">
            <v>+++</v>
          </cell>
        </row>
        <row r="7895">
          <cell r="A7895" t="str">
            <v>590.45.40.000-6000.01</v>
          </cell>
          <cell r="B7895" t="str">
            <v>590</v>
          </cell>
          <cell r="C7895" t="str">
            <v>45</v>
          </cell>
          <cell r="D7895" t="str">
            <v>40</v>
          </cell>
          <cell r="E7895" t="str">
            <v>000</v>
          </cell>
          <cell r="F7895" t="str">
            <v>6000.01</v>
          </cell>
          <cell r="G7895" t="str">
            <v>Professional Services General</v>
          </cell>
          <cell r="H7895">
            <v>0</v>
          </cell>
          <cell r="I7895">
            <v>0</v>
          </cell>
          <cell r="J7895">
            <v>0</v>
          </cell>
          <cell r="K7895">
            <v>0</v>
          </cell>
          <cell r="L7895">
            <v>0</v>
          </cell>
          <cell r="M7895">
            <v>0</v>
          </cell>
          <cell r="N7895">
            <v>0</v>
          </cell>
          <cell r="O7895" t="str">
            <v>+++</v>
          </cell>
        </row>
        <row r="7896">
          <cell r="A7896" t="str">
            <v>590.45.40.000-6000.10</v>
          </cell>
          <cell r="B7896" t="str">
            <v>590</v>
          </cell>
          <cell r="C7896" t="str">
            <v>45</v>
          </cell>
          <cell r="D7896" t="str">
            <v>40</v>
          </cell>
          <cell r="E7896" t="str">
            <v>000</v>
          </cell>
          <cell r="F7896" t="str">
            <v>6000.10</v>
          </cell>
          <cell r="G7896" t="str">
            <v>Professional Services Consultant</v>
          </cell>
          <cell r="H7896">
            <v>0</v>
          </cell>
          <cell r="I7896">
            <v>0</v>
          </cell>
          <cell r="J7896">
            <v>0</v>
          </cell>
          <cell r="K7896">
            <v>0</v>
          </cell>
          <cell r="L7896">
            <v>0</v>
          </cell>
          <cell r="M7896">
            <v>0</v>
          </cell>
          <cell r="N7896">
            <v>0</v>
          </cell>
          <cell r="O7896" t="str">
            <v>+++</v>
          </cell>
        </row>
        <row r="7897">
          <cell r="A7897" t="str">
            <v>590.45.40.000-6000.12</v>
          </cell>
          <cell r="B7897" t="str">
            <v>590</v>
          </cell>
          <cell r="C7897" t="str">
            <v>45</v>
          </cell>
          <cell r="D7897" t="str">
            <v>40</v>
          </cell>
          <cell r="E7897" t="str">
            <v>000</v>
          </cell>
          <cell r="F7897" t="str">
            <v>6000.12</v>
          </cell>
          <cell r="G7897" t="str">
            <v>Professional Services Contract Services</v>
          </cell>
          <cell r="H7897">
            <v>0</v>
          </cell>
          <cell r="I7897">
            <v>0</v>
          </cell>
          <cell r="J7897">
            <v>0</v>
          </cell>
          <cell r="K7897">
            <v>0</v>
          </cell>
          <cell r="L7897">
            <v>0</v>
          </cell>
          <cell r="M7897">
            <v>0</v>
          </cell>
          <cell r="N7897">
            <v>0</v>
          </cell>
          <cell r="O7897" t="str">
            <v>+++</v>
          </cell>
        </row>
        <row r="7898">
          <cell r="A7898" t="str">
            <v>590.45.40.000-6000.13</v>
          </cell>
          <cell r="B7898" t="str">
            <v>590</v>
          </cell>
          <cell r="C7898" t="str">
            <v>45</v>
          </cell>
          <cell r="D7898" t="str">
            <v>40</v>
          </cell>
          <cell r="E7898" t="str">
            <v>000</v>
          </cell>
          <cell r="F7898" t="str">
            <v>6000.13</v>
          </cell>
          <cell r="G7898" t="str">
            <v>Professional Services Compliance Monitoring</v>
          </cell>
          <cell r="H7898">
            <v>0</v>
          </cell>
          <cell r="I7898">
            <v>0</v>
          </cell>
          <cell r="J7898">
            <v>0</v>
          </cell>
          <cell r="K7898">
            <v>0</v>
          </cell>
          <cell r="L7898">
            <v>0</v>
          </cell>
          <cell r="M7898">
            <v>0</v>
          </cell>
          <cell r="N7898">
            <v>0</v>
          </cell>
          <cell r="O7898" t="str">
            <v>+++</v>
          </cell>
        </row>
        <row r="7899">
          <cell r="A7899" t="str">
            <v>590.45.40.000-6000.14</v>
          </cell>
          <cell r="B7899" t="str">
            <v>590</v>
          </cell>
          <cell r="C7899" t="str">
            <v>45</v>
          </cell>
          <cell r="D7899" t="str">
            <v>40</v>
          </cell>
          <cell r="E7899" t="str">
            <v>000</v>
          </cell>
          <cell r="F7899" t="str">
            <v>6000.14</v>
          </cell>
          <cell r="G7899" t="str">
            <v>Professional Services IW Pre Analysis</v>
          </cell>
          <cell r="H7899">
            <v>0</v>
          </cell>
          <cell r="I7899">
            <v>0</v>
          </cell>
          <cell r="J7899">
            <v>0</v>
          </cell>
          <cell r="K7899">
            <v>0</v>
          </cell>
          <cell r="L7899">
            <v>0</v>
          </cell>
          <cell r="M7899">
            <v>0</v>
          </cell>
          <cell r="N7899">
            <v>0</v>
          </cell>
          <cell r="O7899" t="str">
            <v>+++</v>
          </cell>
        </row>
        <row r="7900">
          <cell r="A7900" t="str">
            <v>590.45.40.000-6000.18</v>
          </cell>
          <cell r="B7900" t="str">
            <v>590</v>
          </cell>
          <cell r="C7900" t="str">
            <v>45</v>
          </cell>
          <cell r="D7900" t="str">
            <v>40</v>
          </cell>
          <cell r="E7900" t="str">
            <v>000</v>
          </cell>
          <cell r="F7900" t="str">
            <v>6000.18</v>
          </cell>
          <cell r="G7900" t="str">
            <v>Professional Services Legal</v>
          </cell>
          <cell r="H7900">
            <v>0</v>
          </cell>
          <cell r="I7900">
            <v>0</v>
          </cell>
          <cell r="J7900">
            <v>0</v>
          </cell>
          <cell r="K7900">
            <v>0</v>
          </cell>
          <cell r="L7900">
            <v>0</v>
          </cell>
          <cell r="M7900">
            <v>0</v>
          </cell>
          <cell r="N7900">
            <v>0</v>
          </cell>
          <cell r="O7900" t="str">
            <v>+++</v>
          </cell>
        </row>
        <row r="7901">
          <cell r="A7901" t="str">
            <v>590.45.40.000-6100.01</v>
          </cell>
          <cell r="B7901" t="str">
            <v>590</v>
          </cell>
          <cell r="C7901" t="str">
            <v>45</v>
          </cell>
          <cell r="D7901" t="str">
            <v>40</v>
          </cell>
          <cell r="E7901" t="str">
            <v>000</v>
          </cell>
          <cell r="F7901" t="str">
            <v>6100.01</v>
          </cell>
          <cell r="G7901" t="str">
            <v>Utilities Electric</v>
          </cell>
          <cell r="H7901">
            <v>0</v>
          </cell>
          <cell r="I7901">
            <v>0</v>
          </cell>
          <cell r="J7901">
            <v>0</v>
          </cell>
          <cell r="K7901">
            <v>0</v>
          </cell>
          <cell r="L7901">
            <v>0</v>
          </cell>
          <cell r="M7901">
            <v>0</v>
          </cell>
          <cell r="N7901">
            <v>0</v>
          </cell>
          <cell r="O7901" t="str">
            <v>+++</v>
          </cell>
        </row>
        <row r="7902">
          <cell r="A7902" t="str">
            <v>590.45.40.000-6100.02</v>
          </cell>
          <cell r="B7902" t="str">
            <v>590</v>
          </cell>
          <cell r="C7902" t="str">
            <v>45</v>
          </cell>
          <cell r="D7902" t="str">
            <v>40</v>
          </cell>
          <cell r="E7902" t="str">
            <v>000</v>
          </cell>
          <cell r="F7902" t="str">
            <v>6100.02</v>
          </cell>
          <cell r="G7902" t="str">
            <v>Utilities Telephone</v>
          </cell>
          <cell r="H7902">
            <v>0</v>
          </cell>
          <cell r="I7902">
            <v>0</v>
          </cell>
          <cell r="J7902">
            <v>0</v>
          </cell>
          <cell r="K7902">
            <v>0</v>
          </cell>
          <cell r="L7902">
            <v>0</v>
          </cell>
          <cell r="M7902">
            <v>0</v>
          </cell>
          <cell r="N7902">
            <v>0</v>
          </cell>
          <cell r="O7902" t="str">
            <v>+++</v>
          </cell>
        </row>
        <row r="7903">
          <cell r="A7903" t="str">
            <v>590.45.40.000-6100.03</v>
          </cell>
          <cell r="B7903" t="str">
            <v>590</v>
          </cell>
          <cell r="C7903" t="str">
            <v>45</v>
          </cell>
          <cell r="D7903" t="str">
            <v>40</v>
          </cell>
          <cell r="E7903" t="str">
            <v>000</v>
          </cell>
          <cell r="F7903" t="str">
            <v>6100.03</v>
          </cell>
          <cell r="G7903" t="str">
            <v>Utilities Data Transmission / ISP</v>
          </cell>
          <cell r="H7903">
            <v>0</v>
          </cell>
          <cell r="I7903">
            <v>0</v>
          </cell>
          <cell r="J7903">
            <v>0</v>
          </cell>
          <cell r="K7903">
            <v>0</v>
          </cell>
          <cell r="L7903">
            <v>0</v>
          </cell>
          <cell r="M7903">
            <v>0</v>
          </cell>
          <cell r="N7903">
            <v>0</v>
          </cell>
          <cell r="O7903" t="str">
            <v>+++</v>
          </cell>
        </row>
        <row r="7904">
          <cell r="A7904" t="str">
            <v>590.45.40.000-6200.01</v>
          </cell>
          <cell r="B7904" t="str">
            <v>590</v>
          </cell>
          <cell r="C7904" t="str">
            <v>45</v>
          </cell>
          <cell r="D7904" t="str">
            <v>40</v>
          </cell>
          <cell r="E7904" t="str">
            <v>000</v>
          </cell>
          <cell r="F7904" t="str">
            <v>6200.01</v>
          </cell>
          <cell r="G7904" t="str">
            <v>Supplies Office</v>
          </cell>
          <cell r="H7904">
            <v>0</v>
          </cell>
          <cell r="I7904">
            <v>0</v>
          </cell>
          <cell r="J7904">
            <v>0</v>
          </cell>
          <cell r="K7904">
            <v>0</v>
          </cell>
          <cell r="L7904">
            <v>0</v>
          </cell>
          <cell r="M7904">
            <v>0</v>
          </cell>
          <cell r="N7904">
            <v>0</v>
          </cell>
          <cell r="O7904" t="str">
            <v>+++</v>
          </cell>
        </row>
        <row r="7905">
          <cell r="A7905" t="str">
            <v>590.45.40.000-6200.02</v>
          </cell>
          <cell r="B7905" t="str">
            <v>590</v>
          </cell>
          <cell r="C7905" t="str">
            <v>45</v>
          </cell>
          <cell r="D7905" t="str">
            <v>40</v>
          </cell>
          <cell r="E7905" t="str">
            <v>000</v>
          </cell>
          <cell r="F7905" t="str">
            <v>6200.02</v>
          </cell>
          <cell r="G7905" t="str">
            <v>Supplies Special Department</v>
          </cell>
          <cell r="H7905">
            <v>0</v>
          </cell>
          <cell r="I7905">
            <v>0</v>
          </cell>
          <cell r="J7905">
            <v>0</v>
          </cell>
          <cell r="K7905">
            <v>0</v>
          </cell>
          <cell r="L7905">
            <v>0</v>
          </cell>
          <cell r="M7905">
            <v>0</v>
          </cell>
          <cell r="N7905">
            <v>0</v>
          </cell>
          <cell r="O7905" t="str">
            <v>+++</v>
          </cell>
        </row>
        <row r="7906">
          <cell r="A7906" t="str">
            <v>590.45.40.000-6200.03</v>
          </cell>
          <cell r="B7906" t="str">
            <v>590</v>
          </cell>
          <cell r="C7906" t="str">
            <v>45</v>
          </cell>
          <cell r="D7906" t="str">
            <v>40</v>
          </cell>
          <cell r="E7906" t="str">
            <v>000</v>
          </cell>
          <cell r="F7906" t="str">
            <v>6200.03</v>
          </cell>
          <cell r="G7906" t="str">
            <v>Supplies Copier Maintenance &amp; Supplies</v>
          </cell>
          <cell r="H7906">
            <v>0</v>
          </cell>
          <cell r="I7906">
            <v>0</v>
          </cell>
          <cell r="J7906">
            <v>0</v>
          </cell>
          <cell r="K7906">
            <v>0</v>
          </cell>
          <cell r="L7906">
            <v>0</v>
          </cell>
          <cell r="M7906">
            <v>0</v>
          </cell>
          <cell r="N7906">
            <v>0</v>
          </cell>
          <cell r="O7906" t="str">
            <v>+++</v>
          </cell>
        </row>
        <row r="7907">
          <cell r="A7907" t="str">
            <v>590.45.40.000-6200.04</v>
          </cell>
          <cell r="B7907" t="str">
            <v>590</v>
          </cell>
          <cell r="C7907" t="str">
            <v>45</v>
          </cell>
          <cell r="D7907" t="str">
            <v>40</v>
          </cell>
          <cell r="E7907" t="str">
            <v>000</v>
          </cell>
          <cell r="F7907" t="str">
            <v>6200.04</v>
          </cell>
          <cell r="G7907" t="str">
            <v>Supplies Postage</v>
          </cell>
          <cell r="H7907">
            <v>0</v>
          </cell>
          <cell r="I7907">
            <v>0</v>
          </cell>
          <cell r="J7907">
            <v>0</v>
          </cell>
          <cell r="K7907">
            <v>0</v>
          </cell>
          <cell r="L7907">
            <v>0</v>
          </cell>
          <cell r="M7907">
            <v>0</v>
          </cell>
          <cell r="N7907">
            <v>0</v>
          </cell>
          <cell r="O7907" t="str">
            <v>+++</v>
          </cell>
        </row>
        <row r="7908">
          <cell r="A7908" t="str">
            <v>590.45.40.000-6200.05</v>
          </cell>
          <cell r="B7908" t="str">
            <v>590</v>
          </cell>
          <cell r="C7908" t="str">
            <v>45</v>
          </cell>
          <cell r="D7908" t="str">
            <v>40</v>
          </cell>
          <cell r="E7908" t="str">
            <v>000</v>
          </cell>
          <cell r="F7908" t="str">
            <v>6200.05</v>
          </cell>
          <cell r="G7908" t="str">
            <v>Supplies Gasoline</v>
          </cell>
          <cell r="H7908">
            <v>0</v>
          </cell>
          <cell r="I7908">
            <v>0</v>
          </cell>
          <cell r="J7908">
            <v>0</v>
          </cell>
          <cell r="K7908">
            <v>0</v>
          </cell>
          <cell r="L7908">
            <v>0</v>
          </cell>
          <cell r="M7908">
            <v>0</v>
          </cell>
          <cell r="N7908">
            <v>0</v>
          </cell>
          <cell r="O7908" t="str">
            <v>+++</v>
          </cell>
        </row>
        <row r="7909">
          <cell r="A7909" t="str">
            <v>590.45.40.000-6200.09</v>
          </cell>
          <cell r="B7909" t="str">
            <v>590</v>
          </cell>
          <cell r="C7909" t="str">
            <v>45</v>
          </cell>
          <cell r="D7909" t="str">
            <v>40</v>
          </cell>
          <cell r="E7909" t="str">
            <v>000</v>
          </cell>
          <cell r="F7909" t="str">
            <v>6200.09</v>
          </cell>
          <cell r="G7909" t="str">
            <v>Supplies Data Processing</v>
          </cell>
          <cell r="H7909">
            <v>0</v>
          </cell>
          <cell r="I7909">
            <v>0</v>
          </cell>
          <cell r="J7909">
            <v>0</v>
          </cell>
          <cell r="K7909">
            <v>0</v>
          </cell>
          <cell r="L7909">
            <v>0</v>
          </cell>
          <cell r="M7909">
            <v>0</v>
          </cell>
          <cell r="N7909">
            <v>0</v>
          </cell>
          <cell r="O7909" t="str">
            <v>+++</v>
          </cell>
        </row>
        <row r="7910">
          <cell r="A7910" t="str">
            <v>590.45.40.000-6300.01</v>
          </cell>
          <cell r="B7910" t="str">
            <v>590</v>
          </cell>
          <cell r="C7910" t="str">
            <v>45</v>
          </cell>
          <cell r="D7910" t="str">
            <v>40</v>
          </cell>
          <cell r="E7910" t="str">
            <v>000</v>
          </cell>
          <cell r="F7910" t="str">
            <v>6300.01</v>
          </cell>
          <cell r="G7910" t="str">
            <v>Dues &amp; Subscriptions Memberships</v>
          </cell>
          <cell r="H7910">
            <v>0</v>
          </cell>
          <cell r="I7910">
            <v>0</v>
          </cell>
          <cell r="J7910">
            <v>0</v>
          </cell>
          <cell r="K7910">
            <v>0</v>
          </cell>
          <cell r="L7910">
            <v>0</v>
          </cell>
          <cell r="M7910">
            <v>0</v>
          </cell>
          <cell r="N7910">
            <v>0</v>
          </cell>
          <cell r="O7910" t="str">
            <v>+++</v>
          </cell>
        </row>
        <row r="7911">
          <cell r="A7911" t="str">
            <v>590.45.40.000-6300.02</v>
          </cell>
          <cell r="B7911" t="str">
            <v>590</v>
          </cell>
          <cell r="C7911" t="str">
            <v>45</v>
          </cell>
          <cell r="D7911" t="str">
            <v>40</v>
          </cell>
          <cell r="E7911" t="str">
            <v>000</v>
          </cell>
          <cell r="F7911" t="str">
            <v>6300.02</v>
          </cell>
          <cell r="G7911" t="str">
            <v>Dues &amp; Subscriptions Publications</v>
          </cell>
          <cell r="H7911">
            <v>0</v>
          </cell>
          <cell r="I7911">
            <v>0</v>
          </cell>
          <cell r="J7911">
            <v>0</v>
          </cell>
          <cell r="K7911">
            <v>0</v>
          </cell>
          <cell r="L7911">
            <v>0</v>
          </cell>
          <cell r="M7911">
            <v>0</v>
          </cell>
          <cell r="N7911">
            <v>0</v>
          </cell>
          <cell r="O7911" t="str">
            <v>+++</v>
          </cell>
        </row>
        <row r="7912">
          <cell r="A7912" t="str">
            <v>590.45.40.000-6300.03</v>
          </cell>
          <cell r="B7912" t="str">
            <v>590</v>
          </cell>
          <cell r="C7912" t="str">
            <v>45</v>
          </cell>
          <cell r="D7912" t="str">
            <v>40</v>
          </cell>
          <cell r="E7912" t="str">
            <v>000</v>
          </cell>
          <cell r="F7912" t="str">
            <v>6300.03</v>
          </cell>
          <cell r="G7912" t="str">
            <v>Dues &amp; Subscriptions Certifications</v>
          </cell>
          <cell r="H7912">
            <v>0</v>
          </cell>
          <cell r="I7912">
            <v>0</v>
          </cell>
          <cell r="J7912">
            <v>0</v>
          </cell>
          <cell r="K7912">
            <v>0</v>
          </cell>
          <cell r="L7912">
            <v>0</v>
          </cell>
          <cell r="M7912">
            <v>0</v>
          </cell>
          <cell r="N7912">
            <v>0</v>
          </cell>
          <cell r="O7912" t="str">
            <v>+++</v>
          </cell>
        </row>
        <row r="7913">
          <cell r="A7913" t="str">
            <v>590.45.40.000-6350.01</v>
          </cell>
          <cell r="B7913" t="str">
            <v>590</v>
          </cell>
          <cell r="C7913" t="str">
            <v>45</v>
          </cell>
          <cell r="D7913" t="str">
            <v>40</v>
          </cell>
          <cell r="E7913" t="str">
            <v>000</v>
          </cell>
          <cell r="F7913" t="str">
            <v>6350.01</v>
          </cell>
          <cell r="G7913" t="str">
            <v>Maintenance Agreements &amp; Licenses License/Software Maintenance</v>
          </cell>
          <cell r="H7913">
            <v>0</v>
          </cell>
          <cell r="I7913">
            <v>0</v>
          </cell>
          <cell r="J7913">
            <v>0</v>
          </cell>
          <cell r="K7913">
            <v>0</v>
          </cell>
          <cell r="L7913">
            <v>0</v>
          </cell>
          <cell r="M7913">
            <v>0</v>
          </cell>
          <cell r="N7913">
            <v>0</v>
          </cell>
          <cell r="O7913" t="str">
            <v>+++</v>
          </cell>
        </row>
        <row r="7914">
          <cell r="A7914" t="str">
            <v>590.45.40.000-6350.02</v>
          </cell>
          <cell r="B7914" t="str">
            <v>590</v>
          </cell>
          <cell r="C7914" t="str">
            <v>45</v>
          </cell>
          <cell r="D7914" t="str">
            <v>40</v>
          </cell>
          <cell r="E7914" t="str">
            <v>000</v>
          </cell>
          <cell r="F7914" t="str">
            <v>6350.02</v>
          </cell>
          <cell r="G7914" t="str">
            <v>Maintenance Agreements &amp; Licenses Hardware Maintenance</v>
          </cell>
          <cell r="H7914">
            <v>0</v>
          </cell>
          <cell r="I7914">
            <v>0</v>
          </cell>
          <cell r="J7914">
            <v>0</v>
          </cell>
          <cell r="K7914">
            <v>0</v>
          </cell>
          <cell r="L7914">
            <v>0</v>
          </cell>
          <cell r="M7914">
            <v>0</v>
          </cell>
          <cell r="N7914">
            <v>0</v>
          </cell>
          <cell r="O7914" t="str">
            <v>+++</v>
          </cell>
        </row>
        <row r="7915">
          <cell r="A7915" t="str">
            <v>590.45.40.000-6350.03</v>
          </cell>
          <cell r="B7915" t="str">
            <v>590</v>
          </cell>
          <cell r="C7915" t="str">
            <v>45</v>
          </cell>
          <cell r="D7915" t="str">
            <v>40</v>
          </cell>
          <cell r="E7915" t="str">
            <v>000</v>
          </cell>
          <cell r="F7915" t="str">
            <v>6350.03</v>
          </cell>
          <cell r="G7915" t="str">
            <v>Maintenance Agreements &amp; Licenses Maintenance Agreements</v>
          </cell>
          <cell r="H7915">
            <v>0</v>
          </cell>
          <cell r="I7915">
            <v>0</v>
          </cell>
          <cell r="J7915">
            <v>0</v>
          </cell>
          <cell r="K7915">
            <v>0</v>
          </cell>
          <cell r="L7915">
            <v>0</v>
          </cell>
          <cell r="M7915">
            <v>0</v>
          </cell>
          <cell r="N7915">
            <v>0</v>
          </cell>
          <cell r="O7915" t="str">
            <v>+++</v>
          </cell>
        </row>
        <row r="7916">
          <cell r="A7916" t="str">
            <v>590.45.40.000-6350.04</v>
          </cell>
          <cell r="B7916" t="str">
            <v>590</v>
          </cell>
          <cell r="C7916" t="str">
            <v>45</v>
          </cell>
          <cell r="D7916" t="str">
            <v>40</v>
          </cell>
          <cell r="E7916" t="str">
            <v>000</v>
          </cell>
          <cell r="F7916" t="str">
            <v>6350.04</v>
          </cell>
          <cell r="G7916" t="str">
            <v>Maintenance Agreements &amp; Licenses SCADA</v>
          </cell>
          <cell r="H7916">
            <v>0</v>
          </cell>
          <cell r="I7916">
            <v>0</v>
          </cell>
          <cell r="J7916">
            <v>0</v>
          </cell>
          <cell r="K7916">
            <v>0</v>
          </cell>
          <cell r="L7916">
            <v>0</v>
          </cell>
          <cell r="M7916">
            <v>0</v>
          </cell>
          <cell r="N7916">
            <v>0</v>
          </cell>
          <cell r="O7916" t="str">
            <v>+++</v>
          </cell>
        </row>
        <row r="7917">
          <cell r="A7917" t="str">
            <v>590.45.40.000-6350.05</v>
          </cell>
          <cell r="B7917" t="str">
            <v>590</v>
          </cell>
          <cell r="C7917" t="str">
            <v>45</v>
          </cell>
          <cell r="D7917" t="str">
            <v>40</v>
          </cell>
          <cell r="E7917" t="str">
            <v>000</v>
          </cell>
          <cell r="F7917" t="str">
            <v>6350.05</v>
          </cell>
          <cell r="G7917" t="str">
            <v>Maintenance Agreements &amp; Licenses Traffic Control</v>
          </cell>
          <cell r="H7917">
            <v>0</v>
          </cell>
          <cell r="I7917">
            <v>0</v>
          </cell>
          <cell r="J7917">
            <v>0</v>
          </cell>
          <cell r="K7917">
            <v>0</v>
          </cell>
          <cell r="L7917">
            <v>0</v>
          </cell>
          <cell r="M7917">
            <v>0</v>
          </cell>
          <cell r="N7917">
            <v>0</v>
          </cell>
          <cell r="O7917" t="str">
            <v>+++</v>
          </cell>
        </row>
        <row r="7918">
          <cell r="A7918" t="str">
            <v>590.45.40.000-6350.06</v>
          </cell>
          <cell r="B7918" t="str">
            <v>590</v>
          </cell>
          <cell r="C7918" t="str">
            <v>45</v>
          </cell>
          <cell r="D7918" t="str">
            <v>40</v>
          </cell>
          <cell r="E7918" t="str">
            <v>000</v>
          </cell>
          <cell r="F7918" t="str">
            <v>6350.06</v>
          </cell>
          <cell r="G7918" t="str">
            <v>Maintenance Agreements &amp; Licenses Streetlights</v>
          </cell>
          <cell r="H7918">
            <v>0</v>
          </cell>
          <cell r="I7918">
            <v>0</v>
          </cell>
          <cell r="J7918">
            <v>0</v>
          </cell>
          <cell r="K7918">
            <v>0</v>
          </cell>
          <cell r="L7918">
            <v>0</v>
          </cell>
          <cell r="M7918">
            <v>0</v>
          </cell>
          <cell r="N7918">
            <v>0</v>
          </cell>
          <cell r="O7918" t="str">
            <v>+++</v>
          </cell>
        </row>
        <row r="7919">
          <cell r="A7919" t="str">
            <v>590.45.40.000-6400.01</v>
          </cell>
          <cell r="B7919" t="str">
            <v>590</v>
          </cell>
          <cell r="C7919" t="str">
            <v>45</v>
          </cell>
          <cell r="D7919" t="str">
            <v>40</v>
          </cell>
          <cell r="E7919" t="str">
            <v>000</v>
          </cell>
          <cell r="F7919" t="str">
            <v>6400.01</v>
          </cell>
          <cell r="G7919" t="str">
            <v>Repairs &amp; Maintenance Building</v>
          </cell>
          <cell r="H7919">
            <v>0</v>
          </cell>
          <cell r="I7919">
            <v>0</v>
          </cell>
          <cell r="J7919">
            <v>0</v>
          </cell>
          <cell r="K7919">
            <v>0</v>
          </cell>
          <cell r="L7919">
            <v>0</v>
          </cell>
          <cell r="M7919">
            <v>0</v>
          </cell>
          <cell r="N7919">
            <v>0</v>
          </cell>
          <cell r="O7919" t="str">
            <v>+++</v>
          </cell>
        </row>
        <row r="7920">
          <cell r="A7920" t="str">
            <v>590.45.40.000-6400.02</v>
          </cell>
          <cell r="B7920" t="str">
            <v>590</v>
          </cell>
          <cell r="C7920" t="str">
            <v>45</v>
          </cell>
          <cell r="D7920" t="str">
            <v>40</v>
          </cell>
          <cell r="E7920" t="str">
            <v>000</v>
          </cell>
          <cell r="F7920" t="str">
            <v>6400.02</v>
          </cell>
          <cell r="G7920" t="str">
            <v>Repairs &amp; Maintenance Minor Equipment/Other</v>
          </cell>
          <cell r="H7920">
            <v>0</v>
          </cell>
          <cell r="I7920">
            <v>0</v>
          </cell>
          <cell r="J7920">
            <v>0</v>
          </cell>
          <cell r="K7920">
            <v>0</v>
          </cell>
          <cell r="L7920">
            <v>0</v>
          </cell>
          <cell r="M7920">
            <v>0</v>
          </cell>
          <cell r="N7920">
            <v>0</v>
          </cell>
          <cell r="O7920" t="str">
            <v>+++</v>
          </cell>
        </row>
        <row r="7921">
          <cell r="A7921" t="str">
            <v>590.45.40.000-6400.03</v>
          </cell>
          <cell r="B7921" t="str">
            <v>590</v>
          </cell>
          <cell r="C7921" t="str">
            <v>45</v>
          </cell>
          <cell r="D7921" t="str">
            <v>40</v>
          </cell>
          <cell r="E7921" t="str">
            <v>000</v>
          </cell>
          <cell r="F7921" t="str">
            <v>6400.03</v>
          </cell>
          <cell r="G7921" t="str">
            <v>Repairs &amp; Maintenance Major Repair &amp; Contingency</v>
          </cell>
          <cell r="H7921">
            <v>0</v>
          </cell>
          <cell r="I7921">
            <v>0</v>
          </cell>
          <cell r="J7921">
            <v>0</v>
          </cell>
          <cell r="K7921">
            <v>0</v>
          </cell>
          <cell r="L7921">
            <v>0</v>
          </cell>
          <cell r="M7921">
            <v>0</v>
          </cell>
          <cell r="N7921">
            <v>0</v>
          </cell>
          <cell r="O7921" t="str">
            <v>+++</v>
          </cell>
        </row>
        <row r="7922">
          <cell r="A7922" t="str">
            <v>590.45.40.000-6400.04</v>
          </cell>
          <cell r="B7922" t="str">
            <v>590</v>
          </cell>
          <cell r="C7922" t="str">
            <v>45</v>
          </cell>
          <cell r="D7922" t="str">
            <v>40</v>
          </cell>
          <cell r="E7922" t="str">
            <v>000</v>
          </cell>
          <cell r="F7922" t="str">
            <v>6400.04</v>
          </cell>
          <cell r="G7922" t="str">
            <v>Repairs &amp; Maintenance Equipment Rental</v>
          </cell>
          <cell r="H7922">
            <v>0</v>
          </cell>
          <cell r="I7922">
            <v>0</v>
          </cell>
          <cell r="J7922">
            <v>0</v>
          </cell>
          <cell r="K7922">
            <v>0</v>
          </cell>
          <cell r="L7922">
            <v>0</v>
          </cell>
          <cell r="M7922">
            <v>0</v>
          </cell>
          <cell r="N7922">
            <v>0</v>
          </cell>
          <cell r="O7922" t="str">
            <v>+++</v>
          </cell>
        </row>
        <row r="7923">
          <cell r="A7923" t="str">
            <v>590.45.40.000-6400.05</v>
          </cell>
          <cell r="B7923" t="str">
            <v>590</v>
          </cell>
          <cell r="C7923" t="str">
            <v>45</v>
          </cell>
          <cell r="D7923" t="str">
            <v>40</v>
          </cell>
          <cell r="E7923" t="str">
            <v>000</v>
          </cell>
          <cell r="F7923" t="str">
            <v>6400.05</v>
          </cell>
          <cell r="G7923" t="str">
            <v>Repairs &amp; Maintenance Vehicle</v>
          </cell>
          <cell r="H7923">
            <v>0</v>
          </cell>
          <cell r="I7923">
            <v>0</v>
          </cell>
          <cell r="J7923">
            <v>0</v>
          </cell>
          <cell r="K7923">
            <v>0</v>
          </cell>
          <cell r="L7923">
            <v>0</v>
          </cell>
          <cell r="M7923">
            <v>0</v>
          </cell>
          <cell r="N7923">
            <v>0</v>
          </cell>
          <cell r="O7923" t="str">
            <v>+++</v>
          </cell>
        </row>
        <row r="7924">
          <cell r="A7924" t="str">
            <v>590.45.40.000-6600.01</v>
          </cell>
          <cell r="B7924" t="str">
            <v>590</v>
          </cell>
          <cell r="C7924" t="str">
            <v>45</v>
          </cell>
          <cell r="D7924" t="str">
            <v>40</v>
          </cell>
          <cell r="E7924" t="str">
            <v>000</v>
          </cell>
          <cell r="F7924" t="str">
            <v>6600.01</v>
          </cell>
          <cell r="G7924" t="str">
            <v>Administrative Expenses Meetings</v>
          </cell>
          <cell r="H7924">
            <v>0</v>
          </cell>
          <cell r="I7924">
            <v>0</v>
          </cell>
          <cell r="J7924">
            <v>0</v>
          </cell>
          <cell r="K7924">
            <v>0</v>
          </cell>
          <cell r="L7924">
            <v>0</v>
          </cell>
          <cell r="M7924">
            <v>0</v>
          </cell>
          <cell r="N7924">
            <v>0</v>
          </cell>
          <cell r="O7924" t="str">
            <v>+++</v>
          </cell>
        </row>
        <row r="7925">
          <cell r="A7925" t="str">
            <v>590.45.40.000-6600.03</v>
          </cell>
          <cell r="B7925" t="str">
            <v>590</v>
          </cell>
          <cell r="C7925" t="str">
            <v>45</v>
          </cell>
          <cell r="D7925" t="str">
            <v>40</v>
          </cell>
          <cell r="E7925" t="str">
            <v>000</v>
          </cell>
          <cell r="F7925" t="str">
            <v>6600.03</v>
          </cell>
          <cell r="G7925" t="str">
            <v>Administrative Expenses Mileage Reimbursement</v>
          </cell>
          <cell r="H7925">
            <v>0</v>
          </cell>
          <cell r="I7925">
            <v>0</v>
          </cell>
          <cell r="J7925">
            <v>0</v>
          </cell>
          <cell r="K7925">
            <v>0</v>
          </cell>
          <cell r="L7925">
            <v>0</v>
          </cell>
          <cell r="M7925">
            <v>0</v>
          </cell>
          <cell r="N7925">
            <v>0</v>
          </cell>
          <cell r="O7925" t="str">
            <v>+++</v>
          </cell>
        </row>
        <row r="7926">
          <cell r="A7926" t="str">
            <v>590.45.40.000-6600.04</v>
          </cell>
          <cell r="B7926" t="str">
            <v>590</v>
          </cell>
          <cell r="C7926" t="str">
            <v>45</v>
          </cell>
          <cell r="D7926" t="str">
            <v>40</v>
          </cell>
          <cell r="E7926" t="str">
            <v>000</v>
          </cell>
          <cell r="F7926" t="str">
            <v>6600.04</v>
          </cell>
          <cell r="G7926" t="str">
            <v>Administrative Expenses Training/Conferences</v>
          </cell>
          <cell r="H7926">
            <v>0</v>
          </cell>
          <cell r="I7926">
            <v>0</v>
          </cell>
          <cell r="J7926">
            <v>0</v>
          </cell>
          <cell r="K7926">
            <v>0</v>
          </cell>
          <cell r="L7926">
            <v>0</v>
          </cell>
          <cell r="M7926">
            <v>0</v>
          </cell>
          <cell r="N7926">
            <v>0</v>
          </cell>
          <cell r="O7926" t="str">
            <v>+++</v>
          </cell>
        </row>
        <row r="7927">
          <cell r="A7927" t="str">
            <v>590.45.40.000-6600.05</v>
          </cell>
          <cell r="B7927" t="str">
            <v>590</v>
          </cell>
          <cell r="C7927" t="str">
            <v>45</v>
          </cell>
          <cell r="D7927" t="str">
            <v>40</v>
          </cell>
          <cell r="E7927" t="str">
            <v>000</v>
          </cell>
          <cell r="F7927" t="str">
            <v>6600.05</v>
          </cell>
          <cell r="G7927" t="str">
            <v>Administrative Expenses Public/Legal Advertisement</v>
          </cell>
          <cell r="H7927">
            <v>0</v>
          </cell>
          <cell r="I7927">
            <v>0</v>
          </cell>
          <cell r="J7927">
            <v>0</v>
          </cell>
          <cell r="K7927">
            <v>0</v>
          </cell>
          <cell r="L7927">
            <v>0</v>
          </cell>
          <cell r="M7927">
            <v>0</v>
          </cell>
          <cell r="N7927">
            <v>0</v>
          </cell>
          <cell r="O7927" t="str">
            <v>+++</v>
          </cell>
        </row>
        <row r="7928">
          <cell r="A7928" t="str">
            <v>590.45.40.000-6600.06</v>
          </cell>
          <cell r="B7928" t="str">
            <v>590</v>
          </cell>
          <cell r="C7928" t="str">
            <v>45</v>
          </cell>
          <cell r="D7928" t="str">
            <v>40</v>
          </cell>
          <cell r="E7928" t="str">
            <v>000</v>
          </cell>
          <cell r="F7928" t="str">
            <v>6600.06</v>
          </cell>
          <cell r="G7928" t="str">
            <v>Administrative Expenses Property/Building Rental</v>
          </cell>
          <cell r="H7928">
            <v>0</v>
          </cell>
          <cell r="I7928">
            <v>0</v>
          </cell>
          <cell r="J7928">
            <v>0</v>
          </cell>
          <cell r="K7928">
            <v>0</v>
          </cell>
          <cell r="L7928">
            <v>0</v>
          </cell>
          <cell r="M7928">
            <v>0</v>
          </cell>
          <cell r="N7928">
            <v>0</v>
          </cell>
          <cell r="O7928" t="str">
            <v>+++</v>
          </cell>
        </row>
        <row r="7929">
          <cell r="A7929" t="str">
            <v>590.45.40.000-6600.07</v>
          </cell>
          <cell r="B7929" t="str">
            <v>590</v>
          </cell>
          <cell r="C7929" t="str">
            <v>45</v>
          </cell>
          <cell r="D7929" t="str">
            <v>40</v>
          </cell>
          <cell r="E7929" t="str">
            <v>000</v>
          </cell>
          <cell r="F7929" t="str">
            <v>6600.07</v>
          </cell>
          <cell r="G7929" t="str">
            <v>Administrative Expenses Employee Recruitment</v>
          </cell>
          <cell r="H7929">
            <v>0</v>
          </cell>
          <cell r="I7929">
            <v>0</v>
          </cell>
          <cell r="J7929">
            <v>0</v>
          </cell>
          <cell r="K7929">
            <v>0</v>
          </cell>
          <cell r="L7929">
            <v>0</v>
          </cell>
          <cell r="M7929">
            <v>0</v>
          </cell>
          <cell r="N7929">
            <v>0</v>
          </cell>
          <cell r="O7929" t="str">
            <v>+++</v>
          </cell>
        </row>
        <row r="7930">
          <cell r="A7930" t="str">
            <v>590.45.40.000-6600.08</v>
          </cell>
          <cell r="B7930" t="str">
            <v>590</v>
          </cell>
          <cell r="C7930" t="str">
            <v>45</v>
          </cell>
          <cell r="D7930" t="str">
            <v>40</v>
          </cell>
          <cell r="E7930" t="str">
            <v>000</v>
          </cell>
          <cell r="F7930" t="str">
            <v>6600.08</v>
          </cell>
          <cell r="G7930" t="str">
            <v>Administrative Expenses Employee Recognition</v>
          </cell>
          <cell r="H7930">
            <v>0</v>
          </cell>
          <cell r="I7930">
            <v>0</v>
          </cell>
          <cell r="J7930">
            <v>0</v>
          </cell>
          <cell r="K7930">
            <v>0</v>
          </cell>
          <cell r="L7930">
            <v>0</v>
          </cell>
          <cell r="M7930">
            <v>0</v>
          </cell>
          <cell r="N7930">
            <v>0</v>
          </cell>
          <cell r="O7930" t="str">
            <v>+++</v>
          </cell>
        </row>
        <row r="7931">
          <cell r="A7931" t="str">
            <v>590.45.40.000-6600.14</v>
          </cell>
          <cell r="B7931" t="str">
            <v>590</v>
          </cell>
          <cell r="C7931" t="str">
            <v>45</v>
          </cell>
          <cell r="D7931" t="str">
            <v>40</v>
          </cell>
          <cell r="E7931" t="str">
            <v>000</v>
          </cell>
          <cell r="F7931" t="str">
            <v>6600.14</v>
          </cell>
          <cell r="G7931" t="str">
            <v>Administrative Expenses Filing/Recording Fee</v>
          </cell>
          <cell r="H7931">
            <v>0</v>
          </cell>
          <cell r="I7931">
            <v>0</v>
          </cell>
          <cell r="J7931">
            <v>0</v>
          </cell>
          <cell r="K7931">
            <v>0</v>
          </cell>
          <cell r="L7931">
            <v>0</v>
          </cell>
          <cell r="M7931">
            <v>0</v>
          </cell>
          <cell r="N7931">
            <v>0</v>
          </cell>
          <cell r="O7931" t="str">
            <v>+++</v>
          </cell>
        </row>
        <row r="7932">
          <cell r="A7932" t="str">
            <v>590.45.40.000-6600.24</v>
          </cell>
          <cell r="B7932" t="str">
            <v>590</v>
          </cell>
          <cell r="C7932" t="str">
            <v>45</v>
          </cell>
          <cell r="D7932" t="str">
            <v>40</v>
          </cell>
          <cell r="E7932" t="str">
            <v>000</v>
          </cell>
          <cell r="F7932" t="str">
            <v>6600.24</v>
          </cell>
          <cell r="G7932" t="str">
            <v>Administrative Expenses Marketing</v>
          </cell>
          <cell r="H7932">
            <v>0</v>
          </cell>
          <cell r="I7932">
            <v>0</v>
          </cell>
          <cell r="J7932">
            <v>0</v>
          </cell>
          <cell r="K7932">
            <v>0</v>
          </cell>
          <cell r="L7932">
            <v>0</v>
          </cell>
          <cell r="M7932">
            <v>0</v>
          </cell>
          <cell r="N7932">
            <v>0</v>
          </cell>
          <cell r="O7932" t="str">
            <v>+++</v>
          </cell>
        </row>
        <row r="7933">
          <cell r="A7933" t="str">
            <v>590.45.40.000-6600.25</v>
          </cell>
          <cell r="B7933" t="str">
            <v>590</v>
          </cell>
          <cell r="C7933" t="str">
            <v>45</v>
          </cell>
          <cell r="D7933" t="str">
            <v>40</v>
          </cell>
          <cell r="E7933" t="str">
            <v>000</v>
          </cell>
          <cell r="F7933" t="str">
            <v>6600.25</v>
          </cell>
          <cell r="G7933" t="str">
            <v>Administrative Expenses Support Services-Indirect Labor</v>
          </cell>
          <cell r="H7933">
            <v>0</v>
          </cell>
          <cell r="I7933">
            <v>0</v>
          </cell>
          <cell r="J7933">
            <v>0</v>
          </cell>
          <cell r="K7933">
            <v>0</v>
          </cell>
          <cell r="L7933">
            <v>0</v>
          </cell>
          <cell r="M7933">
            <v>0</v>
          </cell>
          <cell r="N7933">
            <v>0</v>
          </cell>
          <cell r="O7933" t="str">
            <v>+++</v>
          </cell>
        </row>
        <row r="7934">
          <cell r="A7934" t="str">
            <v>590.45.40.000-6600.26</v>
          </cell>
          <cell r="B7934" t="str">
            <v>590</v>
          </cell>
          <cell r="C7934" t="str">
            <v>45</v>
          </cell>
          <cell r="D7934" t="str">
            <v>40</v>
          </cell>
          <cell r="E7934" t="str">
            <v>000</v>
          </cell>
          <cell r="F7934" t="str">
            <v>6600.26</v>
          </cell>
          <cell r="G7934" t="str">
            <v>Administrative Expenses Support Services-IT</v>
          </cell>
          <cell r="H7934">
            <v>0</v>
          </cell>
          <cell r="I7934">
            <v>0</v>
          </cell>
          <cell r="J7934">
            <v>0</v>
          </cell>
          <cell r="K7934">
            <v>0</v>
          </cell>
          <cell r="L7934">
            <v>0</v>
          </cell>
          <cell r="M7934">
            <v>0</v>
          </cell>
          <cell r="N7934">
            <v>0</v>
          </cell>
          <cell r="O7934" t="str">
            <v>+++</v>
          </cell>
        </row>
        <row r="7935">
          <cell r="A7935" t="str">
            <v>590.45.40.000-6600.27</v>
          </cell>
          <cell r="B7935" t="str">
            <v>590</v>
          </cell>
          <cell r="C7935" t="str">
            <v>45</v>
          </cell>
          <cell r="D7935" t="str">
            <v>40</v>
          </cell>
          <cell r="E7935" t="str">
            <v>000</v>
          </cell>
          <cell r="F7935" t="str">
            <v>6600.27</v>
          </cell>
          <cell r="G7935" t="str">
            <v>Administrative Expenses Support Services-Direct Labor</v>
          </cell>
          <cell r="H7935">
            <v>0</v>
          </cell>
          <cell r="I7935">
            <v>0</v>
          </cell>
          <cell r="J7935">
            <v>0</v>
          </cell>
          <cell r="K7935">
            <v>0</v>
          </cell>
          <cell r="L7935">
            <v>0</v>
          </cell>
          <cell r="M7935">
            <v>0</v>
          </cell>
          <cell r="N7935">
            <v>0</v>
          </cell>
          <cell r="O7935" t="str">
            <v>+++</v>
          </cell>
        </row>
        <row r="7936">
          <cell r="A7936" t="str">
            <v>590.45.40.000-6600.29</v>
          </cell>
          <cell r="B7936" t="str">
            <v>590</v>
          </cell>
          <cell r="C7936" t="str">
            <v>45</v>
          </cell>
          <cell r="D7936" t="str">
            <v>40</v>
          </cell>
          <cell r="E7936" t="str">
            <v>000</v>
          </cell>
          <cell r="F7936" t="str">
            <v>6600.29</v>
          </cell>
          <cell r="G7936" t="str">
            <v>Administrative Expenses Administration &amp; Planning</v>
          </cell>
          <cell r="H7936">
            <v>0</v>
          </cell>
          <cell r="I7936">
            <v>0</v>
          </cell>
          <cell r="J7936">
            <v>0</v>
          </cell>
          <cell r="K7936">
            <v>0</v>
          </cell>
          <cell r="L7936">
            <v>0</v>
          </cell>
          <cell r="M7936">
            <v>0</v>
          </cell>
          <cell r="N7936">
            <v>0</v>
          </cell>
          <cell r="O7936" t="str">
            <v>+++</v>
          </cell>
        </row>
        <row r="7937">
          <cell r="A7937" t="str">
            <v>590.45.40.000-6600.30</v>
          </cell>
          <cell r="B7937" t="str">
            <v>590</v>
          </cell>
          <cell r="C7937" t="str">
            <v>45</v>
          </cell>
          <cell r="D7937" t="str">
            <v>40</v>
          </cell>
          <cell r="E7937" t="str">
            <v>000</v>
          </cell>
          <cell r="F7937" t="str">
            <v>6600.30</v>
          </cell>
          <cell r="G7937" t="str">
            <v>Administrative Expenses Other Expenses</v>
          </cell>
          <cell r="H7937">
            <v>0</v>
          </cell>
          <cell r="I7937">
            <v>0</v>
          </cell>
          <cell r="J7937">
            <v>0</v>
          </cell>
          <cell r="K7937">
            <v>0</v>
          </cell>
          <cell r="L7937">
            <v>0</v>
          </cell>
          <cell r="M7937">
            <v>0</v>
          </cell>
          <cell r="N7937">
            <v>0</v>
          </cell>
          <cell r="O7937" t="str">
            <v>+++</v>
          </cell>
        </row>
        <row r="7938">
          <cell r="A7938" t="str">
            <v>590.45.40.000-7000.03</v>
          </cell>
          <cell r="B7938" t="str">
            <v>590</v>
          </cell>
          <cell r="C7938" t="str">
            <v>45</v>
          </cell>
          <cell r="D7938" t="str">
            <v>40</v>
          </cell>
          <cell r="E7938" t="str">
            <v>000</v>
          </cell>
          <cell r="F7938" t="str">
            <v>7000.03</v>
          </cell>
          <cell r="G7938" t="str">
            <v>Capital Outlay Operations Equip-Minor</v>
          </cell>
          <cell r="H7938">
            <v>0</v>
          </cell>
          <cell r="I7938">
            <v>0</v>
          </cell>
          <cell r="J7938">
            <v>0</v>
          </cell>
          <cell r="K7938">
            <v>0</v>
          </cell>
          <cell r="L7938">
            <v>0</v>
          </cell>
          <cell r="M7938">
            <v>0</v>
          </cell>
          <cell r="N7938">
            <v>0</v>
          </cell>
          <cell r="O7938" t="str">
            <v>+++</v>
          </cell>
        </row>
        <row r="7939">
          <cell r="A7939" t="str">
            <v>590.45.40.000-7000.04</v>
          </cell>
          <cell r="B7939" t="str">
            <v>590</v>
          </cell>
          <cell r="C7939" t="str">
            <v>45</v>
          </cell>
          <cell r="D7939" t="str">
            <v>40</v>
          </cell>
          <cell r="E7939" t="str">
            <v>000</v>
          </cell>
          <cell r="F7939" t="str">
            <v>7000.04</v>
          </cell>
          <cell r="G7939" t="str">
            <v>Capital Outlay Operations Equipment-Major</v>
          </cell>
          <cell r="H7939">
            <v>0</v>
          </cell>
          <cell r="I7939">
            <v>0</v>
          </cell>
          <cell r="J7939">
            <v>0</v>
          </cell>
          <cell r="K7939">
            <v>0</v>
          </cell>
          <cell r="L7939">
            <v>0</v>
          </cell>
          <cell r="M7939">
            <v>0</v>
          </cell>
          <cell r="N7939">
            <v>0</v>
          </cell>
          <cell r="O7939" t="str">
            <v>+++</v>
          </cell>
        </row>
        <row r="7940">
          <cell r="A7940" t="str">
            <v>590.45.40.000-7000.07</v>
          </cell>
          <cell r="B7940" t="str">
            <v>590</v>
          </cell>
          <cell r="C7940" t="str">
            <v>45</v>
          </cell>
          <cell r="D7940" t="str">
            <v>40</v>
          </cell>
          <cell r="E7940" t="str">
            <v>000</v>
          </cell>
          <cell r="F7940" t="str">
            <v>7000.07</v>
          </cell>
          <cell r="G7940" t="str">
            <v>Capital Outlay Computer Hardware</v>
          </cell>
          <cell r="H7940">
            <v>0</v>
          </cell>
          <cell r="I7940">
            <v>0</v>
          </cell>
          <cell r="J7940">
            <v>0</v>
          </cell>
          <cell r="K7940">
            <v>0</v>
          </cell>
          <cell r="L7940">
            <v>0</v>
          </cell>
          <cell r="M7940">
            <v>0</v>
          </cell>
          <cell r="N7940">
            <v>0</v>
          </cell>
          <cell r="O7940" t="str">
            <v>+++</v>
          </cell>
        </row>
        <row r="7941">
          <cell r="A7941" t="str">
            <v>590.45.40.000-7000.08</v>
          </cell>
          <cell r="B7941" t="str">
            <v>590</v>
          </cell>
          <cell r="C7941" t="str">
            <v>45</v>
          </cell>
          <cell r="D7941" t="str">
            <v>40</v>
          </cell>
          <cell r="E7941" t="str">
            <v>000</v>
          </cell>
          <cell r="F7941" t="str">
            <v>7000.08</v>
          </cell>
          <cell r="G7941" t="str">
            <v>Capital Outlay Computer Software</v>
          </cell>
          <cell r="H7941">
            <v>0</v>
          </cell>
          <cell r="I7941">
            <v>0</v>
          </cell>
          <cell r="J7941">
            <v>0</v>
          </cell>
          <cell r="K7941">
            <v>0</v>
          </cell>
          <cell r="L7941">
            <v>0</v>
          </cell>
          <cell r="M7941">
            <v>0</v>
          </cell>
          <cell r="N7941">
            <v>0</v>
          </cell>
          <cell r="O7941" t="str">
            <v>+++</v>
          </cell>
        </row>
        <row r="7942">
          <cell r="A7942" t="str">
            <v>590.45.40.000-7000.12</v>
          </cell>
          <cell r="B7942" t="str">
            <v>590</v>
          </cell>
          <cell r="C7942" t="str">
            <v>45</v>
          </cell>
          <cell r="D7942" t="str">
            <v>40</v>
          </cell>
          <cell r="E7942" t="str">
            <v>000</v>
          </cell>
          <cell r="F7942" t="str">
            <v>7000.12</v>
          </cell>
          <cell r="G7942" t="str">
            <v>Capital Outlay Furniture</v>
          </cell>
          <cell r="H7942">
            <v>0</v>
          </cell>
          <cell r="I7942">
            <v>0</v>
          </cell>
          <cell r="J7942">
            <v>0</v>
          </cell>
          <cell r="K7942">
            <v>0</v>
          </cell>
          <cell r="L7942">
            <v>0</v>
          </cell>
          <cell r="M7942">
            <v>0</v>
          </cell>
          <cell r="N7942">
            <v>0</v>
          </cell>
          <cell r="O7942" t="str">
            <v>+++</v>
          </cell>
        </row>
        <row r="7943">
          <cell r="A7943" t="str">
            <v>590.45.40.000-7000.99</v>
          </cell>
          <cell r="B7943" t="str">
            <v>590</v>
          </cell>
          <cell r="C7943" t="str">
            <v>45</v>
          </cell>
          <cell r="D7943" t="str">
            <v>40</v>
          </cell>
          <cell r="E7943" t="str">
            <v>000</v>
          </cell>
          <cell r="F7943" t="str">
            <v>7000.99</v>
          </cell>
          <cell r="G7943" t="str">
            <v>Capital Outlay General</v>
          </cell>
          <cell r="H7943">
            <v>0</v>
          </cell>
          <cell r="I7943">
            <v>0</v>
          </cell>
          <cell r="J7943">
            <v>0</v>
          </cell>
          <cell r="K7943">
            <v>0</v>
          </cell>
          <cell r="L7943">
            <v>0</v>
          </cell>
          <cell r="M7943">
            <v>0</v>
          </cell>
          <cell r="N7943">
            <v>0</v>
          </cell>
          <cell r="O7943" t="str">
            <v>+++</v>
          </cell>
        </row>
        <row r="7944">
          <cell r="A7944" t="str">
            <v>590.45.41.000-5000.01</v>
          </cell>
          <cell r="B7944" t="str">
            <v>590</v>
          </cell>
          <cell r="C7944" t="str">
            <v>45</v>
          </cell>
          <cell r="D7944" t="str">
            <v>41</v>
          </cell>
          <cell r="E7944" t="str">
            <v>000</v>
          </cell>
          <cell r="F7944" t="str">
            <v>5000.01</v>
          </cell>
          <cell r="G7944" t="str">
            <v>Salaries Regular</v>
          </cell>
          <cell r="H7944">
            <v>0</v>
          </cell>
          <cell r="I7944">
            <v>0</v>
          </cell>
          <cell r="J7944">
            <v>0</v>
          </cell>
          <cell r="K7944">
            <v>0</v>
          </cell>
          <cell r="L7944">
            <v>0</v>
          </cell>
          <cell r="M7944">
            <v>0</v>
          </cell>
          <cell r="N7944">
            <v>0</v>
          </cell>
          <cell r="O7944" t="str">
            <v>+++</v>
          </cell>
        </row>
        <row r="7945">
          <cell r="A7945" t="str">
            <v>590.45.41.000-5000.02</v>
          </cell>
          <cell r="B7945" t="str">
            <v>590</v>
          </cell>
          <cell r="C7945" t="str">
            <v>45</v>
          </cell>
          <cell r="D7945" t="str">
            <v>41</v>
          </cell>
          <cell r="E7945" t="str">
            <v>000</v>
          </cell>
          <cell r="F7945" t="str">
            <v>5000.02</v>
          </cell>
          <cell r="G7945" t="str">
            <v>Salaries Part Time</v>
          </cell>
          <cell r="H7945">
            <v>0</v>
          </cell>
          <cell r="I7945">
            <v>0</v>
          </cell>
          <cell r="J7945">
            <v>0</v>
          </cell>
          <cell r="K7945">
            <v>0</v>
          </cell>
          <cell r="L7945">
            <v>0</v>
          </cell>
          <cell r="M7945">
            <v>0</v>
          </cell>
          <cell r="N7945">
            <v>0</v>
          </cell>
          <cell r="O7945" t="str">
            <v>+++</v>
          </cell>
        </row>
        <row r="7946">
          <cell r="A7946" t="str">
            <v>590.45.41.000-5000.03</v>
          </cell>
          <cell r="B7946" t="str">
            <v>590</v>
          </cell>
          <cell r="C7946" t="str">
            <v>45</v>
          </cell>
          <cell r="D7946" t="str">
            <v>41</v>
          </cell>
          <cell r="E7946" t="str">
            <v>000</v>
          </cell>
          <cell r="F7946" t="str">
            <v>5000.03</v>
          </cell>
          <cell r="G7946" t="str">
            <v>Salaries Overtime</v>
          </cell>
          <cell r="H7946">
            <v>0</v>
          </cell>
          <cell r="I7946">
            <v>0</v>
          </cell>
          <cell r="J7946">
            <v>0</v>
          </cell>
          <cell r="K7946">
            <v>0</v>
          </cell>
          <cell r="L7946">
            <v>0</v>
          </cell>
          <cell r="M7946">
            <v>0</v>
          </cell>
          <cell r="N7946">
            <v>0</v>
          </cell>
          <cell r="O7946" t="str">
            <v>+++</v>
          </cell>
        </row>
        <row r="7947">
          <cell r="A7947" t="str">
            <v>590.45.41.000-5000.04</v>
          </cell>
          <cell r="B7947" t="str">
            <v>590</v>
          </cell>
          <cell r="C7947" t="str">
            <v>45</v>
          </cell>
          <cell r="D7947" t="str">
            <v>41</v>
          </cell>
          <cell r="E7947" t="str">
            <v>000</v>
          </cell>
          <cell r="F7947" t="str">
            <v>5000.04</v>
          </cell>
          <cell r="G7947" t="str">
            <v>Salaries Holiday Pay</v>
          </cell>
          <cell r="H7947">
            <v>0</v>
          </cell>
          <cell r="I7947">
            <v>0</v>
          </cell>
          <cell r="J7947">
            <v>0</v>
          </cell>
          <cell r="K7947">
            <v>0</v>
          </cell>
          <cell r="L7947">
            <v>0</v>
          </cell>
          <cell r="M7947">
            <v>0</v>
          </cell>
          <cell r="N7947">
            <v>0</v>
          </cell>
          <cell r="O7947" t="str">
            <v>+++</v>
          </cell>
        </row>
        <row r="7948">
          <cell r="A7948" t="str">
            <v>590.45.41.000-5000.06</v>
          </cell>
          <cell r="B7948" t="str">
            <v>590</v>
          </cell>
          <cell r="C7948" t="str">
            <v>45</v>
          </cell>
          <cell r="D7948" t="str">
            <v>41</v>
          </cell>
          <cell r="E7948" t="str">
            <v>000</v>
          </cell>
          <cell r="F7948" t="str">
            <v>5000.06</v>
          </cell>
          <cell r="G7948" t="str">
            <v>Salaries Out of Class</v>
          </cell>
          <cell r="H7948">
            <v>0</v>
          </cell>
          <cell r="I7948">
            <v>0</v>
          </cell>
          <cell r="J7948">
            <v>0</v>
          </cell>
          <cell r="K7948">
            <v>0</v>
          </cell>
          <cell r="L7948">
            <v>0</v>
          </cell>
          <cell r="M7948">
            <v>0</v>
          </cell>
          <cell r="N7948">
            <v>0</v>
          </cell>
          <cell r="O7948" t="str">
            <v>+++</v>
          </cell>
        </row>
        <row r="7949">
          <cell r="A7949" t="str">
            <v>590.45.41.000-5000.07</v>
          </cell>
          <cell r="B7949" t="str">
            <v>590</v>
          </cell>
          <cell r="C7949" t="str">
            <v>45</v>
          </cell>
          <cell r="D7949" t="str">
            <v>41</v>
          </cell>
          <cell r="E7949" t="str">
            <v>000</v>
          </cell>
          <cell r="F7949" t="str">
            <v>5000.07</v>
          </cell>
          <cell r="G7949" t="str">
            <v>Salaries Admin Leave Pay</v>
          </cell>
          <cell r="H7949">
            <v>0</v>
          </cell>
          <cell r="I7949">
            <v>0</v>
          </cell>
          <cell r="J7949">
            <v>0</v>
          </cell>
          <cell r="K7949">
            <v>0</v>
          </cell>
          <cell r="L7949">
            <v>0</v>
          </cell>
          <cell r="M7949">
            <v>0</v>
          </cell>
          <cell r="N7949">
            <v>0</v>
          </cell>
          <cell r="O7949" t="str">
            <v>+++</v>
          </cell>
        </row>
        <row r="7950">
          <cell r="A7950" t="str">
            <v>590.45.41.000-5000.08</v>
          </cell>
          <cell r="B7950" t="str">
            <v>590</v>
          </cell>
          <cell r="C7950" t="str">
            <v>45</v>
          </cell>
          <cell r="D7950" t="str">
            <v>41</v>
          </cell>
          <cell r="E7950" t="str">
            <v>000</v>
          </cell>
          <cell r="F7950" t="str">
            <v>5000.08</v>
          </cell>
          <cell r="G7950" t="str">
            <v>Salaries Longevity Pay</v>
          </cell>
          <cell r="H7950">
            <v>0</v>
          </cell>
          <cell r="I7950">
            <v>0</v>
          </cell>
          <cell r="J7950">
            <v>0</v>
          </cell>
          <cell r="K7950">
            <v>0</v>
          </cell>
          <cell r="L7950">
            <v>0</v>
          </cell>
          <cell r="M7950">
            <v>0</v>
          </cell>
          <cell r="N7950">
            <v>0</v>
          </cell>
          <cell r="O7950" t="str">
            <v>+++</v>
          </cell>
        </row>
        <row r="7951">
          <cell r="A7951" t="str">
            <v>590.45.41.000-5000.11</v>
          </cell>
          <cell r="B7951" t="str">
            <v>590</v>
          </cell>
          <cell r="C7951" t="str">
            <v>45</v>
          </cell>
          <cell r="D7951" t="str">
            <v>41</v>
          </cell>
          <cell r="E7951" t="str">
            <v>000</v>
          </cell>
          <cell r="F7951" t="str">
            <v>5000.11</v>
          </cell>
          <cell r="G7951" t="str">
            <v>Salaries Worker's Comp</v>
          </cell>
          <cell r="H7951">
            <v>0</v>
          </cell>
          <cell r="I7951">
            <v>0</v>
          </cell>
          <cell r="J7951">
            <v>0</v>
          </cell>
          <cell r="K7951">
            <v>0</v>
          </cell>
          <cell r="L7951">
            <v>0</v>
          </cell>
          <cell r="M7951">
            <v>0</v>
          </cell>
          <cell r="N7951">
            <v>0</v>
          </cell>
          <cell r="O7951" t="str">
            <v>+++</v>
          </cell>
        </row>
        <row r="7952">
          <cell r="A7952" t="str">
            <v>590.45.41.000-5000.99</v>
          </cell>
          <cell r="B7952" t="str">
            <v>590</v>
          </cell>
          <cell r="C7952" t="str">
            <v>45</v>
          </cell>
          <cell r="D7952" t="str">
            <v>41</v>
          </cell>
          <cell r="E7952" t="str">
            <v>000</v>
          </cell>
          <cell r="F7952" t="str">
            <v>5000.99</v>
          </cell>
          <cell r="G7952" t="str">
            <v>Salaries New Personnel Requests</v>
          </cell>
          <cell r="H7952">
            <v>0</v>
          </cell>
          <cell r="I7952">
            <v>0</v>
          </cell>
          <cell r="J7952">
            <v>0</v>
          </cell>
          <cell r="K7952">
            <v>0</v>
          </cell>
          <cell r="L7952">
            <v>0</v>
          </cell>
          <cell r="M7952">
            <v>0</v>
          </cell>
          <cell r="N7952">
            <v>0</v>
          </cell>
          <cell r="O7952" t="str">
            <v>+++</v>
          </cell>
        </row>
        <row r="7953">
          <cell r="A7953" t="str">
            <v>590.45.41.000-5100.00</v>
          </cell>
          <cell r="B7953" t="str">
            <v>590</v>
          </cell>
          <cell r="C7953" t="str">
            <v>45</v>
          </cell>
          <cell r="D7953" t="str">
            <v>41</v>
          </cell>
          <cell r="E7953" t="str">
            <v>000</v>
          </cell>
          <cell r="F7953" t="str">
            <v>5100.00</v>
          </cell>
          <cell r="G7953" t="str">
            <v>Benefits PERS Pool Liability</v>
          </cell>
          <cell r="H7953">
            <v>0</v>
          </cell>
          <cell r="I7953">
            <v>0</v>
          </cell>
          <cell r="J7953">
            <v>0</v>
          </cell>
          <cell r="K7953">
            <v>0</v>
          </cell>
          <cell r="L7953">
            <v>0</v>
          </cell>
          <cell r="M7953">
            <v>0</v>
          </cell>
          <cell r="N7953">
            <v>0</v>
          </cell>
          <cell r="O7953" t="str">
            <v>+++</v>
          </cell>
        </row>
        <row r="7954">
          <cell r="A7954" t="str">
            <v>590.45.41.000-5100.01</v>
          </cell>
          <cell r="B7954" t="str">
            <v>590</v>
          </cell>
          <cell r="C7954" t="str">
            <v>45</v>
          </cell>
          <cell r="D7954" t="str">
            <v>41</v>
          </cell>
          <cell r="E7954" t="str">
            <v>000</v>
          </cell>
          <cell r="F7954" t="str">
            <v>5100.01</v>
          </cell>
          <cell r="G7954" t="str">
            <v>Benefits Retirement</v>
          </cell>
          <cell r="H7954">
            <v>0</v>
          </cell>
          <cell r="I7954">
            <v>0</v>
          </cell>
          <cell r="J7954">
            <v>0</v>
          </cell>
          <cell r="K7954">
            <v>0</v>
          </cell>
          <cell r="L7954">
            <v>0</v>
          </cell>
          <cell r="M7954">
            <v>0</v>
          </cell>
          <cell r="N7954">
            <v>0</v>
          </cell>
          <cell r="O7954" t="str">
            <v>+++</v>
          </cell>
        </row>
        <row r="7955">
          <cell r="A7955" t="str">
            <v>590.45.41.000-5100.02</v>
          </cell>
          <cell r="B7955" t="str">
            <v>590</v>
          </cell>
          <cell r="C7955" t="str">
            <v>45</v>
          </cell>
          <cell r="D7955" t="str">
            <v>41</v>
          </cell>
          <cell r="E7955" t="str">
            <v>000</v>
          </cell>
          <cell r="F7955" t="str">
            <v>5100.02</v>
          </cell>
          <cell r="G7955" t="str">
            <v>Benefits Health Insurance</v>
          </cell>
          <cell r="H7955">
            <v>0</v>
          </cell>
          <cell r="I7955">
            <v>0</v>
          </cell>
          <cell r="J7955">
            <v>0</v>
          </cell>
          <cell r="K7955">
            <v>0</v>
          </cell>
          <cell r="L7955">
            <v>0</v>
          </cell>
          <cell r="M7955">
            <v>0</v>
          </cell>
          <cell r="N7955">
            <v>0</v>
          </cell>
          <cell r="O7955" t="str">
            <v>+++</v>
          </cell>
        </row>
        <row r="7956">
          <cell r="A7956" t="str">
            <v>590.45.41.000-5100.03</v>
          </cell>
          <cell r="B7956" t="str">
            <v>590</v>
          </cell>
          <cell r="C7956" t="str">
            <v>45</v>
          </cell>
          <cell r="D7956" t="str">
            <v>41</v>
          </cell>
          <cell r="E7956" t="str">
            <v>000</v>
          </cell>
          <cell r="F7956" t="str">
            <v>5100.03</v>
          </cell>
          <cell r="G7956" t="str">
            <v>Benefits Dental Insurance</v>
          </cell>
          <cell r="H7956">
            <v>0</v>
          </cell>
          <cell r="I7956">
            <v>0</v>
          </cell>
          <cell r="J7956">
            <v>0</v>
          </cell>
          <cell r="K7956">
            <v>0</v>
          </cell>
          <cell r="L7956">
            <v>0</v>
          </cell>
          <cell r="M7956">
            <v>0</v>
          </cell>
          <cell r="N7956">
            <v>0</v>
          </cell>
          <cell r="O7956" t="str">
            <v>+++</v>
          </cell>
        </row>
        <row r="7957">
          <cell r="A7957" t="str">
            <v>590.45.41.000-5100.04</v>
          </cell>
          <cell r="B7957" t="str">
            <v>590</v>
          </cell>
          <cell r="C7957" t="str">
            <v>45</v>
          </cell>
          <cell r="D7957" t="str">
            <v>41</v>
          </cell>
          <cell r="E7957" t="str">
            <v>000</v>
          </cell>
          <cell r="F7957" t="str">
            <v>5100.04</v>
          </cell>
          <cell r="G7957" t="str">
            <v>Benefits Vision Insurance</v>
          </cell>
          <cell r="H7957">
            <v>0</v>
          </cell>
          <cell r="I7957">
            <v>0</v>
          </cell>
          <cell r="J7957">
            <v>0</v>
          </cell>
          <cell r="K7957">
            <v>0</v>
          </cell>
          <cell r="L7957">
            <v>0</v>
          </cell>
          <cell r="M7957">
            <v>0</v>
          </cell>
          <cell r="N7957">
            <v>0</v>
          </cell>
          <cell r="O7957" t="str">
            <v>+++</v>
          </cell>
        </row>
        <row r="7958">
          <cell r="A7958" t="str">
            <v>590.45.41.000-5100.05</v>
          </cell>
          <cell r="B7958" t="str">
            <v>590</v>
          </cell>
          <cell r="C7958" t="str">
            <v>45</v>
          </cell>
          <cell r="D7958" t="str">
            <v>41</v>
          </cell>
          <cell r="E7958" t="str">
            <v>000</v>
          </cell>
          <cell r="F7958" t="str">
            <v>5100.05</v>
          </cell>
          <cell r="G7958" t="str">
            <v>Benefits Life Insurance</v>
          </cell>
          <cell r="H7958">
            <v>0</v>
          </cell>
          <cell r="I7958">
            <v>0</v>
          </cell>
          <cell r="J7958">
            <v>0</v>
          </cell>
          <cell r="K7958">
            <v>0</v>
          </cell>
          <cell r="L7958">
            <v>0</v>
          </cell>
          <cell r="M7958">
            <v>0</v>
          </cell>
          <cell r="N7958">
            <v>0</v>
          </cell>
          <cell r="O7958" t="str">
            <v>+++</v>
          </cell>
        </row>
        <row r="7959">
          <cell r="A7959" t="str">
            <v>590.45.41.000-5100.06</v>
          </cell>
          <cell r="B7959" t="str">
            <v>590</v>
          </cell>
          <cell r="C7959" t="str">
            <v>45</v>
          </cell>
          <cell r="D7959" t="str">
            <v>41</v>
          </cell>
          <cell r="E7959" t="str">
            <v>000</v>
          </cell>
          <cell r="F7959" t="str">
            <v>5100.06</v>
          </cell>
          <cell r="G7959" t="str">
            <v>Benefits Worker's Comp</v>
          </cell>
          <cell r="H7959">
            <v>0</v>
          </cell>
          <cell r="I7959">
            <v>0</v>
          </cell>
          <cell r="J7959">
            <v>0</v>
          </cell>
          <cell r="K7959">
            <v>0</v>
          </cell>
          <cell r="L7959">
            <v>0</v>
          </cell>
          <cell r="M7959">
            <v>0</v>
          </cell>
          <cell r="N7959">
            <v>0</v>
          </cell>
          <cell r="O7959" t="str">
            <v>+++</v>
          </cell>
        </row>
        <row r="7960">
          <cell r="A7960" t="str">
            <v>590.45.41.000-5100.07</v>
          </cell>
          <cell r="B7960" t="str">
            <v>590</v>
          </cell>
          <cell r="C7960" t="str">
            <v>45</v>
          </cell>
          <cell r="D7960" t="str">
            <v>41</v>
          </cell>
          <cell r="E7960" t="str">
            <v>000</v>
          </cell>
          <cell r="F7960" t="str">
            <v>5100.07</v>
          </cell>
          <cell r="G7960" t="str">
            <v>Benefits Long Term Disability</v>
          </cell>
          <cell r="H7960">
            <v>0</v>
          </cell>
          <cell r="I7960">
            <v>0</v>
          </cell>
          <cell r="J7960">
            <v>0</v>
          </cell>
          <cell r="K7960">
            <v>0</v>
          </cell>
          <cell r="L7960">
            <v>0</v>
          </cell>
          <cell r="M7960">
            <v>0</v>
          </cell>
          <cell r="N7960">
            <v>0</v>
          </cell>
          <cell r="O7960" t="str">
            <v>+++</v>
          </cell>
        </row>
        <row r="7961">
          <cell r="A7961" t="str">
            <v>590.45.41.000-5100.08</v>
          </cell>
          <cell r="B7961" t="str">
            <v>590</v>
          </cell>
          <cell r="C7961" t="str">
            <v>45</v>
          </cell>
          <cell r="D7961" t="str">
            <v>41</v>
          </cell>
          <cell r="E7961" t="str">
            <v>000</v>
          </cell>
          <cell r="F7961" t="str">
            <v>5100.08</v>
          </cell>
          <cell r="G7961" t="str">
            <v>Benefits Deferred Compensation</v>
          </cell>
          <cell r="H7961">
            <v>0</v>
          </cell>
          <cell r="I7961">
            <v>0</v>
          </cell>
          <cell r="J7961">
            <v>0</v>
          </cell>
          <cell r="K7961">
            <v>0</v>
          </cell>
          <cell r="L7961">
            <v>0</v>
          </cell>
          <cell r="M7961">
            <v>0</v>
          </cell>
          <cell r="N7961">
            <v>0</v>
          </cell>
          <cell r="O7961" t="str">
            <v>+++</v>
          </cell>
        </row>
        <row r="7962">
          <cell r="A7962" t="str">
            <v>590.45.41.000-5100.09</v>
          </cell>
          <cell r="B7962" t="str">
            <v>590</v>
          </cell>
          <cell r="C7962" t="str">
            <v>45</v>
          </cell>
          <cell r="D7962" t="str">
            <v>41</v>
          </cell>
          <cell r="E7962" t="str">
            <v>000</v>
          </cell>
          <cell r="F7962" t="str">
            <v>5100.09</v>
          </cell>
          <cell r="G7962" t="str">
            <v>Benefits Unemployment Insurance</v>
          </cell>
          <cell r="H7962">
            <v>0</v>
          </cell>
          <cell r="I7962">
            <v>0</v>
          </cell>
          <cell r="J7962">
            <v>0</v>
          </cell>
          <cell r="K7962">
            <v>0</v>
          </cell>
          <cell r="L7962">
            <v>0</v>
          </cell>
          <cell r="M7962">
            <v>0</v>
          </cell>
          <cell r="N7962">
            <v>0</v>
          </cell>
          <cell r="O7962" t="str">
            <v>+++</v>
          </cell>
        </row>
        <row r="7963">
          <cell r="A7963" t="str">
            <v>590.45.41.000-5100.11</v>
          </cell>
          <cell r="B7963" t="str">
            <v>590</v>
          </cell>
          <cell r="C7963" t="str">
            <v>45</v>
          </cell>
          <cell r="D7963" t="str">
            <v>41</v>
          </cell>
          <cell r="E7963" t="str">
            <v>000</v>
          </cell>
          <cell r="F7963" t="str">
            <v>5100.11</v>
          </cell>
          <cell r="G7963" t="str">
            <v>Benefits Medicare</v>
          </cell>
          <cell r="H7963">
            <v>0</v>
          </cell>
          <cell r="I7963">
            <v>0</v>
          </cell>
          <cell r="J7963">
            <v>0</v>
          </cell>
          <cell r="K7963">
            <v>0</v>
          </cell>
          <cell r="L7963">
            <v>0</v>
          </cell>
          <cell r="M7963">
            <v>0</v>
          </cell>
          <cell r="N7963">
            <v>0</v>
          </cell>
          <cell r="O7963" t="str">
            <v>+++</v>
          </cell>
        </row>
        <row r="7964">
          <cell r="A7964" t="str">
            <v>590.45.41.000-5100.15</v>
          </cell>
          <cell r="B7964" t="str">
            <v>590</v>
          </cell>
          <cell r="C7964" t="str">
            <v>45</v>
          </cell>
          <cell r="D7964" t="str">
            <v>41</v>
          </cell>
          <cell r="E7964" t="str">
            <v>000</v>
          </cell>
          <cell r="F7964" t="str">
            <v>5100.15</v>
          </cell>
          <cell r="G7964" t="str">
            <v>Benefits Cell Phone Allowance</v>
          </cell>
          <cell r="H7964">
            <v>0</v>
          </cell>
          <cell r="I7964">
            <v>0</v>
          </cell>
          <cell r="J7964">
            <v>0</v>
          </cell>
          <cell r="K7964">
            <v>0</v>
          </cell>
          <cell r="L7964">
            <v>0</v>
          </cell>
          <cell r="M7964">
            <v>0</v>
          </cell>
          <cell r="N7964">
            <v>0</v>
          </cell>
          <cell r="O7964" t="str">
            <v>+++</v>
          </cell>
        </row>
        <row r="7965">
          <cell r="A7965" t="str">
            <v>590.45.41.000-5100.17</v>
          </cell>
          <cell r="B7965" t="str">
            <v>590</v>
          </cell>
          <cell r="C7965" t="str">
            <v>45</v>
          </cell>
          <cell r="D7965" t="str">
            <v>41</v>
          </cell>
          <cell r="E7965" t="str">
            <v>000</v>
          </cell>
          <cell r="F7965" t="str">
            <v>5100.17</v>
          </cell>
          <cell r="G7965" t="str">
            <v>Benefits Other Post Employment Benefits</v>
          </cell>
          <cell r="H7965">
            <v>0</v>
          </cell>
          <cell r="I7965">
            <v>0</v>
          </cell>
          <cell r="J7965">
            <v>0</v>
          </cell>
          <cell r="K7965">
            <v>0</v>
          </cell>
          <cell r="L7965">
            <v>0</v>
          </cell>
          <cell r="M7965">
            <v>0</v>
          </cell>
          <cell r="N7965">
            <v>0</v>
          </cell>
          <cell r="O7965" t="str">
            <v>+++</v>
          </cell>
        </row>
        <row r="7966">
          <cell r="A7966" t="str">
            <v>590.45.41.000-6000.01</v>
          </cell>
          <cell r="B7966" t="str">
            <v>590</v>
          </cell>
          <cell r="C7966" t="str">
            <v>45</v>
          </cell>
          <cell r="D7966" t="str">
            <v>41</v>
          </cell>
          <cell r="E7966" t="str">
            <v>000</v>
          </cell>
          <cell r="F7966" t="str">
            <v>6000.01</v>
          </cell>
          <cell r="G7966" t="str">
            <v>Professional Services General</v>
          </cell>
          <cell r="H7966">
            <v>0</v>
          </cell>
          <cell r="I7966">
            <v>0</v>
          </cell>
          <cell r="J7966">
            <v>0</v>
          </cell>
          <cell r="K7966">
            <v>0</v>
          </cell>
          <cell r="L7966">
            <v>0</v>
          </cell>
          <cell r="M7966">
            <v>0</v>
          </cell>
          <cell r="N7966">
            <v>0</v>
          </cell>
          <cell r="O7966" t="str">
            <v>+++</v>
          </cell>
        </row>
        <row r="7967">
          <cell r="A7967" t="str">
            <v>590.45.41.000-6000.10</v>
          </cell>
          <cell r="B7967" t="str">
            <v>590</v>
          </cell>
          <cell r="C7967" t="str">
            <v>45</v>
          </cell>
          <cell r="D7967" t="str">
            <v>41</v>
          </cell>
          <cell r="E7967" t="str">
            <v>000</v>
          </cell>
          <cell r="F7967" t="str">
            <v>6000.10</v>
          </cell>
          <cell r="G7967" t="str">
            <v>Professional Services Consultant</v>
          </cell>
          <cell r="H7967">
            <v>0</v>
          </cell>
          <cell r="I7967">
            <v>0</v>
          </cell>
          <cell r="J7967">
            <v>0</v>
          </cell>
          <cell r="K7967">
            <v>0</v>
          </cell>
          <cell r="L7967">
            <v>0</v>
          </cell>
          <cell r="M7967">
            <v>0</v>
          </cell>
          <cell r="N7967">
            <v>0</v>
          </cell>
          <cell r="O7967" t="str">
            <v>+++</v>
          </cell>
        </row>
        <row r="7968">
          <cell r="A7968" t="str">
            <v>590.45.41.000-6000.12</v>
          </cell>
          <cell r="B7968" t="str">
            <v>590</v>
          </cell>
          <cell r="C7968" t="str">
            <v>45</v>
          </cell>
          <cell r="D7968" t="str">
            <v>41</v>
          </cell>
          <cell r="E7968" t="str">
            <v>000</v>
          </cell>
          <cell r="F7968" t="str">
            <v>6000.12</v>
          </cell>
          <cell r="G7968" t="str">
            <v>Professional Services Contract Services</v>
          </cell>
          <cell r="H7968">
            <v>0</v>
          </cell>
          <cell r="I7968">
            <v>0</v>
          </cell>
          <cell r="J7968">
            <v>0</v>
          </cell>
          <cell r="K7968">
            <v>0</v>
          </cell>
          <cell r="L7968">
            <v>0</v>
          </cell>
          <cell r="M7968">
            <v>0</v>
          </cell>
          <cell r="N7968">
            <v>0</v>
          </cell>
          <cell r="O7968" t="str">
            <v>+++</v>
          </cell>
        </row>
        <row r="7969">
          <cell r="A7969" t="str">
            <v>590.45.41.000-6000.13</v>
          </cell>
          <cell r="B7969" t="str">
            <v>590</v>
          </cell>
          <cell r="C7969" t="str">
            <v>45</v>
          </cell>
          <cell r="D7969" t="str">
            <v>41</v>
          </cell>
          <cell r="E7969" t="str">
            <v>000</v>
          </cell>
          <cell r="F7969" t="str">
            <v>6000.13</v>
          </cell>
          <cell r="G7969" t="str">
            <v>Professional Services Compliance Monitoring</v>
          </cell>
          <cell r="H7969">
            <v>0</v>
          </cell>
          <cell r="I7969">
            <v>0</v>
          </cell>
          <cell r="J7969">
            <v>0</v>
          </cell>
          <cell r="K7969">
            <v>0</v>
          </cell>
          <cell r="L7969">
            <v>0</v>
          </cell>
          <cell r="M7969">
            <v>0</v>
          </cell>
          <cell r="N7969">
            <v>0</v>
          </cell>
          <cell r="O7969" t="str">
            <v>+++</v>
          </cell>
        </row>
        <row r="7970">
          <cell r="A7970" t="str">
            <v>590.45.41.000-6000.14</v>
          </cell>
          <cell r="B7970" t="str">
            <v>590</v>
          </cell>
          <cell r="C7970" t="str">
            <v>45</v>
          </cell>
          <cell r="D7970" t="str">
            <v>41</v>
          </cell>
          <cell r="E7970" t="str">
            <v>000</v>
          </cell>
          <cell r="F7970" t="str">
            <v>6000.14</v>
          </cell>
          <cell r="G7970" t="str">
            <v>Professional Services IW Pre Analysis</v>
          </cell>
          <cell r="H7970">
            <v>0</v>
          </cell>
          <cell r="I7970">
            <v>0</v>
          </cell>
          <cell r="J7970">
            <v>0</v>
          </cell>
          <cell r="K7970">
            <v>0</v>
          </cell>
          <cell r="L7970">
            <v>0</v>
          </cell>
          <cell r="M7970">
            <v>0</v>
          </cell>
          <cell r="N7970">
            <v>0</v>
          </cell>
          <cell r="O7970" t="str">
            <v>+++</v>
          </cell>
        </row>
        <row r="7971">
          <cell r="A7971" t="str">
            <v>590.45.41.000-6000.18</v>
          </cell>
          <cell r="B7971" t="str">
            <v>590</v>
          </cell>
          <cell r="C7971" t="str">
            <v>45</v>
          </cell>
          <cell r="D7971" t="str">
            <v>41</v>
          </cell>
          <cell r="E7971" t="str">
            <v>000</v>
          </cell>
          <cell r="F7971" t="str">
            <v>6000.18</v>
          </cell>
          <cell r="G7971" t="str">
            <v>Professional Services Legal</v>
          </cell>
          <cell r="H7971">
            <v>0</v>
          </cell>
          <cell r="I7971">
            <v>0</v>
          </cell>
          <cell r="J7971">
            <v>0</v>
          </cell>
          <cell r="K7971">
            <v>0</v>
          </cell>
          <cell r="L7971">
            <v>0</v>
          </cell>
          <cell r="M7971">
            <v>0</v>
          </cell>
          <cell r="N7971">
            <v>0</v>
          </cell>
          <cell r="O7971" t="str">
            <v>+++</v>
          </cell>
        </row>
        <row r="7972">
          <cell r="A7972" t="str">
            <v>590.45.41.000-6100.01</v>
          </cell>
          <cell r="B7972" t="str">
            <v>590</v>
          </cell>
          <cell r="C7972" t="str">
            <v>45</v>
          </cell>
          <cell r="D7972" t="str">
            <v>41</v>
          </cell>
          <cell r="E7972" t="str">
            <v>000</v>
          </cell>
          <cell r="F7972" t="str">
            <v>6100.01</v>
          </cell>
          <cell r="G7972" t="str">
            <v>Utilities Electric</v>
          </cell>
          <cell r="H7972">
            <v>0</v>
          </cell>
          <cell r="I7972">
            <v>0</v>
          </cell>
          <cell r="J7972">
            <v>0</v>
          </cell>
          <cell r="K7972">
            <v>0</v>
          </cell>
          <cell r="L7972">
            <v>0</v>
          </cell>
          <cell r="M7972">
            <v>0</v>
          </cell>
          <cell r="N7972">
            <v>0</v>
          </cell>
          <cell r="O7972" t="str">
            <v>+++</v>
          </cell>
        </row>
        <row r="7973">
          <cell r="A7973" t="str">
            <v>590.45.41.000-6100.02</v>
          </cell>
          <cell r="B7973" t="str">
            <v>590</v>
          </cell>
          <cell r="C7973" t="str">
            <v>45</v>
          </cell>
          <cell r="D7973" t="str">
            <v>41</v>
          </cell>
          <cell r="E7973" t="str">
            <v>000</v>
          </cell>
          <cell r="F7973" t="str">
            <v>6100.02</v>
          </cell>
          <cell r="G7973" t="str">
            <v>Utilities Telephone</v>
          </cell>
          <cell r="H7973">
            <v>0</v>
          </cell>
          <cell r="I7973">
            <v>0</v>
          </cell>
          <cell r="J7973">
            <v>0</v>
          </cell>
          <cell r="K7973">
            <v>0</v>
          </cell>
          <cell r="L7973">
            <v>0</v>
          </cell>
          <cell r="M7973">
            <v>0</v>
          </cell>
          <cell r="N7973">
            <v>0</v>
          </cell>
          <cell r="O7973" t="str">
            <v>+++</v>
          </cell>
        </row>
        <row r="7974">
          <cell r="A7974" t="str">
            <v>590.45.41.000-6100.03</v>
          </cell>
          <cell r="B7974" t="str">
            <v>590</v>
          </cell>
          <cell r="C7974" t="str">
            <v>45</v>
          </cell>
          <cell r="D7974" t="str">
            <v>41</v>
          </cell>
          <cell r="E7974" t="str">
            <v>000</v>
          </cell>
          <cell r="F7974" t="str">
            <v>6100.03</v>
          </cell>
          <cell r="G7974" t="str">
            <v>Utilities Data Transmission / ISP</v>
          </cell>
          <cell r="H7974">
            <v>0</v>
          </cell>
          <cell r="I7974">
            <v>0</v>
          </cell>
          <cell r="J7974">
            <v>0</v>
          </cell>
          <cell r="K7974">
            <v>0</v>
          </cell>
          <cell r="L7974">
            <v>0</v>
          </cell>
          <cell r="M7974">
            <v>0</v>
          </cell>
          <cell r="N7974">
            <v>0</v>
          </cell>
          <cell r="O7974" t="str">
            <v>+++</v>
          </cell>
        </row>
        <row r="7975">
          <cell r="A7975" t="str">
            <v>590.45.41.000-6200.01</v>
          </cell>
          <cell r="B7975" t="str">
            <v>590</v>
          </cell>
          <cell r="C7975" t="str">
            <v>45</v>
          </cell>
          <cell r="D7975" t="str">
            <v>41</v>
          </cell>
          <cell r="E7975" t="str">
            <v>000</v>
          </cell>
          <cell r="F7975" t="str">
            <v>6200.01</v>
          </cell>
          <cell r="G7975" t="str">
            <v>Supplies Office</v>
          </cell>
          <cell r="H7975">
            <v>0</v>
          </cell>
          <cell r="I7975">
            <v>0</v>
          </cell>
          <cell r="J7975">
            <v>0</v>
          </cell>
          <cell r="K7975">
            <v>0</v>
          </cell>
          <cell r="L7975">
            <v>0</v>
          </cell>
          <cell r="M7975">
            <v>0</v>
          </cell>
          <cell r="N7975">
            <v>0</v>
          </cell>
          <cell r="O7975" t="str">
            <v>+++</v>
          </cell>
        </row>
        <row r="7976">
          <cell r="A7976" t="str">
            <v>590.45.41.000-6200.02</v>
          </cell>
          <cell r="B7976" t="str">
            <v>590</v>
          </cell>
          <cell r="C7976" t="str">
            <v>45</v>
          </cell>
          <cell r="D7976" t="str">
            <v>41</v>
          </cell>
          <cell r="E7976" t="str">
            <v>000</v>
          </cell>
          <cell r="F7976" t="str">
            <v>6200.02</v>
          </cell>
          <cell r="G7976" t="str">
            <v>Supplies Special Department</v>
          </cell>
          <cell r="H7976">
            <v>0</v>
          </cell>
          <cell r="I7976">
            <v>0</v>
          </cell>
          <cell r="J7976">
            <v>0</v>
          </cell>
          <cell r="K7976">
            <v>0</v>
          </cell>
          <cell r="L7976">
            <v>0</v>
          </cell>
          <cell r="M7976">
            <v>0</v>
          </cell>
          <cell r="N7976">
            <v>0</v>
          </cell>
          <cell r="O7976" t="str">
            <v>+++</v>
          </cell>
        </row>
        <row r="7977">
          <cell r="A7977" t="str">
            <v>590.45.41.000-6200.03</v>
          </cell>
          <cell r="B7977" t="str">
            <v>590</v>
          </cell>
          <cell r="C7977" t="str">
            <v>45</v>
          </cell>
          <cell r="D7977" t="str">
            <v>41</v>
          </cell>
          <cell r="E7977" t="str">
            <v>000</v>
          </cell>
          <cell r="F7977" t="str">
            <v>6200.03</v>
          </cell>
          <cell r="G7977" t="str">
            <v>Supplies Copier Maintenance &amp; Supplies</v>
          </cell>
          <cell r="H7977">
            <v>0</v>
          </cell>
          <cell r="I7977">
            <v>0</v>
          </cell>
          <cell r="J7977">
            <v>0</v>
          </cell>
          <cell r="K7977">
            <v>0</v>
          </cell>
          <cell r="L7977">
            <v>0</v>
          </cell>
          <cell r="M7977">
            <v>0</v>
          </cell>
          <cell r="N7977">
            <v>0</v>
          </cell>
          <cell r="O7977" t="str">
            <v>+++</v>
          </cell>
        </row>
        <row r="7978">
          <cell r="A7978" t="str">
            <v>590.45.41.000-6200.04</v>
          </cell>
          <cell r="B7978" t="str">
            <v>590</v>
          </cell>
          <cell r="C7978" t="str">
            <v>45</v>
          </cell>
          <cell r="D7978" t="str">
            <v>41</v>
          </cell>
          <cell r="E7978" t="str">
            <v>000</v>
          </cell>
          <cell r="F7978" t="str">
            <v>6200.04</v>
          </cell>
          <cell r="G7978" t="str">
            <v>Supplies Postage</v>
          </cell>
          <cell r="H7978">
            <v>0</v>
          </cell>
          <cell r="I7978">
            <v>0</v>
          </cell>
          <cell r="J7978">
            <v>0</v>
          </cell>
          <cell r="K7978">
            <v>0</v>
          </cell>
          <cell r="L7978">
            <v>0</v>
          </cell>
          <cell r="M7978">
            <v>0</v>
          </cell>
          <cell r="N7978">
            <v>0</v>
          </cell>
          <cell r="O7978" t="str">
            <v>+++</v>
          </cell>
        </row>
        <row r="7979">
          <cell r="A7979" t="str">
            <v>590.45.41.000-6200.05</v>
          </cell>
          <cell r="B7979" t="str">
            <v>590</v>
          </cell>
          <cell r="C7979" t="str">
            <v>45</v>
          </cell>
          <cell r="D7979" t="str">
            <v>41</v>
          </cell>
          <cell r="E7979" t="str">
            <v>000</v>
          </cell>
          <cell r="F7979" t="str">
            <v>6200.05</v>
          </cell>
          <cell r="G7979" t="str">
            <v>Supplies Gasoline</v>
          </cell>
          <cell r="H7979">
            <v>0</v>
          </cell>
          <cell r="I7979">
            <v>0</v>
          </cell>
          <cell r="J7979">
            <v>0</v>
          </cell>
          <cell r="K7979">
            <v>0</v>
          </cell>
          <cell r="L7979">
            <v>0</v>
          </cell>
          <cell r="M7979">
            <v>0</v>
          </cell>
          <cell r="N7979">
            <v>0</v>
          </cell>
          <cell r="O7979" t="str">
            <v>+++</v>
          </cell>
        </row>
        <row r="7980">
          <cell r="A7980" t="str">
            <v>590.45.41.000-6200.09</v>
          </cell>
          <cell r="B7980" t="str">
            <v>590</v>
          </cell>
          <cell r="C7980" t="str">
            <v>45</v>
          </cell>
          <cell r="D7980" t="str">
            <v>41</v>
          </cell>
          <cell r="E7980" t="str">
            <v>000</v>
          </cell>
          <cell r="F7980" t="str">
            <v>6200.09</v>
          </cell>
          <cell r="G7980" t="str">
            <v>Supplies Data Processing</v>
          </cell>
          <cell r="H7980">
            <v>0</v>
          </cell>
          <cell r="I7980">
            <v>0</v>
          </cell>
          <cell r="J7980">
            <v>0</v>
          </cell>
          <cell r="K7980">
            <v>0</v>
          </cell>
          <cell r="L7980">
            <v>0</v>
          </cell>
          <cell r="M7980">
            <v>0</v>
          </cell>
          <cell r="N7980">
            <v>0</v>
          </cell>
          <cell r="O7980" t="str">
            <v>+++</v>
          </cell>
        </row>
        <row r="7981">
          <cell r="A7981" t="str">
            <v>590.45.41.000-6300.01</v>
          </cell>
          <cell r="B7981" t="str">
            <v>590</v>
          </cell>
          <cell r="C7981" t="str">
            <v>45</v>
          </cell>
          <cell r="D7981" t="str">
            <v>41</v>
          </cell>
          <cell r="E7981" t="str">
            <v>000</v>
          </cell>
          <cell r="F7981" t="str">
            <v>6300.01</v>
          </cell>
          <cell r="G7981" t="str">
            <v>Dues &amp; Subscriptions Memberships</v>
          </cell>
          <cell r="H7981">
            <v>0</v>
          </cell>
          <cell r="I7981">
            <v>0</v>
          </cell>
          <cell r="J7981">
            <v>0</v>
          </cell>
          <cell r="K7981">
            <v>0</v>
          </cell>
          <cell r="L7981">
            <v>0</v>
          </cell>
          <cell r="M7981">
            <v>0</v>
          </cell>
          <cell r="N7981">
            <v>0</v>
          </cell>
          <cell r="O7981" t="str">
            <v>+++</v>
          </cell>
        </row>
        <row r="7982">
          <cell r="A7982" t="str">
            <v>590.45.41.000-6300.02</v>
          </cell>
          <cell r="B7982" t="str">
            <v>590</v>
          </cell>
          <cell r="C7982" t="str">
            <v>45</v>
          </cell>
          <cell r="D7982" t="str">
            <v>41</v>
          </cell>
          <cell r="E7982" t="str">
            <v>000</v>
          </cell>
          <cell r="F7982" t="str">
            <v>6300.02</v>
          </cell>
          <cell r="G7982" t="str">
            <v>Dues &amp; Subscriptions Publications</v>
          </cell>
          <cell r="H7982">
            <v>0</v>
          </cell>
          <cell r="I7982">
            <v>0</v>
          </cell>
          <cell r="J7982">
            <v>0</v>
          </cell>
          <cell r="K7982">
            <v>0</v>
          </cell>
          <cell r="L7982">
            <v>0</v>
          </cell>
          <cell r="M7982">
            <v>0</v>
          </cell>
          <cell r="N7982">
            <v>0</v>
          </cell>
          <cell r="O7982" t="str">
            <v>+++</v>
          </cell>
        </row>
        <row r="7983">
          <cell r="A7983" t="str">
            <v>590.45.41.000-6300.03</v>
          </cell>
          <cell r="B7983" t="str">
            <v>590</v>
          </cell>
          <cell r="C7983" t="str">
            <v>45</v>
          </cell>
          <cell r="D7983" t="str">
            <v>41</v>
          </cell>
          <cell r="E7983" t="str">
            <v>000</v>
          </cell>
          <cell r="F7983" t="str">
            <v>6300.03</v>
          </cell>
          <cell r="G7983" t="str">
            <v>Dues &amp; Subscriptions Certifications</v>
          </cell>
          <cell r="H7983">
            <v>0</v>
          </cell>
          <cell r="I7983">
            <v>0</v>
          </cell>
          <cell r="J7983">
            <v>0</v>
          </cell>
          <cell r="K7983">
            <v>0</v>
          </cell>
          <cell r="L7983">
            <v>0</v>
          </cell>
          <cell r="M7983">
            <v>0</v>
          </cell>
          <cell r="N7983">
            <v>0</v>
          </cell>
          <cell r="O7983" t="str">
            <v>+++</v>
          </cell>
        </row>
        <row r="7984">
          <cell r="A7984" t="str">
            <v>590.45.41.000-6350.01</v>
          </cell>
          <cell r="B7984" t="str">
            <v>590</v>
          </cell>
          <cell r="C7984" t="str">
            <v>45</v>
          </cell>
          <cell r="D7984" t="str">
            <v>41</v>
          </cell>
          <cell r="E7984" t="str">
            <v>000</v>
          </cell>
          <cell r="F7984" t="str">
            <v>6350.01</v>
          </cell>
          <cell r="G7984" t="str">
            <v>Maintenance Agreements &amp; Licenses License/Software Maintenance</v>
          </cell>
          <cell r="H7984">
            <v>0</v>
          </cell>
          <cell r="I7984">
            <v>0</v>
          </cell>
          <cell r="J7984">
            <v>0</v>
          </cell>
          <cell r="K7984">
            <v>0</v>
          </cell>
          <cell r="L7984">
            <v>0</v>
          </cell>
          <cell r="M7984">
            <v>0</v>
          </cell>
          <cell r="N7984">
            <v>0</v>
          </cell>
          <cell r="O7984" t="str">
            <v>+++</v>
          </cell>
        </row>
        <row r="7985">
          <cell r="A7985" t="str">
            <v>590.45.41.000-6350.02</v>
          </cell>
          <cell r="B7985" t="str">
            <v>590</v>
          </cell>
          <cell r="C7985" t="str">
            <v>45</v>
          </cell>
          <cell r="D7985" t="str">
            <v>41</v>
          </cell>
          <cell r="E7985" t="str">
            <v>000</v>
          </cell>
          <cell r="F7985" t="str">
            <v>6350.02</v>
          </cell>
          <cell r="G7985" t="str">
            <v>Maintenance Agreements &amp; Licenses Hardware Maintenance</v>
          </cell>
          <cell r="H7985">
            <v>0</v>
          </cell>
          <cell r="I7985">
            <v>0</v>
          </cell>
          <cell r="J7985">
            <v>0</v>
          </cell>
          <cell r="K7985">
            <v>0</v>
          </cell>
          <cell r="L7985">
            <v>0</v>
          </cell>
          <cell r="M7985">
            <v>0</v>
          </cell>
          <cell r="N7985">
            <v>0</v>
          </cell>
          <cell r="O7985" t="str">
            <v>+++</v>
          </cell>
        </row>
        <row r="7986">
          <cell r="A7986" t="str">
            <v>590.45.41.000-6350.03</v>
          </cell>
          <cell r="B7986" t="str">
            <v>590</v>
          </cell>
          <cell r="C7986" t="str">
            <v>45</v>
          </cell>
          <cell r="D7986" t="str">
            <v>41</v>
          </cell>
          <cell r="E7986" t="str">
            <v>000</v>
          </cell>
          <cell r="F7986" t="str">
            <v>6350.03</v>
          </cell>
          <cell r="G7986" t="str">
            <v>Maintenance Agreements &amp; Licenses Maintenance Agreements</v>
          </cell>
          <cell r="H7986">
            <v>0</v>
          </cell>
          <cell r="I7986">
            <v>0</v>
          </cell>
          <cell r="J7986">
            <v>0</v>
          </cell>
          <cell r="K7986">
            <v>0</v>
          </cell>
          <cell r="L7986">
            <v>0</v>
          </cell>
          <cell r="M7986">
            <v>0</v>
          </cell>
          <cell r="N7986">
            <v>0</v>
          </cell>
          <cell r="O7986" t="str">
            <v>+++</v>
          </cell>
        </row>
        <row r="7987">
          <cell r="A7987" t="str">
            <v>590.45.41.000-6350.04</v>
          </cell>
          <cell r="B7987" t="str">
            <v>590</v>
          </cell>
          <cell r="C7987" t="str">
            <v>45</v>
          </cell>
          <cell r="D7987" t="str">
            <v>41</v>
          </cell>
          <cell r="E7987" t="str">
            <v>000</v>
          </cell>
          <cell r="F7987" t="str">
            <v>6350.04</v>
          </cell>
          <cell r="G7987" t="str">
            <v>Maintenance Agreements &amp; Licenses SCADA</v>
          </cell>
          <cell r="H7987">
            <v>0</v>
          </cell>
          <cell r="I7987">
            <v>0</v>
          </cell>
          <cell r="J7987">
            <v>0</v>
          </cell>
          <cell r="K7987">
            <v>0</v>
          </cell>
          <cell r="L7987">
            <v>0</v>
          </cell>
          <cell r="M7987">
            <v>0</v>
          </cell>
          <cell r="N7987">
            <v>0</v>
          </cell>
          <cell r="O7987" t="str">
            <v>+++</v>
          </cell>
        </row>
        <row r="7988">
          <cell r="A7988" t="str">
            <v>590.45.41.000-6350.05</v>
          </cell>
          <cell r="B7988" t="str">
            <v>590</v>
          </cell>
          <cell r="C7988" t="str">
            <v>45</v>
          </cell>
          <cell r="D7988" t="str">
            <v>41</v>
          </cell>
          <cell r="E7988" t="str">
            <v>000</v>
          </cell>
          <cell r="F7988" t="str">
            <v>6350.05</v>
          </cell>
          <cell r="G7988" t="str">
            <v>Maintenance Agreements &amp; Licenses Traffic Control</v>
          </cell>
          <cell r="H7988">
            <v>0</v>
          </cell>
          <cell r="I7988">
            <v>0</v>
          </cell>
          <cell r="J7988">
            <v>0</v>
          </cell>
          <cell r="K7988">
            <v>0</v>
          </cell>
          <cell r="L7988">
            <v>0</v>
          </cell>
          <cell r="M7988">
            <v>0</v>
          </cell>
          <cell r="N7988">
            <v>0</v>
          </cell>
          <cell r="O7988" t="str">
            <v>+++</v>
          </cell>
        </row>
        <row r="7989">
          <cell r="A7989" t="str">
            <v>590.45.41.000-6350.06</v>
          </cell>
          <cell r="B7989" t="str">
            <v>590</v>
          </cell>
          <cell r="C7989" t="str">
            <v>45</v>
          </cell>
          <cell r="D7989" t="str">
            <v>41</v>
          </cell>
          <cell r="E7989" t="str">
            <v>000</v>
          </cell>
          <cell r="F7989" t="str">
            <v>6350.06</v>
          </cell>
          <cell r="G7989" t="str">
            <v>Maintenance Agreements &amp; Licenses Streetlights</v>
          </cell>
          <cell r="H7989">
            <v>0</v>
          </cell>
          <cell r="I7989">
            <v>0</v>
          </cell>
          <cell r="J7989">
            <v>0</v>
          </cell>
          <cell r="K7989">
            <v>0</v>
          </cell>
          <cell r="L7989">
            <v>0</v>
          </cell>
          <cell r="M7989">
            <v>0</v>
          </cell>
          <cell r="N7989">
            <v>0</v>
          </cell>
          <cell r="O7989" t="str">
            <v>+++</v>
          </cell>
        </row>
        <row r="7990">
          <cell r="A7990" t="str">
            <v>590.45.41.000-6400.01</v>
          </cell>
          <cell r="B7990" t="str">
            <v>590</v>
          </cell>
          <cell r="C7990" t="str">
            <v>45</v>
          </cell>
          <cell r="D7990" t="str">
            <v>41</v>
          </cell>
          <cell r="E7990" t="str">
            <v>000</v>
          </cell>
          <cell r="F7990" t="str">
            <v>6400.01</v>
          </cell>
          <cell r="G7990" t="str">
            <v>Repairs &amp; Maintenance Building</v>
          </cell>
          <cell r="H7990">
            <v>0</v>
          </cell>
          <cell r="I7990">
            <v>0</v>
          </cell>
          <cell r="J7990">
            <v>0</v>
          </cell>
          <cell r="K7990">
            <v>0</v>
          </cell>
          <cell r="L7990">
            <v>0</v>
          </cell>
          <cell r="M7990">
            <v>0</v>
          </cell>
          <cell r="N7990">
            <v>0</v>
          </cell>
          <cell r="O7990" t="str">
            <v>+++</v>
          </cell>
        </row>
        <row r="7991">
          <cell r="A7991" t="str">
            <v>590.45.41.000-6400.02</v>
          </cell>
          <cell r="B7991" t="str">
            <v>590</v>
          </cell>
          <cell r="C7991" t="str">
            <v>45</v>
          </cell>
          <cell r="D7991" t="str">
            <v>41</v>
          </cell>
          <cell r="E7991" t="str">
            <v>000</v>
          </cell>
          <cell r="F7991" t="str">
            <v>6400.02</v>
          </cell>
          <cell r="G7991" t="str">
            <v>Repairs &amp; Maintenance Minor Equipment/Other</v>
          </cell>
          <cell r="H7991">
            <v>0</v>
          </cell>
          <cell r="I7991">
            <v>0</v>
          </cell>
          <cell r="J7991">
            <v>0</v>
          </cell>
          <cell r="K7991">
            <v>0</v>
          </cell>
          <cell r="L7991">
            <v>0</v>
          </cell>
          <cell r="M7991">
            <v>0</v>
          </cell>
          <cell r="N7991">
            <v>0</v>
          </cell>
          <cell r="O7991" t="str">
            <v>+++</v>
          </cell>
        </row>
        <row r="7992">
          <cell r="A7992" t="str">
            <v>590.45.41.000-6400.03</v>
          </cell>
          <cell r="B7992" t="str">
            <v>590</v>
          </cell>
          <cell r="C7992" t="str">
            <v>45</v>
          </cell>
          <cell r="D7992" t="str">
            <v>41</v>
          </cell>
          <cell r="E7992" t="str">
            <v>000</v>
          </cell>
          <cell r="F7992" t="str">
            <v>6400.03</v>
          </cell>
          <cell r="G7992" t="str">
            <v>Repairs &amp; Maintenance Major Repair &amp; Contingency</v>
          </cell>
          <cell r="H7992">
            <v>0</v>
          </cell>
          <cell r="I7992">
            <v>0</v>
          </cell>
          <cell r="J7992">
            <v>0</v>
          </cell>
          <cell r="K7992">
            <v>0</v>
          </cell>
          <cell r="L7992">
            <v>0</v>
          </cell>
          <cell r="M7992">
            <v>0</v>
          </cell>
          <cell r="N7992">
            <v>0</v>
          </cell>
          <cell r="O7992" t="str">
            <v>+++</v>
          </cell>
        </row>
        <row r="7993">
          <cell r="A7993" t="str">
            <v>590.45.41.000-6400.04</v>
          </cell>
          <cell r="B7993" t="str">
            <v>590</v>
          </cell>
          <cell r="C7993" t="str">
            <v>45</v>
          </cell>
          <cell r="D7993" t="str">
            <v>41</v>
          </cell>
          <cell r="E7993" t="str">
            <v>000</v>
          </cell>
          <cell r="F7993" t="str">
            <v>6400.04</v>
          </cell>
          <cell r="G7993" t="str">
            <v>Repairs &amp; Maintenance Equipment Rental</v>
          </cell>
          <cell r="H7993">
            <v>0</v>
          </cell>
          <cell r="I7993">
            <v>0</v>
          </cell>
          <cell r="J7993">
            <v>0</v>
          </cell>
          <cell r="K7993">
            <v>0</v>
          </cell>
          <cell r="L7993">
            <v>0</v>
          </cell>
          <cell r="M7993">
            <v>0</v>
          </cell>
          <cell r="N7993">
            <v>0</v>
          </cell>
          <cell r="O7993" t="str">
            <v>+++</v>
          </cell>
        </row>
        <row r="7994">
          <cell r="A7994" t="str">
            <v>590.45.41.000-6400.05</v>
          </cell>
          <cell r="B7994" t="str">
            <v>590</v>
          </cell>
          <cell r="C7994" t="str">
            <v>45</v>
          </cell>
          <cell r="D7994" t="str">
            <v>41</v>
          </cell>
          <cell r="E7994" t="str">
            <v>000</v>
          </cell>
          <cell r="F7994" t="str">
            <v>6400.05</v>
          </cell>
          <cell r="G7994" t="str">
            <v>Repairs &amp; Maintenance Vehicle</v>
          </cell>
          <cell r="H7994">
            <v>0</v>
          </cell>
          <cell r="I7994">
            <v>0</v>
          </cell>
          <cell r="J7994">
            <v>0</v>
          </cell>
          <cell r="K7994">
            <v>0</v>
          </cell>
          <cell r="L7994">
            <v>0</v>
          </cell>
          <cell r="M7994">
            <v>0</v>
          </cell>
          <cell r="N7994">
            <v>0</v>
          </cell>
          <cell r="O7994" t="str">
            <v>+++</v>
          </cell>
        </row>
        <row r="7995">
          <cell r="A7995" t="str">
            <v>590.45.41.000-6600.01</v>
          </cell>
          <cell r="B7995" t="str">
            <v>590</v>
          </cell>
          <cell r="C7995" t="str">
            <v>45</v>
          </cell>
          <cell r="D7995" t="str">
            <v>41</v>
          </cell>
          <cell r="E7995" t="str">
            <v>000</v>
          </cell>
          <cell r="F7995" t="str">
            <v>6600.01</v>
          </cell>
          <cell r="G7995" t="str">
            <v>Administrative Expenses Meetings</v>
          </cell>
          <cell r="H7995">
            <v>0</v>
          </cell>
          <cell r="I7995">
            <v>0</v>
          </cell>
          <cell r="J7995">
            <v>0</v>
          </cell>
          <cell r="K7995">
            <v>0</v>
          </cell>
          <cell r="L7995">
            <v>0</v>
          </cell>
          <cell r="M7995">
            <v>0</v>
          </cell>
          <cell r="N7995">
            <v>0</v>
          </cell>
          <cell r="O7995" t="str">
            <v>+++</v>
          </cell>
        </row>
        <row r="7996">
          <cell r="A7996" t="str">
            <v>590.45.41.000-6600.03</v>
          </cell>
          <cell r="B7996" t="str">
            <v>590</v>
          </cell>
          <cell r="C7996" t="str">
            <v>45</v>
          </cell>
          <cell r="D7996" t="str">
            <v>41</v>
          </cell>
          <cell r="E7996" t="str">
            <v>000</v>
          </cell>
          <cell r="F7996" t="str">
            <v>6600.03</v>
          </cell>
          <cell r="G7996" t="str">
            <v>Administrative Expenses Mileage Reimbursement</v>
          </cell>
          <cell r="H7996">
            <v>0</v>
          </cell>
          <cell r="I7996">
            <v>0</v>
          </cell>
          <cell r="J7996">
            <v>0</v>
          </cell>
          <cell r="K7996">
            <v>0</v>
          </cell>
          <cell r="L7996">
            <v>0</v>
          </cell>
          <cell r="M7996">
            <v>0</v>
          </cell>
          <cell r="N7996">
            <v>0</v>
          </cell>
          <cell r="O7996" t="str">
            <v>+++</v>
          </cell>
        </row>
        <row r="7997">
          <cell r="A7997" t="str">
            <v>590.45.41.000-6600.04</v>
          </cell>
          <cell r="B7997" t="str">
            <v>590</v>
          </cell>
          <cell r="C7997" t="str">
            <v>45</v>
          </cell>
          <cell r="D7997" t="str">
            <v>41</v>
          </cell>
          <cell r="E7997" t="str">
            <v>000</v>
          </cell>
          <cell r="F7997" t="str">
            <v>6600.04</v>
          </cell>
          <cell r="G7997" t="str">
            <v>Administrative Expenses Training/Conferences</v>
          </cell>
          <cell r="H7997">
            <v>0</v>
          </cell>
          <cell r="I7997">
            <v>0</v>
          </cell>
          <cell r="J7997">
            <v>0</v>
          </cell>
          <cell r="K7997">
            <v>0</v>
          </cell>
          <cell r="L7997">
            <v>0</v>
          </cell>
          <cell r="M7997">
            <v>0</v>
          </cell>
          <cell r="N7997">
            <v>0</v>
          </cell>
          <cell r="O7997" t="str">
            <v>+++</v>
          </cell>
        </row>
        <row r="7998">
          <cell r="A7998" t="str">
            <v>590.45.41.000-6600.05</v>
          </cell>
          <cell r="B7998" t="str">
            <v>590</v>
          </cell>
          <cell r="C7998" t="str">
            <v>45</v>
          </cell>
          <cell r="D7998" t="str">
            <v>41</v>
          </cell>
          <cell r="E7998" t="str">
            <v>000</v>
          </cell>
          <cell r="F7998" t="str">
            <v>6600.05</v>
          </cell>
          <cell r="G7998" t="str">
            <v>Administrative Expenses Public/Legal Advertisement</v>
          </cell>
          <cell r="H7998">
            <v>0</v>
          </cell>
          <cell r="I7998">
            <v>0</v>
          </cell>
          <cell r="J7998">
            <v>0</v>
          </cell>
          <cell r="K7998">
            <v>0</v>
          </cell>
          <cell r="L7998">
            <v>0</v>
          </cell>
          <cell r="M7998">
            <v>0</v>
          </cell>
          <cell r="N7998">
            <v>0</v>
          </cell>
          <cell r="O7998" t="str">
            <v>+++</v>
          </cell>
        </row>
        <row r="7999">
          <cell r="A7999" t="str">
            <v>590.45.41.000-6600.06</v>
          </cell>
          <cell r="B7999" t="str">
            <v>590</v>
          </cell>
          <cell r="C7999" t="str">
            <v>45</v>
          </cell>
          <cell r="D7999" t="str">
            <v>41</v>
          </cell>
          <cell r="E7999" t="str">
            <v>000</v>
          </cell>
          <cell r="F7999" t="str">
            <v>6600.06</v>
          </cell>
          <cell r="G7999" t="str">
            <v>Administrative Expenses Property/Building Rental</v>
          </cell>
          <cell r="H7999">
            <v>0</v>
          </cell>
          <cell r="I7999">
            <v>0</v>
          </cell>
          <cell r="J7999">
            <v>0</v>
          </cell>
          <cell r="K7999">
            <v>0</v>
          </cell>
          <cell r="L7999">
            <v>0</v>
          </cell>
          <cell r="M7999">
            <v>0</v>
          </cell>
          <cell r="N7999">
            <v>0</v>
          </cell>
          <cell r="O7999" t="str">
            <v>+++</v>
          </cell>
        </row>
        <row r="8000">
          <cell r="A8000" t="str">
            <v>590.45.41.000-6600.07</v>
          </cell>
          <cell r="B8000" t="str">
            <v>590</v>
          </cell>
          <cell r="C8000" t="str">
            <v>45</v>
          </cell>
          <cell r="D8000" t="str">
            <v>41</v>
          </cell>
          <cell r="E8000" t="str">
            <v>000</v>
          </cell>
          <cell r="F8000" t="str">
            <v>6600.07</v>
          </cell>
          <cell r="G8000" t="str">
            <v>Administrative Expenses Employee Recruitment</v>
          </cell>
          <cell r="H8000">
            <v>0</v>
          </cell>
          <cell r="I8000">
            <v>0</v>
          </cell>
          <cell r="J8000">
            <v>0</v>
          </cell>
          <cell r="K8000">
            <v>0</v>
          </cell>
          <cell r="L8000">
            <v>0</v>
          </cell>
          <cell r="M8000">
            <v>0</v>
          </cell>
          <cell r="N8000">
            <v>0</v>
          </cell>
          <cell r="O8000" t="str">
            <v>+++</v>
          </cell>
        </row>
        <row r="8001">
          <cell r="A8001" t="str">
            <v>590.45.41.000-6600.08</v>
          </cell>
          <cell r="B8001" t="str">
            <v>590</v>
          </cell>
          <cell r="C8001" t="str">
            <v>45</v>
          </cell>
          <cell r="D8001" t="str">
            <v>41</v>
          </cell>
          <cell r="E8001" t="str">
            <v>000</v>
          </cell>
          <cell r="F8001" t="str">
            <v>6600.08</v>
          </cell>
          <cell r="G8001" t="str">
            <v>Administrative Expenses Employee Recognition</v>
          </cell>
          <cell r="H8001">
            <v>0</v>
          </cell>
          <cell r="I8001">
            <v>0</v>
          </cell>
          <cell r="J8001">
            <v>0</v>
          </cell>
          <cell r="K8001">
            <v>0</v>
          </cell>
          <cell r="L8001">
            <v>0</v>
          </cell>
          <cell r="M8001">
            <v>0</v>
          </cell>
          <cell r="N8001">
            <v>0</v>
          </cell>
          <cell r="O8001" t="str">
            <v>+++</v>
          </cell>
        </row>
        <row r="8002">
          <cell r="A8002" t="str">
            <v>590.45.41.000-6600.14</v>
          </cell>
          <cell r="B8002" t="str">
            <v>590</v>
          </cell>
          <cell r="C8002" t="str">
            <v>45</v>
          </cell>
          <cell r="D8002" t="str">
            <v>41</v>
          </cell>
          <cell r="E8002" t="str">
            <v>000</v>
          </cell>
          <cell r="F8002" t="str">
            <v>6600.14</v>
          </cell>
          <cell r="G8002" t="str">
            <v>Administrative Expenses Filing/Recording Fee</v>
          </cell>
          <cell r="H8002">
            <v>0</v>
          </cell>
          <cell r="I8002">
            <v>0</v>
          </cell>
          <cell r="J8002">
            <v>0</v>
          </cell>
          <cell r="K8002">
            <v>0</v>
          </cell>
          <cell r="L8002">
            <v>0</v>
          </cell>
          <cell r="M8002">
            <v>0</v>
          </cell>
          <cell r="N8002">
            <v>0</v>
          </cell>
          <cell r="O8002" t="str">
            <v>+++</v>
          </cell>
        </row>
        <row r="8003">
          <cell r="A8003" t="str">
            <v>590.45.41.000-6600.24</v>
          </cell>
          <cell r="B8003" t="str">
            <v>590</v>
          </cell>
          <cell r="C8003" t="str">
            <v>45</v>
          </cell>
          <cell r="D8003" t="str">
            <v>41</v>
          </cell>
          <cell r="E8003" t="str">
            <v>000</v>
          </cell>
          <cell r="F8003" t="str">
            <v>6600.24</v>
          </cell>
          <cell r="G8003" t="str">
            <v>Administrative Expenses Marketing</v>
          </cell>
          <cell r="H8003">
            <v>0</v>
          </cell>
          <cell r="I8003">
            <v>0</v>
          </cell>
          <cell r="J8003">
            <v>0</v>
          </cell>
          <cell r="K8003">
            <v>0</v>
          </cell>
          <cell r="L8003">
            <v>0</v>
          </cell>
          <cell r="M8003">
            <v>0</v>
          </cell>
          <cell r="N8003">
            <v>0</v>
          </cell>
          <cell r="O8003" t="str">
            <v>+++</v>
          </cell>
        </row>
        <row r="8004">
          <cell r="A8004" t="str">
            <v>590.45.41.000-6600.25</v>
          </cell>
          <cell r="B8004" t="str">
            <v>590</v>
          </cell>
          <cell r="C8004" t="str">
            <v>45</v>
          </cell>
          <cell r="D8004" t="str">
            <v>41</v>
          </cell>
          <cell r="E8004" t="str">
            <v>000</v>
          </cell>
          <cell r="F8004" t="str">
            <v>6600.25</v>
          </cell>
          <cell r="G8004" t="str">
            <v>Administrative Expenses Support Services-Indirect Labor</v>
          </cell>
          <cell r="H8004">
            <v>0</v>
          </cell>
          <cell r="I8004">
            <v>0</v>
          </cell>
          <cell r="J8004">
            <v>0</v>
          </cell>
          <cell r="K8004">
            <v>0</v>
          </cell>
          <cell r="L8004">
            <v>0</v>
          </cell>
          <cell r="M8004">
            <v>0</v>
          </cell>
          <cell r="N8004">
            <v>0</v>
          </cell>
          <cell r="O8004" t="str">
            <v>+++</v>
          </cell>
        </row>
        <row r="8005">
          <cell r="A8005" t="str">
            <v>590.45.41.000-6600.26</v>
          </cell>
          <cell r="B8005" t="str">
            <v>590</v>
          </cell>
          <cell r="C8005" t="str">
            <v>45</v>
          </cell>
          <cell r="D8005" t="str">
            <v>41</v>
          </cell>
          <cell r="E8005" t="str">
            <v>000</v>
          </cell>
          <cell r="F8005" t="str">
            <v>6600.26</v>
          </cell>
          <cell r="G8005" t="str">
            <v>Administrative Expenses Support Services-IT</v>
          </cell>
          <cell r="H8005">
            <v>0</v>
          </cell>
          <cell r="I8005">
            <v>0</v>
          </cell>
          <cell r="J8005">
            <v>0</v>
          </cell>
          <cell r="K8005">
            <v>0</v>
          </cell>
          <cell r="L8005">
            <v>0</v>
          </cell>
          <cell r="M8005">
            <v>0</v>
          </cell>
          <cell r="N8005">
            <v>0</v>
          </cell>
          <cell r="O8005" t="str">
            <v>+++</v>
          </cell>
        </row>
        <row r="8006">
          <cell r="A8006" t="str">
            <v>590.45.41.000-6600.27</v>
          </cell>
          <cell r="B8006" t="str">
            <v>590</v>
          </cell>
          <cell r="C8006" t="str">
            <v>45</v>
          </cell>
          <cell r="D8006" t="str">
            <v>41</v>
          </cell>
          <cell r="E8006" t="str">
            <v>000</v>
          </cell>
          <cell r="F8006" t="str">
            <v>6600.27</v>
          </cell>
          <cell r="G8006" t="str">
            <v>Administrative Expenses Support Services-Direct Labor</v>
          </cell>
          <cell r="H8006">
            <v>0</v>
          </cell>
          <cell r="I8006">
            <v>0</v>
          </cell>
          <cell r="J8006">
            <v>0</v>
          </cell>
          <cell r="K8006">
            <v>0</v>
          </cell>
          <cell r="L8006">
            <v>0</v>
          </cell>
          <cell r="M8006">
            <v>0</v>
          </cell>
          <cell r="N8006">
            <v>0</v>
          </cell>
          <cell r="O8006" t="str">
            <v>+++</v>
          </cell>
        </row>
        <row r="8007">
          <cell r="A8007" t="str">
            <v>590.45.41.000-6600.29</v>
          </cell>
          <cell r="B8007" t="str">
            <v>590</v>
          </cell>
          <cell r="C8007" t="str">
            <v>45</v>
          </cell>
          <cell r="D8007" t="str">
            <v>41</v>
          </cell>
          <cell r="E8007" t="str">
            <v>000</v>
          </cell>
          <cell r="F8007" t="str">
            <v>6600.29</v>
          </cell>
          <cell r="G8007" t="str">
            <v>Administrative Expenses Administration &amp; Planning</v>
          </cell>
          <cell r="H8007">
            <v>0</v>
          </cell>
          <cell r="I8007">
            <v>0</v>
          </cell>
          <cell r="J8007">
            <v>0</v>
          </cell>
          <cell r="K8007">
            <v>0</v>
          </cell>
          <cell r="L8007">
            <v>0</v>
          </cell>
          <cell r="M8007">
            <v>0</v>
          </cell>
          <cell r="N8007">
            <v>0</v>
          </cell>
          <cell r="O8007" t="str">
            <v>+++</v>
          </cell>
        </row>
        <row r="8008">
          <cell r="A8008" t="str">
            <v>590.45.41.000-6600.30</v>
          </cell>
          <cell r="B8008" t="str">
            <v>590</v>
          </cell>
          <cell r="C8008" t="str">
            <v>45</v>
          </cell>
          <cell r="D8008" t="str">
            <v>41</v>
          </cell>
          <cell r="E8008" t="str">
            <v>000</v>
          </cell>
          <cell r="F8008" t="str">
            <v>6600.30</v>
          </cell>
          <cell r="G8008" t="str">
            <v>Administrative Expenses Other Expenses</v>
          </cell>
          <cell r="H8008">
            <v>0</v>
          </cell>
          <cell r="I8008">
            <v>0</v>
          </cell>
          <cell r="J8008">
            <v>0</v>
          </cell>
          <cell r="K8008">
            <v>0</v>
          </cell>
          <cell r="L8008">
            <v>0</v>
          </cell>
          <cell r="M8008">
            <v>0</v>
          </cell>
          <cell r="N8008">
            <v>0</v>
          </cell>
          <cell r="O8008" t="str">
            <v>+++</v>
          </cell>
        </row>
        <row r="8009">
          <cell r="A8009" t="str">
            <v>590.45.41.000-7000.03</v>
          </cell>
          <cell r="B8009" t="str">
            <v>590</v>
          </cell>
          <cell r="C8009" t="str">
            <v>45</v>
          </cell>
          <cell r="D8009" t="str">
            <v>41</v>
          </cell>
          <cell r="E8009" t="str">
            <v>000</v>
          </cell>
          <cell r="F8009" t="str">
            <v>7000.03</v>
          </cell>
          <cell r="G8009" t="str">
            <v>Capital Outlay Operations Equip-Minor</v>
          </cell>
          <cell r="H8009">
            <v>0</v>
          </cell>
          <cell r="I8009">
            <v>0</v>
          </cell>
          <cell r="J8009">
            <v>0</v>
          </cell>
          <cell r="K8009">
            <v>0</v>
          </cell>
          <cell r="L8009">
            <v>0</v>
          </cell>
          <cell r="M8009">
            <v>0</v>
          </cell>
          <cell r="N8009">
            <v>0</v>
          </cell>
          <cell r="O8009" t="str">
            <v>+++</v>
          </cell>
        </row>
        <row r="8010">
          <cell r="A8010" t="str">
            <v>590.45.41.000-7000.04</v>
          </cell>
          <cell r="B8010" t="str">
            <v>590</v>
          </cell>
          <cell r="C8010" t="str">
            <v>45</v>
          </cell>
          <cell r="D8010" t="str">
            <v>41</v>
          </cell>
          <cell r="E8010" t="str">
            <v>000</v>
          </cell>
          <cell r="F8010" t="str">
            <v>7000.04</v>
          </cell>
          <cell r="G8010" t="str">
            <v>Capital Outlay Operations Equipment-Major</v>
          </cell>
          <cell r="H8010">
            <v>0</v>
          </cell>
          <cell r="I8010">
            <v>0</v>
          </cell>
          <cell r="J8010">
            <v>0</v>
          </cell>
          <cell r="K8010">
            <v>0</v>
          </cell>
          <cell r="L8010">
            <v>0</v>
          </cell>
          <cell r="M8010">
            <v>0</v>
          </cell>
          <cell r="N8010">
            <v>0</v>
          </cell>
          <cell r="O8010" t="str">
            <v>+++</v>
          </cell>
        </row>
        <row r="8011">
          <cell r="A8011" t="str">
            <v>590.45.41.000-7000.07</v>
          </cell>
          <cell r="B8011" t="str">
            <v>590</v>
          </cell>
          <cell r="C8011" t="str">
            <v>45</v>
          </cell>
          <cell r="D8011" t="str">
            <v>41</v>
          </cell>
          <cell r="E8011" t="str">
            <v>000</v>
          </cell>
          <cell r="F8011" t="str">
            <v>7000.07</v>
          </cell>
          <cell r="G8011" t="str">
            <v>Capital Outlay Computer Hardware</v>
          </cell>
          <cell r="H8011">
            <v>0</v>
          </cell>
          <cell r="I8011">
            <v>0</v>
          </cell>
          <cell r="J8011">
            <v>0</v>
          </cell>
          <cell r="K8011">
            <v>0</v>
          </cell>
          <cell r="L8011">
            <v>0</v>
          </cell>
          <cell r="M8011">
            <v>0</v>
          </cell>
          <cell r="N8011">
            <v>0</v>
          </cell>
          <cell r="O8011" t="str">
            <v>+++</v>
          </cell>
        </row>
        <row r="8012">
          <cell r="A8012" t="str">
            <v>590.45.41.000-7000.08</v>
          </cell>
          <cell r="B8012" t="str">
            <v>590</v>
          </cell>
          <cell r="C8012" t="str">
            <v>45</v>
          </cell>
          <cell r="D8012" t="str">
            <v>41</v>
          </cell>
          <cell r="E8012" t="str">
            <v>000</v>
          </cell>
          <cell r="F8012" t="str">
            <v>7000.08</v>
          </cell>
          <cell r="G8012" t="str">
            <v>Capital Outlay Computer Software</v>
          </cell>
          <cell r="H8012">
            <v>0</v>
          </cell>
          <cell r="I8012">
            <v>0</v>
          </cell>
          <cell r="J8012">
            <v>0</v>
          </cell>
          <cell r="K8012">
            <v>0</v>
          </cell>
          <cell r="L8012">
            <v>0</v>
          </cell>
          <cell r="M8012">
            <v>0</v>
          </cell>
          <cell r="N8012">
            <v>0</v>
          </cell>
          <cell r="O8012" t="str">
            <v>+++</v>
          </cell>
        </row>
        <row r="8013">
          <cell r="A8013" t="str">
            <v>590.45.41.000-7000.12</v>
          </cell>
          <cell r="B8013" t="str">
            <v>590</v>
          </cell>
          <cell r="C8013" t="str">
            <v>45</v>
          </cell>
          <cell r="D8013" t="str">
            <v>41</v>
          </cell>
          <cell r="E8013" t="str">
            <v>000</v>
          </cell>
          <cell r="F8013" t="str">
            <v>7000.12</v>
          </cell>
          <cell r="G8013" t="str">
            <v>Capital Outlay Furniture</v>
          </cell>
          <cell r="H8013">
            <v>0</v>
          </cell>
          <cell r="I8013">
            <v>0</v>
          </cell>
          <cell r="J8013">
            <v>0</v>
          </cell>
          <cell r="K8013">
            <v>0</v>
          </cell>
          <cell r="L8013">
            <v>0</v>
          </cell>
          <cell r="M8013">
            <v>0</v>
          </cell>
          <cell r="N8013">
            <v>0</v>
          </cell>
          <cell r="O8013" t="str">
            <v>+++</v>
          </cell>
        </row>
        <row r="8014">
          <cell r="A8014" t="str">
            <v>590.45.41.000-7000.99</v>
          </cell>
          <cell r="B8014" t="str">
            <v>590</v>
          </cell>
          <cell r="C8014" t="str">
            <v>45</v>
          </cell>
          <cell r="D8014" t="str">
            <v>41</v>
          </cell>
          <cell r="E8014" t="str">
            <v>000</v>
          </cell>
          <cell r="F8014" t="str">
            <v>7000.99</v>
          </cell>
          <cell r="G8014" t="str">
            <v>Capital Outlay General</v>
          </cell>
          <cell r="H8014">
            <v>0</v>
          </cell>
          <cell r="I8014">
            <v>0</v>
          </cell>
          <cell r="J8014">
            <v>0</v>
          </cell>
          <cell r="K8014">
            <v>0</v>
          </cell>
          <cell r="L8014">
            <v>0</v>
          </cell>
          <cell r="M8014">
            <v>0</v>
          </cell>
          <cell r="N8014">
            <v>0</v>
          </cell>
          <cell r="O8014" t="str">
            <v>+++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743">
          <cell r="A743" t="str">
            <v>590.40.70.015-4510.01</v>
          </cell>
          <cell r="B743" t="str">
            <v>590</v>
          </cell>
          <cell r="C743" t="str">
            <v>40</v>
          </cell>
          <cell r="D743" t="str">
            <v>70</v>
          </cell>
          <cell r="E743" t="str">
            <v>015</v>
          </cell>
          <cell r="F743" t="str">
            <v>4510.01</v>
          </cell>
          <cell r="G743" t="str">
            <v>Charges for Services-Transportation PFIP Zone 1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 t="str">
            <v>+++</v>
          </cell>
        </row>
        <row r="744">
          <cell r="A744" t="str">
            <v>590.40.70.015-4510.02</v>
          </cell>
          <cell r="B744" t="str">
            <v>590</v>
          </cell>
          <cell r="C744" t="str">
            <v>40</v>
          </cell>
          <cell r="D744" t="str">
            <v>70</v>
          </cell>
          <cell r="E744" t="str">
            <v>015</v>
          </cell>
          <cell r="F744" t="str">
            <v>4510.02</v>
          </cell>
          <cell r="G744" t="str">
            <v>Charges for Services-Transportation PFIP Zone 2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 t="str">
            <v>+++</v>
          </cell>
        </row>
        <row r="745">
          <cell r="A745" t="str">
            <v>590.40.70.015-4510.03</v>
          </cell>
          <cell r="B745" t="str">
            <v>590</v>
          </cell>
          <cell r="C745" t="str">
            <v>40</v>
          </cell>
          <cell r="D745" t="str">
            <v>70</v>
          </cell>
          <cell r="E745" t="str">
            <v>015</v>
          </cell>
          <cell r="F745" t="str">
            <v>4510.03</v>
          </cell>
          <cell r="G745" t="str">
            <v>Charges for Services-Transportation PFIP Zone 3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 t="str">
            <v>+++</v>
          </cell>
        </row>
        <row r="746">
          <cell r="A746" t="str">
            <v>590.40.70.015-4510.04</v>
          </cell>
          <cell r="B746" t="str">
            <v>590</v>
          </cell>
          <cell r="C746" t="str">
            <v>40</v>
          </cell>
          <cell r="D746" t="str">
            <v>70</v>
          </cell>
          <cell r="E746" t="str">
            <v>015</v>
          </cell>
          <cell r="F746" t="str">
            <v>4510.04</v>
          </cell>
          <cell r="G746" t="str">
            <v>Charges for Services-Transportation PFIP Zone 4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 t="str">
            <v>+++</v>
          </cell>
        </row>
        <row r="747">
          <cell r="A747" t="str">
            <v>590.40.70.015-4510.05</v>
          </cell>
          <cell r="B747" t="str">
            <v>590</v>
          </cell>
          <cell r="C747" t="str">
            <v>40</v>
          </cell>
          <cell r="D747" t="str">
            <v>70</v>
          </cell>
          <cell r="E747" t="str">
            <v>015</v>
          </cell>
          <cell r="F747" t="str">
            <v>4510.05</v>
          </cell>
          <cell r="G747" t="str">
            <v>Charges for Services-Transportation PFIP Zone 5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 t="str">
            <v>+++</v>
          </cell>
        </row>
        <row r="748">
          <cell r="A748" t="str">
            <v>590.40.70.015-4510.13</v>
          </cell>
          <cell r="B748" t="str">
            <v>590</v>
          </cell>
          <cell r="C748" t="str">
            <v>40</v>
          </cell>
          <cell r="D748" t="str">
            <v>70</v>
          </cell>
          <cell r="E748" t="str">
            <v>015</v>
          </cell>
          <cell r="F748" t="str">
            <v>4510.13</v>
          </cell>
          <cell r="G748" t="str">
            <v>Charges for Services-Transportation PFIP Zone 7</v>
          </cell>
          <cell r="H748">
            <v>5214170</v>
          </cell>
          <cell r="I748">
            <v>0</v>
          </cell>
          <cell r="J748">
            <v>5214170</v>
          </cell>
          <cell r="K748">
            <v>0</v>
          </cell>
          <cell r="L748">
            <v>0</v>
          </cell>
          <cell r="M748">
            <v>2721968.05</v>
          </cell>
          <cell r="N748">
            <v>2492201.9500000002</v>
          </cell>
          <cell r="O748">
            <v>0.52</v>
          </cell>
        </row>
        <row r="749">
          <cell r="A749" t="str">
            <v>590.40.70.015-4700.01</v>
          </cell>
          <cell r="B749" t="str">
            <v>590</v>
          </cell>
          <cell r="C749" t="str">
            <v>40</v>
          </cell>
          <cell r="D749" t="str">
            <v>70</v>
          </cell>
          <cell r="E749" t="str">
            <v>015</v>
          </cell>
          <cell r="F749" t="str">
            <v>4700.01</v>
          </cell>
          <cell r="G749" t="str">
            <v>Investment Earnings Interest on Investments</v>
          </cell>
          <cell r="H749">
            <v>250490</v>
          </cell>
          <cell r="I749">
            <v>0</v>
          </cell>
          <cell r="J749">
            <v>250490</v>
          </cell>
          <cell r="K749">
            <v>0</v>
          </cell>
          <cell r="L749">
            <v>0</v>
          </cell>
          <cell r="M749">
            <v>0</v>
          </cell>
          <cell r="N749">
            <v>250490</v>
          </cell>
          <cell r="O749">
            <v>0</v>
          </cell>
        </row>
        <row r="750">
          <cell r="A750" t="str">
            <v>590.40.70.015-4700.19</v>
          </cell>
          <cell r="B750" t="str">
            <v>590</v>
          </cell>
          <cell r="C750" t="str">
            <v>40</v>
          </cell>
          <cell r="D750" t="str">
            <v>70</v>
          </cell>
          <cell r="E750" t="str">
            <v>015</v>
          </cell>
          <cell r="F750" t="str">
            <v>4700.19</v>
          </cell>
          <cell r="G750" t="str">
            <v>Investment Earnings Market Value Change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 t="str">
            <v>+++</v>
          </cell>
        </row>
        <row r="751">
          <cell r="A751" t="str">
            <v>590.40.70.015-4700.21</v>
          </cell>
          <cell r="B751" t="str">
            <v>590</v>
          </cell>
          <cell r="C751" t="str">
            <v>40</v>
          </cell>
          <cell r="D751" t="str">
            <v>70</v>
          </cell>
          <cell r="E751" t="str">
            <v>015</v>
          </cell>
          <cell r="F751" t="str">
            <v>4700.21</v>
          </cell>
          <cell r="G751" t="str">
            <v>Investment Earnings Unallocated Investment Expense</v>
          </cell>
          <cell r="H751">
            <v>-9000</v>
          </cell>
          <cell r="I751">
            <v>0</v>
          </cell>
          <cell r="J751">
            <v>-9000</v>
          </cell>
          <cell r="K751">
            <v>0</v>
          </cell>
          <cell r="L751">
            <v>0</v>
          </cell>
          <cell r="M751">
            <v>0</v>
          </cell>
          <cell r="N751">
            <v>-9000</v>
          </cell>
          <cell r="O751">
            <v>0</v>
          </cell>
        </row>
        <row r="752">
          <cell r="A752" t="str">
            <v>590.40.70.015-4850.07</v>
          </cell>
          <cell r="B752" t="str">
            <v>590</v>
          </cell>
          <cell r="C752" t="str">
            <v>40</v>
          </cell>
          <cell r="D752" t="str">
            <v>70</v>
          </cell>
          <cell r="E752" t="str">
            <v>015</v>
          </cell>
          <cell r="F752" t="str">
            <v>4850.07</v>
          </cell>
          <cell r="G752" t="str">
            <v>Other Revenue Misc Reimbursement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 t="str">
            <v>+++</v>
          </cell>
        </row>
        <row r="753">
          <cell r="A753" t="str">
            <v>590.40.70.015-4900.46</v>
          </cell>
          <cell r="B753" t="str">
            <v>590</v>
          </cell>
          <cell r="C753" t="str">
            <v>40</v>
          </cell>
          <cell r="D753" t="str">
            <v>70</v>
          </cell>
          <cell r="E753" t="str">
            <v>015</v>
          </cell>
          <cell r="F753" t="str">
            <v>4900.46</v>
          </cell>
          <cell r="G753" t="str">
            <v>Other Financing Sources Op Transfer In-LTF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 t="str">
            <v>+++</v>
          </cell>
        </row>
        <row r="754">
          <cell r="A754" t="str">
            <v>620.00.00.900-4800.01</v>
          </cell>
          <cell r="B754" t="str">
            <v>620</v>
          </cell>
          <cell r="C754" t="str">
            <v>00</v>
          </cell>
          <cell r="D754" t="str">
            <v>00</v>
          </cell>
          <cell r="E754" t="str">
            <v>900</v>
          </cell>
          <cell r="F754" t="str">
            <v>4800.01</v>
          </cell>
          <cell r="G754" t="str">
            <v>Contributions Fixed Asset Contributions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 t="str">
            <v>+++</v>
          </cell>
        </row>
        <row r="755">
          <cell r="A755" t="str">
            <v>620.00.00.900-4900.01</v>
          </cell>
          <cell r="B755" t="str">
            <v>620</v>
          </cell>
          <cell r="C755" t="str">
            <v>00</v>
          </cell>
          <cell r="D755" t="str">
            <v>00</v>
          </cell>
          <cell r="E755" t="str">
            <v>900</v>
          </cell>
          <cell r="F755" t="str">
            <v>4900.01</v>
          </cell>
          <cell r="G755" t="str">
            <v>Other Financing Sources Op Transfer In-General Fund</v>
          </cell>
          <cell r="H755">
            <v>0</v>
          </cell>
          <cell r="I755">
            <v>300000</v>
          </cell>
          <cell r="J755">
            <v>300000</v>
          </cell>
          <cell r="K755">
            <v>0</v>
          </cell>
          <cell r="L755">
            <v>0</v>
          </cell>
          <cell r="M755">
            <v>0</v>
          </cell>
          <cell r="N755">
            <v>300000</v>
          </cell>
          <cell r="O755">
            <v>0</v>
          </cell>
        </row>
        <row r="756">
          <cell r="A756" t="str">
            <v>620.20.35.001-4570.01</v>
          </cell>
          <cell r="B756" t="str">
            <v>620</v>
          </cell>
          <cell r="C756" t="str">
            <v>20</v>
          </cell>
          <cell r="D756" t="str">
            <v>35</v>
          </cell>
          <cell r="E756" t="str">
            <v>001</v>
          </cell>
          <cell r="F756" t="str">
            <v>4570.01</v>
          </cell>
          <cell r="G756" t="str">
            <v>Charges for Services-Golf Green Fees</v>
          </cell>
          <cell r="H756">
            <v>850000</v>
          </cell>
          <cell r="I756">
            <v>0</v>
          </cell>
          <cell r="J756">
            <v>850000</v>
          </cell>
          <cell r="K756">
            <v>0</v>
          </cell>
          <cell r="L756">
            <v>0</v>
          </cell>
          <cell r="M756">
            <v>324603</v>
          </cell>
          <cell r="N756">
            <v>525397</v>
          </cell>
          <cell r="O756">
            <v>0.38</v>
          </cell>
        </row>
        <row r="757">
          <cell r="A757" t="str">
            <v>620.20.35.001-4570.02</v>
          </cell>
          <cell r="B757" t="str">
            <v>620</v>
          </cell>
          <cell r="C757" t="str">
            <v>20</v>
          </cell>
          <cell r="D757" t="str">
            <v>35</v>
          </cell>
          <cell r="E757" t="str">
            <v>001</v>
          </cell>
          <cell r="F757" t="str">
            <v>4570.02</v>
          </cell>
          <cell r="G757" t="str">
            <v>Charges for Services-Golf Driving Range</v>
          </cell>
          <cell r="H757">
            <v>9000</v>
          </cell>
          <cell r="I757">
            <v>0</v>
          </cell>
          <cell r="J757">
            <v>9000</v>
          </cell>
          <cell r="K757">
            <v>0</v>
          </cell>
          <cell r="L757">
            <v>0</v>
          </cell>
          <cell r="M757">
            <v>3336.85</v>
          </cell>
          <cell r="N757">
            <v>5663.15</v>
          </cell>
          <cell r="O757">
            <v>0.37</v>
          </cell>
        </row>
        <row r="758">
          <cell r="A758" t="str">
            <v>620.20.35.001-4570.03</v>
          </cell>
          <cell r="B758" t="str">
            <v>620</v>
          </cell>
          <cell r="C758" t="str">
            <v>20</v>
          </cell>
          <cell r="D758" t="str">
            <v>35</v>
          </cell>
          <cell r="E758" t="str">
            <v>001</v>
          </cell>
          <cell r="F758" t="str">
            <v>4570.03</v>
          </cell>
          <cell r="G758" t="str">
            <v>Charges for Services-Golf Carts</v>
          </cell>
          <cell r="H758">
            <v>42000</v>
          </cell>
          <cell r="I758">
            <v>0</v>
          </cell>
          <cell r="J758">
            <v>42000</v>
          </cell>
          <cell r="K758">
            <v>0</v>
          </cell>
          <cell r="L758">
            <v>0</v>
          </cell>
          <cell r="M758">
            <v>13906.08</v>
          </cell>
          <cell r="N758">
            <v>28093.919999999998</v>
          </cell>
          <cell r="O758">
            <v>0.33</v>
          </cell>
        </row>
        <row r="759">
          <cell r="A759" t="str">
            <v>620.20.35.001-4570.04</v>
          </cell>
          <cell r="B759" t="str">
            <v>620</v>
          </cell>
          <cell r="C759" t="str">
            <v>20</v>
          </cell>
          <cell r="D759" t="str">
            <v>35</v>
          </cell>
          <cell r="E759" t="str">
            <v>001</v>
          </cell>
          <cell r="F759" t="str">
            <v>4570.04</v>
          </cell>
          <cell r="G759" t="str">
            <v>Charges for Services-Golf Snack Bar Operations</v>
          </cell>
          <cell r="H759">
            <v>26800</v>
          </cell>
          <cell r="I759">
            <v>0</v>
          </cell>
          <cell r="J759">
            <v>26800</v>
          </cell>
          <cell r="K759">
            <v>0</v>
          </cell>
          <cell r="L759">
            <v>0</v>
          </cell>
          <cell r="M759">
            <v>6721.23</v>
          </cell>
          <cell r="N759">
            <v>20078.77</v>
          </cell>
          <cell r="O759">
            <v>0.25</v>
          </cell>
        </row>
        <row r="760">
          <cell r="A760" t="str">
            <v>620.20.35.001-4570.05</v>
          </cell>
          <cell r="B760" t="str">
            <v>620</v>
          </cell>
          <cell r="C760" t="str">
            <v>20</v>
          </cell>
          <cell r="D760" t="str">
            <v>35</v>
          </cell>
          <cell r="E760" t="str">
            <v>001</v>
          </cell>
          <cell r="F760" t="str">
            <v>4570.05</v>
          </cell>
          <cell r="G760" t="str">
            <v>Charges for Services-Golf Restaurant Operations</v>
          </cell>
          <cell r="H760">
            <v>37900</v>
          </cell>
          <cell r="I760">
            <v>0</v>
          </cell>
          <cell r="J760">
            <v>37900</v>
          </cell>
          <cell r="K760">
            <v>0</v>
          </cell>
          <cell r="L760">
            <v>0</v>
          </cell>
          <cell r="M760">
            <v>0</v>
          </cell>
          <cell r="N760">
            <v>37900</v>
          </cell>
          <cell r="O760">
            <v>0</v>
          </cell>
        </row>
        <row r="761">
          <cell r="A761" t="str">
            <v>620.20.35.001-4570.06</v>
          </cell>
          <cell r="B761" t="str">
            <v>620</v>
          </cell>
          <cell r="C761" t="str">
            <v>20</v>
          </cell>
          <cell r="D761" t="str">
            <v>35</v>
          </cell>
          <cell r="E761" t="str">
            <v>001</v>
          </cell>
          <cell r="F761" t="str">
            <v>4570.06</v>
          </cell>
          <cell r="G761" t="str">
            <v>Charges for Services-Golf Common Area Maintenance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 t="str">
            <v>+++</v>
          </cell>
        </row>
        <row r="762">
          <cell r="A762" t="str">
            <v>620.20.35.001-4570.07</v>
          </cell>
          <cell r="B762" t="str">
            <v>620</v>
          </cell>
          <cell r="C762" t="str">
            <v>20</v>
          </cell>
          <cell r="D762" t="str">
            <v>35</v>
          </cell>
          <cell r="E762" t="str">
            <v>001</v>
          </cell>
          <cell r="F762" t="str">
            <v>4570.07</v>
          </cell>
          <cell r="G762" t="str">
            <v>Charges for Services-Golf Facility Use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 t="str">
            <v>+++</v>
          </cell>
        </row>
        <row r="763">
          <cell r="A763" t="str">
            <v>620.20.35.001-4570.08</v>
          </cell>
          <cell r="B763" t="str">
            <v>620</v>
          </cell>
          <cell r="C763" t="str">
            <v>20</v>
          </cell>
          <cell r="D763" t="str">
            <v>35</v>
          </cell>
          <cell r="E763" t="str">
            <v>001</v>
          </cell>
          <cell r="F763" t="str">
            <v>4570.08</v>
          </cell>
          <cell r="G763" t="str">
            <v>Charges for Services-Golf Banquet Rentals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 t="str">
            <v>+++</v>
          </cell>
        </row>
        <row r="764">
          <cell r="A764" t="str">
            <v>620.20.35.001-4570.09</v>
          </cell>
          <cell r="B764" t="str">
            <v>620</v>
          </cell>
          <cell r="C764" t="str">
            <v>20</v>
          </cell>
          <cell r="D764" t="str">
            <v>35</v>
          </cell>
          <cell r="E764" t="str">
            <v>001</v>
          </cell>
          <cell r="F764" t="str">
            <v>4570.09</v>
          </cell>
          <cell r="G764" t="str">
            <v>Charges for Services-Golf Merchandise Fees</v>
          </cell>
          <cell r="H764">
            <v>4600</v>
          </cell>
          <cell r="I764">
            <v>0</v>
          </cell>
          <cell r="J764">
            <v>4600</v>
          </cell>
          <cell r="K764">
            <v>0</v>
          </cell>
          <cell r="L764">
            <v>0</v>
          </cell>
          <cell r="M764">
            <v>2415.79</v>
          </cell>
          <cell r="N764">
            <v>2184.21</v>
          </cell>
          <cell r="O764">
            <v>0.53</v>
          </cell>
        </row>
        <row r="765">
          <cell r="A765" t="str">
            <v>620.20.35.001-4570.10</v>
          </cell>
          <cell r="B765" t="str">
            <v>620</v>
          </cell>
          <cell r="C765" t="str">
            <v>20</v>
          </cell>
          <cell r="D765" t="str">
            <v>35</v>
          </cell>
          <cell r="E765" t="str">
            <v>001</v>
          </cell>
          <cell r="F765" t="str">
            <v>4570.10</v>
          </cell>
          <cell r="G765" t="str">
            <v>Charges for Services-Golf Golf Lesson Fees</v>
          </cell>
          <cell r="H765">
            <v>1300</v>
          </cell>
          <cell r="I765">
            <v>0</v>
          </cell>
          <cell r="J765">
            <v>1300</v>
          </cell>
          <cell r="K765">
            <v>0</v>
          </cell>
          <cell r="L765">
            <v>0</v>
          </cell>
          <cell r="M765">
            <v>529</v>
          </cell>
          <cell r="N765">
            <v>771</v>
          </cell>
          <cell r="O765">
            <v>0.41</v>
          </cell>
        </row>
        <row r="766">
          <cell r="A766" t="str">
            <v>620.20.35.001-4570.11</v>
          </cell>
          <cell r="B766" t="str">
            <v>620</v>
          </cell>
          <cell r="C766" t="str">
            <v>20</v>
          </cell>
          <cell r="D766" t="str">
            <v>35</v>
          </cell>
          <cell r="E766" t="str">
            <v>001</v>
          </cell>
          <cell r="F766" t="str">
            <v>4570.11</v>
          </cell>
          <cell r="G766" t="str">
            <v>Charges for Services-Golf Other Golf Shop Fees</v>
          </cell>
          <cell r="H766">
            <v>500</v>
          </cell>
          <cell r="I766">
            <v>0</v>
          </cell>
          <cell r="J766">
            <v>500</v>
          </cell>
          <cell r="K766">
            <v>0</v>
          </cell>
          <cell r="L766">
            <v>0</v>
          </cell>
          <cell r="M766">
            <v>91.3</v>
          </cell>
          <cell r="N766">
            <v>408.7</v>
          </cell>
          <cell r="O766">
            <v>0.18</v>
          </cell>
        </row>
        <row r="767">
          <cell r="A767" t="str">
            <v>620.20.35.001-4584.06</v>
          </cell>
          <cell r="B767" t="str">
            <v>620</v>
          </cell>
          <cell r="C767" t="str">
            <v>20</v>
          </cell>
          <cell r="D767" t="str">
            <v>35</v>
          </cell>
          <cell r="E767" t="str">
            <v>001</v>
          </cell>
          <cell r="F767" t="str">
            <v>4584.06</v>
          </cell>
          <cell r="G767" t="str">
            <v>Charges for Services-Recreation/General Revenue Agency Revenue</v>
          </cell>
          <cell r="H767">
            <v>150000</v>
          </cell>
          <cell r="I767">
            <v>-150000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 t="str">
            <v>+++</v>
          </cell>
        </row>
        <row r="768">
          <cell r="A768" t="str">
            <v>620.20.35.001-4700.01</v>
          </cell>
          <cell r="B768" t="str">
            <v>620</v>
          </cell>
          <cell r="C768" t="str">
            <v>20</v>
          </cell>
          <cell r="D768" t="str">
            <v>35</v>
          </cell>
          <cell r="E768" t="str">
            <v>001</v>
          </cell>
          <cell r="F768" t="str">
            <v>4700.01</v>
          </cell>
          <cell r="G768" t="str">
            <v>Investment Earnings Interest on Investments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 t="str">
            <v>+++</v>
          </cell>
        </row>
        <row r="769">
          <cell r="A769" t="str">
            <v>620.20.35.001-4700.07</v>
          </cell>
          <cell r="B769" t="str">
            <v>620</v>
          </cell>
          <cell r="C769" t="str">
            <v>20</v>
          </cell>
          <cell r="D769" t="str">
            <v>35</v>
          </cell>
          <cell r="E769" t="str">
            <v>001</v>
          </cell>
          <cell r="F769" t="str">
            <v>4700.07</v>
          </cell>
          <cell r="G769" t="str">
            <v>Investment Earnings Trust Accounts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 t="str">
            <v>+++</v>
          </cell>
        </row>
        <row r="770">
          <cell r="A770" t="str">
            <v>620.20.35.001-4700.21</v>
          </cell>
          <cell r="B770" t="str">
            <v>620</v>
          </cell>
          <cell r="C770" t="str">
            <v>20</v>
          </cell>
          <cell r="D770" t="str">
            <v>35</v>
          </cell>
          <cell r="E770" t="str">
            <v>001</v>
          </cell>
          <cell r="F770" t="str">
            <v>4700.21</v>
          </cell>
          <cell r="G770" t="str">
            <v>Investment Earnings Unallocated Investment Expense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 t="str">
            <v>+++</v>
          </cell>
        </row>
        <row r="771">
          <cell r="A771" t="str">
            <v>620.20.35.001-4850.07</v>
          </cell>
          <cell r="B771" t="str">
            <v>620</v>
          </cell>
          <cell r="C771" t="str">
            <v>20</v>
          </cell>
          <cell r="D771" t="str">
            <v>35</v>
          </cell>
          <cell r="E771" t="str">
            <v>001</v>
          </cell>
          <cell r="F771" t="str">
            <v>4850.07</v>
          </cell>
          <cell r="G771" t="str">
            <v>Other Revenue Misc Reimbursement</v>
          </cell>
          <cell r="H771">
            <v>20000</v>
          </cell>
          <cell r="I771">
            <v>0</v>
          </cell>
          <cell r="J771">
            <v>20000</v>
          </cell>
          <cell r="K771">
            <v>0</v>
          </cell>
          <cell r="L771">
            <v>0</v>
          </cell>
          <cell r="M771">
            <v>6461.12</v>
          </cell>
          <cell r="N771">
            <v>13538.88</v>
          </cell>
          <cell r="O771">
            <v>0.32</v>
          </cell>
        </row>
        <row r="772">
          <cell r="A772" t="str">
            <v>620.20.35.001-4850.12</v>
          </cell>
          <cell r="B772" t="str">
            <v>620</v>
          </cell>
          <cell r="C772" t="str">
            <v>20</v>
          </cell>
          <cell r="D772" t="str">
            <v>35</v>
          </cell>
          <cell r="E772" t="str">
            <v>001</v>
          </cell>
          <cell r="F772" t="str">
            <v>4850.12</v>
          </cell>
          <cell r="G772" t="str">
            <v>Other Revenue Miscellaneous Receipts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 t="str">
            <v>+++</v>
          </cell>
        </row>
        <row r="773">
          <cell r="A773" t="str">
            <v>620.20.35.001-4850.29</v>
          </cell>
          <cell r="B773" t="str">
            <v>620</v>
          </cell>
          <cell r="C773" t="str">
            <v>20</v>
          </cell>
          <cell r="D773" t="str">
            <v>35</v>
          </cell>
          <cell r="E773" t="str">
            <v>001</v>
          </cell>
          <cell r="F773" t="str">
            <v>4850.29</v>
          </cell>
          <cell r="G773" t="str">
            <v>Other Revenue Discounts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 t="str">
            <v>+++</v>
          </cell>
        </row>
        <row r="774">
          <cell r="A774" t="str">
            <v>620.20.35.001-4900.25</v>
          </cell>
          <cell r="B774" t="str">
            <v>620</v>
          </cell>
          <cell r="C774" t="str">
            <v>20</v>
          </cell>
          <cell r="D774" t="str">
            <v>35</v>
          </cell>
          <cell r="E774" t="str">
            <v>001</v>
          </cell>
          <cell r="F774" t="str">
            <v>4900.25</v>
          </cell>
          <cell r="G774" t="str">
            <v>Other Financing Sources Op Transfer In-Dev Mitigation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 t="str">
            <v>+++</v>
          </cell>
        </row>
        <row r="775">
          <cell r="A775" t="str">
            <v>620.20.35.001-4900.88</v>
          </cell>
          <cell r="B775" t="str">
            <v>620</v>
          </cell>
          <cell r="C775" t="str">
            <v>20</v>
          </cell>
          <cell r="D775" t="str">
            <v>35</v>
          </cell>
          <cell r="E775" t="str">
            <v>001</v>
          </cell>
          <cell r="F775" t="str">
            <v>4900.88</v>
          </cell>
          <cell r="G775" t="str">
            <v>Other Financing Sources Op Transfer In-Payroll Tax Ben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 t="str">
            <v>+++</v>
          </cell>
        </row>
        <row r="776">
          <cell r="A776" t="str">
            <v>620.20.35.001-4900.94</v>
          </cell>
          <cell r="B776" t="str">
            <v>620</v>
          </cell>
          <cell r="C776" t="str">
            <v>20</v>
          </cell>
          <cell r="D776" t="str">
            <v>35</v>
          </cell>
          <cell r="E776" t="str">
            <v>001</v>
          </cell>
          <cell r="F776" t="str">
            <v>4900.94</v>
          </cell>
          <cell r="G776" t="str">
            <v>Other Financing Sources Op Transfer In-RDA Captial Proj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 t="str">
            <v>+++</v>
          </cell>
        </row>
        <row r="777">
          <cell r="A777" t="str">
            <v>630.00.00.900-4900.01</v>
          </cell>
          <cell r="B777" t="str">
            <v>630</v>
          </cell>
          <cell r="C777" t="str">
            <v>00</v>
          </cell>
          <cell r="D777" t="str">
            <v>00</v>
          </cell>
          <cell r="E777" t="str">
            <v>900</v>
          </cell>
          <cell r="F777" t="str">
            <v>4900.01</v>
          </cell>
          <cell r="G777" t="str">
            <v>Other Financing Sources Op Transfer In-General Fund</v>
          </cell>
          <cell r="H777">
            <v>250000</v>
          </cell>
          <cell r="I777">
            <v>0</v>
          </cell>
          <cell r="J777">
            <v>250000</v>
          </cell>
          <cell r="K777">
            <v>0</v>
          </cell>
          <cell r="L777">
            <v>0</v>
          </cell>
          <cell r="M777">
            <v>0</v>
          </cell>
          <cell r="N777">
            <v>250000</v>
          </cell>
          <cell r="O777">
            <v>0</v>
          </cell>
        </row>
        <row r="778">
          <cell r="A778" t="str">
            <v>630.40.80.015-4500.14</v>
          </cell>
          <cell r="B778" t="str">
            <v>630</v>
          </cell>
          <cell r="C778" t="str">
            <v>40</v>
          </cell>
          <cell r="D778" t="str">
            <v>80</v>
          </cell>
          <cell r="E778" t="str">
            <v>015</v>
          </cell>
          <cell r="F778" t="str">
            <v>4500.14</v>
          </cell>
          <cell r="G778" t="str">
            <v>Charges for Services-Public Works Sewer PFIP Zone 22</v>
          </cell>
          <cell r="H778">
            <v>20430</v>
          </cell>
          <cell r="I778">
            <v>0</v>
          </cell>
          <cell r="J778">
            <v>20430</v>
          </cell>
          <cell r="K778">
            <v>0</v>
          </cell>
          <cell r="L778">
            <v>0</v>
          </cell>
          <cell r="M778">
            <v>0</v>
          </cell>
          <cell r="N778">
            <v>20430</v>
          </cell>
          <cell r="O778">
            <v>0</v>
          </cell>
        </row>
        <row r="779">
          <cell r="A779" t="str">
            <v>630.40.80.015-4500.15</v>
          </cell>
          <cell r="B779" t="str">
            <v>630</v>
          </cell>
          <cell r="C779" t="str">
            <v>40</v>
          </cell>
          <cell r="D779" t="str">
            <v>80</v>
          </cell>
          <cell r="E779" t="str">
            <v>015</v>
          </cell>
          <cell r="F779" t="str">
            <v>4500.15</v>
          </cell>
          <cell r="G779" t="str">
            <v>Charges for Services-Public Works Sewer PFIP Zone 23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 t="str">
            <v>+++</v>
          </cell>
        </row>
        <row r="780">
          <cell r="A780" t="str">
            <v>630.40.80.015-4500.16</v>
          </cell>
          <cell r="B780" t="str">
            <v>630</v>
          </cell>
          <cell r="C780" t="str">
            <v>40</v>
          </cell>
          <cell r="D780" t="str">
            <v>80</v>
          </cell>
          <cell r="E780" t="str">
            <v>015</v>
          </cell>
          <cell r="F780" t="str">
            <v>4500.16</v>
          </cell>
          <cell r="G780" t="str">
            <v>Charges for Services-Public Works Sewer PFIP Zone 24</v>
          </cell>
          <cell r="H780">
            <v>539000</v>
          </cell>
          <cell r="I780">
            <v>0</v>
          </cell>
          <cell r="J780">
            <v>539000</v>
          </cell>
          <cell r="K780">
            <v>0</v>
          </cell>
          <cell r="L780">
            <v>0</v>
          </cell>
          <cell r="M780">
            <v>312581</v>
          </cell>
          <cell r="N780">
            <v>226419</v>
          </cell>
          <cell r="O780">
            <v>0.57999999999999996</v>
          </cell>
        </row>
        <row r="781">
          <cell r="A781" t="str">
            <v>630.40.80.015-4500.17</v>
          </cell>
          <cell r="B781" t="str">
            <v>630</v>
          </cell>
          <cell r="C781" t="str">
            <v>40</v>
          </cell>
          <cell r="D781" t="str">
            <v>80</v>
          </cell>
          <cell r="E781" t="str">
            <v>015</v>
          </cell>
          <cell r="F781" t="str">
            <v>4500.17</v>
          </cell>
          <cell r="G781" t="str">
            <v>Charges for Services-Public Works Sewer Force Main(ABC)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 t="str">
            <v>+++</v>
          </cell>
        </row>
        <row r="782">
          <cell r="A782" t="str">
            <v>630.40.80.015-4500.18</v>
          </cell>
          <cell r="B782" t="str">
            <v>630</v>
          </cell>
          <cell r="C782" t="str">
            <v>40</v>
          </cell>
          <cell r="D782" t="str">
            <v>80</v>
          </cell>
          <cell r="E782" t="str">
            <v>015</v>
          </cell>
          <cell r="F782" t="str">
            <v>4500.18</v>
          </cell>
          <cell r="G782" t="str">
            <v>Charges for Services-Public Works Sewer Force Main "A" Overlay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 t="str">
            <v>+++</v>
          </cell>
        </row>
        <row r="783">
          <cell r="A783" t="str">
            <v>630.40.80.015-4500.38</v>
          </cell>
          <cell r="B783" t="str">
            <v>630</v>
          </cell>
          <cell r="C783" t="str">
            <v>40</v>
          </cell>
          <cell r="D783" t="str">
            <v>80</v>
          </cell>
          <cell r="E783" t="str">
            <v>015</v>
          </cell>
          <cell r="F783" t="str">
            <v>4500.38</v>
          </cell>
          <cell r="G783" t="str">
            <v>Charges for Services-Public Works PFIP-Sewer Zone 21</v>
          </cell>
          <cell r="H783">
            <v>59400</v>
          </cell>
          <cell r="I783">
            <v>0</v>
          </cell>
          <cell r="J783">
            <v>59400</v>
          </cell>
          <cell r="K783">
            <v>0</v>
          </cell>
          <cell r="L783">
            <v>0</v>
          </cell>
          <cell r="M783">
            <v>4923</v>
          </cell>
          <cell r="N783">
            <v>54477</v>
          </cell>
          <cell r="O783">
            <v>0.08</v>
          </cell>
        </row>
        <row r="784">
          <cell r="A784" t="str">
            <v>630.40.80.015-4500.42</v>
          </cell>
          <cell r="B784" t="str">
            <v>630</v>
          </cell>
          <cell r="C784" t="str">
            <v>40</v>
          </cell>
          <cell r="D784" t="str">
            <v>80</v>
          </cell>
          <cell r="E784" t="str">
            <v>015</v>
          </cell>
          <cell r="F784" t="str">
            <v>4500.42</v>
          </cell>
          <cell r="G784" t="str">
            <v>Charges for Services-Public Works Sewer PFIP Zone 25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13536</v>
          </cell>
          <cell r="N784">
            <v>-13536</v>
          </cell>
          <cell r="O784" t="str">
            <v>+++</v>
          </cell>
        </row>
        <row r="785">
          <cell r="A785" t="str">
            <v>630.40.80.015-4500.43</v>
          </cell>
          <cell r="B785" t="str">
            <v>630</v>
          </cell>
          <cell r="C785" t="str">
            <v>40</v>
          </cell>
          <cell r="D785" t="str">
            <v>80</v>
          </cell>
          <cell r="E785" t="str">
            <v>015</v>
          </cell>
          <cell r="F785" t="str">
            <v>4500.43</v>
          </cell>
          <cell r="G785" t="str">
            <v>Charges for Services-Public Works Sewer PFIP Zone 26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 t="str">
            <v>+++</v>
          </cell>
        </row>
        <row r="786">
          <cell r="A786" t="str">
            <v>630.40.80.015-4700.01</v>
          </cell>
          <cell r="B786" t="str">
            <v>630</v>
          </cell>
          <cell r="C786" t="str">
            <v>40</v>
          </cell>
          <cell r="D786" t="str">
            <v>80</v>
          </cell>
          <cell r="E786" t="str">
            <v>015</v>
          </cell>
          <cell r="F786" t="str">
            <v>4700.01</v>
          </cell>
          <cell r="G786" t="str">
            <v>Investment Earnings Interest on Investments</v>
          </cell>
          <cell r="H786">
            <v>50000</v>
          </cell>
          <cell r="I786">
            <v>0</v>
          </cell>
          <cell r="J786">
            <v>50000</v>
          </cell>
          <cell r="K786">
            <v>0</v>
          </cell>
          <cell r="L786">
            <v>0</v>
          </cell>
          <cell r="M786">
            <v>0</v>
          </cell>
          <cell r="N786">
            <v>50000</v>
          </cell>
          <cell r="O786">
            <v>0</v>
          </cell>
        </row>
        <row r="787">
          <cell r="A787" t="str">
            <v>630.40.80.015-4700.08</v>
          </cell>
          <cell r="B787" t="str">
            <v>630</v>
          </cell>
          <cell r="C787" t="str">
            <v>40</v>
          </cell>
          <cell r="D787" t="str">
            <v>80</v>
          </cell>
          <cell r="E787" t="str">
            <v>015</v>
          </cell>
          <cell r="F787" t="str">
            <v>4700.08</v>
          </cell>
          <cell r="G787" t="str">
            <v>Investment Earnings 4000 Due Pump Station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 t="str">
            <v>+++</v>
          </cell>
        </row>
        <row r="788">
          <cell r="A788" t="str">
            <v>630.40.80.015-4700.19</v>
          </cell>
          <cell r="B788" t="str">
            <v>630</v>
          </cell>
          <cell r="C788" t="str">
            <v>40</v>
          </cell>
          <cell r="D788" t="str">
            <v>80</v>
          </cell>
          <cell r="E788" t="str">
            <v>015</v>
          </cell>
          <cell r="F788" t="str">
            <v>4700.19</v>
          </cell>
          <cell r="G788" t="str">
            <v>Investment Earnings Market Value Change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 t="str">
            <v>+++</v>
          </cell>
        </row>
        <row r="789">
          <cell r="A789" t="str">
            <v>630.40.80.015-4700.21</v>
          </cell>
          <cell r="B789" t="str">
            <v>630</v>
          </cell>
          <cell r="C789" t="str">
            <v>40</v>
          </cell>
          <cell r="D789" t="str">
            <v>80</v>
          </cell>
          <cell r="E789" t="str">
            <v>015</v>
          </cell>
          <cell r="F789" t="str">
            <v>4700.21</v>
          </cell>
          <cell r="G789" t="str">
            <v>Investment Earnings Unallocated Investment Expense</v>
          </cell>
          <cell r="H789">
            <v>-5500</v>
          </cell>
          <cell r="I789">
            <v>0</v>
          </cell>
          <cell r="J789">
            <v>-5500</v>
          </cell>
          <cell r="K789">
            <v>0</v>
          </cell>
          <cell r="L789">
            <v>0</v>
          </cell>
          <cell r="M789">
            <v>0</v>
          </cell>
          <cell r="N789">
            <v>-5500</v>
          </cell>
          <cell r="O789">
            <v>0</v>
          </cell>
        </row>
        <row r="790">
          <cell r="A790" t="str">
            <v>630.40.80.015-4850.07</v>
          </cell>
          <cell r="B790" t="str">
            <v>630</v>
          </cell>
          <cell r="C790" t="str">
            <v>40</v>
          </cell>
          <cell r="D790" t="str">
            <v>80</v>
          </cell>
          <cell r="E790" t="str">
            <v>015</v>
          </cell>
          <cell r="F790" t="str">
            <v>4850.07</v>
          </cell>
          <cell r="G790" t="str">
            <v>Other Revenue Misc Reimbursement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 t="str">
            <v>+++</v>
          </cell>
        </row>
        <row r="791">
          <cell r="A791" t="str">
            <v>630.40.80.015-4850.08</v>
          </cell>
          <cell r="B791" t="str">
            <v>630</v>
          </cell>
          <cell r="C791" t="str">
            <v>40</v>
          </cell>
          <cell r="D791" t="str">
            <v>80</v>
          </cell>
          <cell r="E791" t="str">
            <v>015</v>
          </cell>
          <cell r="F791" t="str">
            <v>4850.08</v>
          </cell>
          <cell r="G791" t="str">
            <v>Other Revenue Misc Reimbursement-Developers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 t="str">
            <v>+++</v>
          </cell>
        </row>
        <row r="792">
          <cell r="A792" t="str">
            <v>640 - Sewer M-4900.65</v>
          </cell>
          <cell r="B792" t="str">
            <v>640</v>
          </cell>
          <cell r="C792" t="str">
            <v xml:space="preserve">- </v>
          </cell>
          <cell r="D792" t="str">
            <v>ew</v>
          </cell>
          <cell r="E792" t="str">
            <v>r M</v>
          </cell>
          <cell r="F792" t="str">
            <v>4900.65</v>
          </cell>
          <cell r="G792" t="str">
            <v>Other Financing Sources Op Transfer In-Sewer Fee Improve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 t="str">
            <v>+++</v>
          </cell>
        </row>
        <row r="793">
          <cell r="A793" t="str">
            <v>640.00.00.900-4500.08</v>
          </cell>
          <cell r="B793" t="str">
            <v>640</v>
          </cell>
          <cell r="C793" t="str">
            <v>00</v>
          </cell>
          <cell r="D793" t="str">
            <v>00</v>
          </cell>
          <cell r="E793" t="str">
            <v>900</v>
          </cell>
          <cell r="F793" t="str">
            <v>4500.08</v>
          </cell>
          <cell r="G793" t="str">
            <v>Charges for Services-Public Works Sewer Farm Rental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 t="str">
            <v>+++</v>
          </cell>
        </row>
        <row r="794">
          <cell r="A794" t="str">
            <v>640.00.00.900-4900.65</v>
          </cell>
          <cell r="B794" t="str">
            <v>640</v>
          </cell>
          <cell r="C794" t="str">
            <v>00</v>
          </cell>
          <cell r="D794" t="str">
            <v>00</v>
          </cell>
          <cell r="E794" t="str">
            <v>900</v>
          </cell>
          <cell r="F794" t="str">
            <v>4900.65</v>
          </cell>
          <cell r="G794" t="str">
            <v>Other Financing Sources Op Transfer In-Sewer Fee Improve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 t="str">
            <v>+++</v>
          </cell>
        </row>
        <row r="795">
          <cell r="A795" t="str">
            <v>640.40.80.015-4475.26</v>
          </cell>
          <cell r="B795" t="str">
            <v>640</v>
          </cell>
          <cell r="C795" t="str">
            <v>40</v>
          </cell>
          <cell r="D795" t="str">
            <v>80</v>
          </cell>
          <cell r="E795" t="str">
            <v>015</v>
          </cell>
          <cell r="F795" t="str">
            <v>4475.26</v>
          </cell>
          <cell r="G795" t="str">
            <v>Intergovernmental Grants-State/County SJV Air Pollution Grant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 t="str">
            <v>+++</v>
          </cell>
        </row>
        <row r="796">
          <cell r="A796" t="str">
            <v>640.40.80.015-4475.30</v>
          </cell>
          <cell r="B796" t="str">
            <v>640</v>
          </cell>
          <cell r="C796" t="str">
            <v>40</v>
          </cell>
          <cell r="D796" t="str">
            <v>80</v>
          </cell>
          <cell r="E796" t="str">
            <v>015</v>
          </cell>
          <cell r="F796" t="str">
            <v>4475.30</v>
          </cell>
          <cell r="G796" t="str">
            <v>Intergovernmental Grants-State/County CA Energy Commission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 t="str">
            <v>+++</v>
          </cell>
        </row>
        <row r="797">
          <cell r="A797" t="str">
            <v>640.40.80.015-4500.06</v>
          </cell>
          <cell r="B797" t="str">
            <v>640</v>
          </cell>
          <cell r="C797" t="str">
            <v>40</v>
          </cell>
          <cell r="D797" t="str">
            <v>80</v>
          </cell>
          <cell r="E797" t="str">
            <v>015</v>
          </cell>
          <cell r="F797" t="str">
            <v>4500.06</v>
          </cell>
          <cell r="G797" t="str">
            <v>Charges for Services-Public Works Sewer Service Fee</v>
          </cell>
          <cell r="H797">
            <v>15921570</v>
          </cell>
          <cell r="I797">
            <v>0</v>
          </cell>
          <cell r="J797">
            <v>15921570</v>
          </cell>
          <cell r="K797">
            <v>921.26</v>
          </cell>
          <cell r="L797">
            <v>0</v>
          </cell>
          <cell r="M797">
            <v>4039032.01</v>
          </cell>
          <cell r="N797">
            <v>11882537.99</v>
          </cell>
          <cell r="O797">
            <v>0.25</v>
          </cell>
        </row>
        <row r="798">
          <cell r="A798" t="str">
            <v>640.40.80.015-4500.07</v>
          </cell>
          <cell r="B798" t="str">
            <v>640</v>
          </cell>
          <cell r="C798" t="str">
            <v>40</v>
          </cell>
          <cell r="D798" t="str">
            <v>80</v>
          </cell>
          <cell r="E798" t="str">
            <v>015</v>
          </cell>
          <cell r="F798" t="str">
            <v>4500.07</v>
          </cell>
          <cell r="G798" t="str">
            <v>Charges for Services-Public Works Sewer Fee-City of Lathrop</v>
          </cell>
          <cell r="H798">
            <v>1538450</v>
          </cell>
          <cell r="I798">
            <v>0</v>
          </cell>
          <cell r="J798">
            <v>1538450</v>
          </cell>
          <cell r="K798">
            <v>0</v>
          </cell>
          <cell r="L798">
            <v>0</v>
          </cell>
          <cell r="M798">
            <v>133036.34</v>
          </cell>
          <cell r="N798">
            <v>1405413.66</v>
          </cell>
          <cell r="O798">
            <v>0.09</v>
          </cell>
        </row>
        <row r="799">
          <cell r="A799" t="str">
            <v>640.40.80.015-4500.08</v>
          </cell>
          <cell r="B799" t="str">
            <v>640</v>
          </cell>
          <cell r="C799" t="str">
            <v>40</v>
          </cell>
          <cell r="D799" t="str">
            <v>80</v>
          </cell>
          <cell r="E799" t="str">
            <v>015</v>
          </cell>
          <cell r="F799" t="str">
            <v>4500.08</v>
          </cell>
          <cell r="G799" t="str">
            <v>Charges for Services-Public Works Sewer Farm Rental</v>
          </cell>
          <cell r="H799">
            <v>100000</v>
          </cell>
          <cell r="I799">
            <v>0</v>
          </cell>
          <cell r="J799">
            <v>100000</v>
          </cell>
          <cell r="K799">
            <v>0</v>
          </cell>
          <cell r="L799">
            <v>0</v>
          </cell>
          <cell r="M799">
            <v>8080.28</v>
          </cell>
          <cell r="N799">
            <v>91919.72</v>
          </cell>
          <cell r="O799">
            <v>0.08</v>
          </cell>
        </row>
        <row r="800">
          <cell r="A800" t="str">
            <v>640.40.80.015-4500.09</v>
          </cell>
          <cell r="B800" t="str">
            <v>640</v>
          </cell>
          <cell r="C800" t="str">
            <v>40</v>
          </cell>
          <cell r="D800" t="str">
            <v>80</v>
          </cell>
          <cell r="E800" t="str">
            <v>015</v>
          </cell>
          <cell r="F800" t="str">
            <v>4500.09</v>
          </cell>
          <cell r="G800" t="str">
            <v>Charges for Services-Public Works Sewer Fee-Outside District Fee</v>
          </cell>
          <cell r="H800">
            <v>150000</v>
          </cell>
          <cell r="I800">
            <v>0</v>
          </cell>
          <cell r="J800">
            <v>150000</v>
          </cell>
          <cell r="K800">
            <v>0</v>
          </cell>
          <cell r="L800">
            <v>0</v>
          </cell>
          <cell r="M800">
            <v>0</v>
          </cell>
          <cell r="N800">
            <v>150000</v>
          </cell>
          <cell r="O800">
            <v>0</v>
          </cell>
        </row>
        <row r="801">
          <cell r="A801" t="str">
            <v>640.40.80.015-4500.24</v>
          </cell>
          <cell r="B801" t="str">
            <v>640</v>
          </cell>
          <cell r="C801" t="str">
            <v>40</v>
          </cell>
          <cell r="D801" t="str">
            <v>80</v>
          </cell>
          <cell r="E801" t="str">
            <v>015</v>
          </cell>
          <cell r="F801" t="str">
            <v>4500.24</v>
          </cell>
          <cell r="G801" t="str">
            <v>Charges for Services-Public Works Penalties</v>
          </cell>
          <cell r="H801">
            <v>30000</v>
          </cell>
          <cell r="I801">
            <v>0</v>
          </cell>
          <cell r="J801">
            <v>30000</v>
          </cell>
          <cell r="K801">
            <v>0</v>
          </cell>
          <cell r="L801">
            <v>0</v>
          </cell>
          <cell r="M801">
            <v>42</v>
          </cell>
          <cell r="N801">
            <v>29958</v>
          </cell>
          <cell r="O801">
            <v>0</v>
          </cell>
        </row>
        <row r="802">
          <cell r="A802" t="str">
            <v>640.40.80.015-4700.01</v>
          </cell>
          <cell r="B802" t="str">
            <v>640</v>
          </cell>
          <cell r="C802" t="str">
            <v>40</v>
          </cell>
          <cell r="D802" t="str">
            <v>80</v>
          </cell>
          <cell r="E802" t="str">
            <v>015</v>
          </cell>
          <cell r="F802" t="str">
            <v>4700.01</v>
          </cell>
          <cell r="G802" t="str">
            <v>Investment Earnings Interest on Investments</v>
          </cell>
          <cell r="H802">
            <v>475000</v>
          </cell>
          <cell r="I802">
            <v>0</v>
          </cell>
          <cell r="J802">
            <v>475000</v>
          </cell>
          <cell r="K802">
            <v>0</v>
          </cell>
          <cell r="L802">
            <v>0</v>
          </cell>
          <cell r="M802">
            <v>0</v>
          </cell>
          <cell r="N802">
            <v>475000</v>
          </cell>
          <cell r="O802">
            <v>0</v>
          </cell>
        </row>
        <row r="803">
          <cell r="A803" t="str">
            <v>640.40.80.015-4700.02</v>
          </cell>
          <cell r="B803" t="str">
            <v>640</v>
          </cell>
          <cell r="C803" t="str">
            <v>40</v>
          </cell>
          <cell r="D803" t="str">
            <v>80</v>
          </cell>
          <cell r="E803" t="str">
            <v>015</v>
          </cell>
          <cell r="F803" t="str">
            <v>4700.02</v>
          </cell>
          <cell r="G803" t="str">
            <v>Investment Earnings Lease Trust Account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 t="str">
            <v>+++</v>
          </cell>
        </row>
        <row r="804">
          <cell r="A804" t="str">
            <v>640.40.80.015-4700.07</v>
          </cell>
          <cell r="B804" t="str">
            <v>640</v>
          </cell>
          <cell r="C804" t="str">
            <v>40</v>
          </cell>
          <cell r="D804" t="str">
            <v>80</v>
          </cell>
          <cell r="E804" t="str">
            <v>015</v>
          </cell>
          <cell r="F804" t="str">
            <v>4700.07</v>
          </cell>
          <cell r="G804" t="str">
            <v>Investment Earnings Trust Accounts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 t="str">
            <v>+++</v>
          </cell>
        </row>
        <row r="805">
          <cell r="A805" t="str">
            <v>640.40.80.015-4700.09</v>
          </cell>
          <cell r="B805" t="str">
            <v>640</v>
          </cell>
          <cell r="C805" t="str">
            <v>40</v>
          </cell>
          <cell r="D805" t="str">
            <v>80</v>
          </cell>
          <cell r="E805" t="str">
            <v>015</v>
          </cell>
          <cell r="F805" t="str">
            <v>4700.09</v>
          </cell>
          <cell r="G805" t="str">
            <v>Investment Earnings 2003 Issue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 t="str">
            <v>+++</v>
          </cell>
        </row>
        <row r="806">
          <cell r="A806" t="str">
            <v>640.40.80.015-4700.19</v>
          </cell>
          <cell r="B806" t="str">
            <v>640</v>
          </cell>
          <cell r="C806" t="str">
            <v>40</v>
          </cell>
          <cell r="D806" t="str">
            <v>80</v>
          </cell>
          <cell r="E806" t="str">
            <v>015</v>
          </cell>
          <cell r="F806" t="str">
            <v>4700.19</v>
          </cell>
          <cell r="G806" t="str">
            <v>Investment Earnings Market Value Change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 t="str">
            <v>+++</v>
          </cell>
        </row>
        <row r="807">
          <cell r="A807" t="str">
            <v>640.40.80.015-4700.21</v>
          </cell>
          <cell r="B807" t="str">
            <v>640</v>
          </cell>
          <cell r="C807" t="str">
            <v>40</v>
          </cell>
          <cell r="D807" t="str">
            <v>80</v>
          </cell>
          <cell r="E807" t="str">
            <v>015</v>
          </cell>
          <cell r="F807" t="str">
            <v>4700.21</v>
          </cell>
          <cell r="G807" t="str">
            <v>Investment Earnings Unallocated Investment Expense</v>
          </cell>
          <cell r="H807">
            <v>-35000</v>
          </cell>
          <cell r="I807">
            <v>0</v>
          </cell>
          <cell r="J807">
            <v>-35000</v>
          </cell>
          <cell r="K807">
            <v>0</v>
          </cell>
          <cell r="L807">
            <v>0</v>
          </cell>
          <cell r="M807">
            <v>0</v>
          </cell>
          <cell r="N807">
            <v>-35000</v>
          </cell>
          <cell r="O807">
            <v>0</v>
          </cell>
        </row>
        <row r="808">
          <cell r="A808" t="str">
            <v>640.40.80.015-4850.01</v>
          </cell>
          <cell r="B808" t="str">
            <v>640</v>
          </cell>
          <cell r="C808" t="str">
            <v>40</v>
          </cell>
          <cell r="D808" t="str">
            <v>80</v>
          </cell>
          <cell r="E808" t="str">
            <v>015</v>
          </cell>
          <cell r="F808" t="str">
            <v>4850.01</v>
          </cell>
          <cell r="G808" t="str">
            <v>Other Revenue Sale of Property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 t="str">
            <v>+++</v>
          </cell>
        </row>
        <row r="809">
          <cell r="A809" t="str">
            <v>640.40.80.015-4850.07</v>
          </cell>
          <cell r="B809" t="str">
            <v>640</v>
          </cell>
          <cell r="C809" t="str">
            <v>40</v>
          </cell>
          <cell r="D809" t="str">
            <v>80</v>
          </cell>
          <cell r="E809" t="str">
            <v>015</v>
          </cell>
          <cell r="F809" t="str">
            <v>4850.07</v>
          </cell>
          <cell r="G809" t="str">
            <v>Other Revenue Misc Reimbursement</v>
          </cell>
          <cell r="H809">
            <v>85000</v>
          </cell>
          <cell r="I809">
            <v>0</v>
          </cell>
          <cell r="J809">
            <v>85000</v>
          </cell>
          <cell r="K809">
            <v>0</v>
          </cell>
          <cell r="L809">
            <v>0</v>
          </cell>
          <cell r="M809">
            <v>36895.589999999997</v>
          </cell>
          <cell r="N809">
            <v>48104.41</v>
          </cell>
          <cell r="O809">
            <v>0.43</v>
          </cell>
        </row>
        <row r="810">
          <cell r="A810" t="str">
            <v>640.40.80.015-4850.10</v>
          </cell>
          <cell r="B810" t="str">
            <v>640</v>
          </cell>
          <cell r="C810" t="str">
            <v>40</v>
          </cell>
          <cell r="D810" t="str">
            <v>80</v>
          </cell>
          <cell r="E810" t="str">
            <v>015</v>
          </cell>
          <cell r="F810" t="str">
            <v>4850.10</v>
          </cell>
          <cell r="G810" t="str">
            <v>Other Revenue Settlements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 t="str">
            <v>+++</v>
          </cell>
        </row>
        <row r="811">
          <cell r="A811" t="str">
            <v>640.40.80.015-4850.12</v>
          </cell>
          <cell r="B811" t="str">
            <v>640</v>
          </cell>
          <cell r="C811" t="str">
            <v>40</v>
          </cell>
          <cell r="D811" t="str">
            <v>80</v>
          </cell>
          <cell r="E811" t="str">
            <v>015</v>
          </cell>
          <cell r="F811" t="str">
            <v>4850.12</v>
          </cell>
          <cell r="G811" t="str">
            <v>Other Revenue Miscellaneous Receipts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 t="str">
            <v>+++</v>
          </cell>
        </row>
        <row r="812">
          <cell r="A812" t="str">
            <v>640.40.80.015-4850.13</v>
          </cell>
          <cell r="B812" t="str">
            <v>640</v>
          </cell>
          <cell r="C812" t="str">
            <v>40</v>
          </cell>
          <cell r="D812" t="str">
            <v>80</v>
          </cell>
          <cell r="E812" t="str">
            <v>015</v>
          </cell>
          <cell r="F812" t="str">
            <v>4850.13</v>
          </cell>
          <cell r="G812" t="str">
            <v>Other Revenue Rebates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 t="str">
            <v>+++</v>
          </cell>
        </row>
        <row r="813">
          <cell r="A813" t="str">
            <v>640.40.80.015-4850.29</v>
          </cell>
          <cell r="B813" t="str">
            <v>640</v>
          </cell>
          <cell r="C813" t="str">
            <v>40</v>
          </cell>
          <cell r="D813" t="str">
            <v>80</v>
          </cell>
          <cell r="E813" t="str">
            <v>015</v>
          </cell>
          <cell r="F813" t="str">
            <v>4850.29</v>
          </cell>
          <cell r="G813" t="str">
            <v>Other Revenue Discounts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 t="str">
            <v>+++</v>
          </cell>
        </row>
        <row r="814">
          <cell r="A814" t="str">
            <v>640.40.80.015-4900.00</v>
          </cell>
          <cell r="B814" t="str">
            <v>640</v>
          </cell>
          <cell r="C814" t="str">
            <v>40</v>
          </cell>
          <cell r="D814" t="str">
            <v>80</v>
          </cell>
          <cell r="E814" t="str">
            <v>015</v>
          </cell>
          <cell r="F814" t="str">
            <v>4900.00</v>
          </cell>
          <cell r="G814" t="str">
            <v>Other Financing Sources Undesignated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 t="str">
            <v>+++</v>
          </cell>
        </row>
        <row r="815">
          <cell r="A815" t="str">
            <v>640.40.80.015-4900.03</v>
          </cell>
          <cell r="B815" t="str">
            <v>640</v>
          </cell>
          <cell r="C815" t="str">
            <v>40</v>
          </cell>
          <cell r="D815" t="str">
            <v>80</v>
          </cell>
          <cell r="E815" t="str">
            <v>015</v>
          </cell>
          <cell r="F815" t="str">
            <v>4900.03</v>
          </cell>
          <cell r="G815" t="str">
            <v>Other Financing Sources Donated Infrastructure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 t="str">
            <v>+++</v>
          </cell>
        </row>
        <row r="816">
          <cell r="A816" t="str">
            <v>640.40.80.015-4900.04</v>
          </cell>
          <cell r="B816" t="str">
            <v>640</v>
          </cell>
          <cell r="C816" t="str">
            <v>40</v>
          </cell>
          <cell r="D816" t="str">
            <v>80</v>
          </cell>
          <cell r="E816" t="str">
            <v>015</v>
          </cell>
          <cell r="F816" t="str">
            <v>4900.04</v>
          </cell>
          <cell r="G816" t="str">
            <v>Other Financing Sources Long Term Debt Proceeds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 t="str">
            <v>+++</v>
          </cell>
        </row>
        <row r="817">
          <cell r="A817" t="str">
            <v>640.40.80.015-4900.25</v>
          </cell>
          <cell r="B817" t="str">
            <v>640</v>
          </cell>
          <cell r="C817" t="str">
            <v>40</v>
          </cell>
          <cell r="D817" t="str">
            <v>80</v>
          </cell>
          <cell r="E817" t="str">
            <v>015</v>
          </cell>
          <cell r="F817" t="str">
            <v>4900.25</v>
          </cell>
          <cell r="G817" t="str">
            <v>Other Financing Sources Op Transfer In-Dev Mitigation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 t="str">
            <v>+++</v>
          </cell>
        </row>
        <row r="818">
          <cell r="A818" t="str">
            <v>640.40.80.015-4900.88</v>
          </cell>
          <cell r="B818" t="str">
            <v>640</v>
          </cell>
          <cell r="C818" t="str">
            <v>40</v>
          </cell>
          <cell r="D818" t="str">
            <v>80</v>
          </cell>
          <cell r="E818" t="str">
            <v>015</v>
          </cell>
          <cell r="F818" t="str">
            <v>4900.88</v>
          </cell>
          <cell r="G818" t="str">
            <v>Other Financing Sources Op Transfer In-Payroll Tax Ben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 t="str">
            <v>+++</v>
          </cell>
        </row>
        <row r="819">
          <cell r="A819" t="str">
            <v>640.40.80.015-4900.94</v>
          </cell>
          <cell r="B819" t="str">
            <v>640</v>
          </cell>
          <cell r="C819" t="str">
            <v>40</v>
          </cell>
          <cell r="D819" t="str">
            <v>80</v>
          </cell>
          <cell r="E819" t="str">
            <v>015</v>
          </cell>
          <cell r="F819" t="str">
            <v>4900.94</v>
          </cell>
          <cell r="G819" t="str">
            <v>Other Financing Sources Op Transfer In-RDA Captial Proj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 t="str">
            <v>+++</v>
          </cell>
        </row>
        <row r="820">
          <cell r="A820" t="str">
            <v>640.40.80.675-4500.48</v>
          </cell>
          <cell r="B820" t="str">
            <v>640</v>
          </cell>
          <cell r="C820" t="str">
            <v>40</v>
          </cell>
          <cell r="D820" t="str">
            <v>80</v>
          </cell>
          <cell r="E820" t="str">
            <v>675</v>
          </cell>
          <cell r="F820" t="str">
            <v>4500.48</v>
          </cell>
          <cell r="G820" t="str">
            <v>Charges for Services-Public Works CNG Fuel Pump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 t="str">
            <v>+++</v>
          </cell>
        </row>
        <row r="821">
          <cell r="A821" t="str">
            <v>650 - Sewer Im-4900.64</v>
          </cell>
          <cell r="B821" t="str">
            <v>650</v>
          </cell>
          <cell r="C821" t="str">
            <v xml:space="preserve">- </v>
          </cell>
          <cell r="D821" t="str">
            <v>ew</v>
          </cell>
          <cell r="E821" t="str">
            <v>r I</v>
          </cell>
          <cell r="F821" t="str">
            <v>4900.64</v>
          </cell>
          <cell r="G821" t="str">
            <v>Other Financing Sources Op Transfer In-Sewer M&amp;O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 t="str">
            <v>+++</v>
          </cell>
        </row>
        <row r="822">
          <cell r="A822" t="str">
            <v>650.00.00.900-4900.64</v>
          </cell>
          <cell r="B822" t="str">
            <v>650</v>
          </cell>
          <cell r="C822" t="str">
            <v>00</v>
          </cell>
          <cell r="D822" t="str">
            <v>00</v>
          </cell>
          <cell r="E822" t="str">
            <v>900</v>
          </cell>
          <cell r="F822" t="str">
            <v>4900.64</v>
          </cell>
          <cell r="G822" t="str">
            <v>Other Financing Sources Op Transfer In-Sewer M&amp;O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 t="str">
            <v>+++</v>
          </cell>
        </row>
        <row r="823">
          <cell r="A823" t="str">
            <v>650.40.80.015-4400.08</v>
          </cell>
          <cell r="B823" t="str">
            <v>650</v>
          </cell>
          <cell r="C823" t="str">
            <v>40</v>
          </cell>
          <cell r="D823" t="str">
            <v>80</v>
          </cell>
          <cell r="E823" t="str">
            <v>015</v>
          </cell>
          <cell r="F823" t="str">
            <v>4400.08</v>
          </cell>
          <cell r="G823" t="str">
            <v>Intergovernmental Revenues Lathrop 14.7% WQCF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 t="str">
            <v>+++</v>
          </cell>
        </row>
        <row r="824">
          <cell r="A824" t="str">
            <v>650.40.80.015-4400.09</v>
          </cell>
          <cell r="B824" t="str">
            <v>650</v>
          </cell>
          <cell r="C824" t="str">
            <v>40</v>
          </cell>
          <cell r="D824" t="str">
            <v>80</v>
          </cell>
          <cell r="E824" t="str">
            <v>015</v>
          </cell>
          <cell r="F824" t="str">
            <v>4400.09</v>
          </cell>
          <cell r="G824" t="str">
            <v>Intergovernmental Revenues SWRCB Prop 13 WQCF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 t="str">
            <v>+++</v>
          </cell>
        </row>
        <row r="825">
          <cell r="A825" t="str">
            <v>650.40.80.015-4500.10</v>
          </cell>
          <cell r="B825" t="str">
            <v>650</v>
          </cell>
          <cell r="C825" t="str">
            <v>40</v>
          </cell>
          <cell r="D825" t="str">
            <v>80</v>
          </cell>
          <cell r="E825" t="str">
            <v>015</v>
          </cell>
          <cell r="F825" t="str">
            <v>4500.10</v>
          </cell>
          <cell r="G825" t="str">
            <v>Charges for Services-Public Works Sewer Connection Fee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 t="str">
            <v>+++</v>
          </cell>
        </row>
        <row r="826">
          <cell r="A826" t="str">
            <v>650.40.80.015-4500.11</v>
          </cell>
          <cell r="B826" t="str">
            <v>650</v>
          </cell>
          <cell r="C826" t="str">
            <v>40</v>
          </cell>
          <cell r="D826" t="str">
            <v>80</v>
          </cell>
          <cell r="E826" t="str">
            <v>015</v>
          </cell>
          <cell r="F826" t="str">
            <v>4500.11</v>
          </cell>
          <cell r="G826" t="str">
            <v>Charges for Services-Public Works Sewer Connection Fee-WQCF Exp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 t="str">
            <v>+++</v>
          </cell>
        </row>
        <row r="827">
          <cell r="A827" t="str">
            <v>650.40.80.015-4500.12</v>
          </cell>
          <cell r="B827" t="str">
            <v>650</v>
          </cell>
          <cell r="C827" t="str">
            <v>40</v>
          </cell>
          <cell r="D827" t="str">
            <v>80</v>
          </cell>
          <cell r="E827" t="str">
            <v>015</v>
          </cell>
          <cell r="F827" t="str">
            <v>4500.12</v>
          </cell>
          <cell r="G827" t="str">
            <v>Charges for Services-Public Works WQCF Phase III</v>
          </cell>
          <cell r="H827">
            <v>2878360</v>
          </cell>
          <cell r="I827">
            <v>0</v>
          </cell>
          <cell r="J827">
            <v>2878360</v>
          </cell>
          <cell r="K827">
            <v>0</v>
          </cell>
          <cell r="L827">
            <v>0</v>
          </cell>
          <cell r="M827">
            <v>1430955.64</v>
          </cell>
          <cell r="N827">
            <v>1447404.36</v>
          </cell>
          <cell r="O827">
            <v>0.5</v>
          </cell>
        </row>
        <row r="828">
          <cell r="A828" t="str">
            <v>650.40.80.015-4500.13</v>
          </cell>
          <cell r="B828" t="str">
            <v>650</v>
          </cell>
          <cell r="C828" t="str">
            <v>40</v>
          </cell>
          <cell r="D828" t="str">
            <v>80</v>
          </cell>
          <cell r="E828" t="str">
            <v>015</v>
          </cell>
          <cell r="F828" t="str">
            <v>4500.13</v>
          </cell>
          <cell r="G828" t="str">
            <v>Charges for Services-Public Works WQCF Phase III-Completion</v>
          </cell>
          <cell r="H828">
            <v>1482100</v>
          </cell>
          <cell r="I828">
            <v>0</v>
          </cell>
          <cell r="J828">
            <v>1482100</v>
          </cell>
          <cell r="K828">
            <v>0</v>
          </cell>
          <cell r="L828">
            <v>0</v>
          </cell>
          <cell r="M828">
            <v>747456.52</v>
          </cell>
          <cell r="N828">
            <v>734643.48</v>
          </cell>
          <cell r="O828">
            <v>0.5</v>
          </cell>
        </row>
        <row r="829">
          <cell r="A829" t="str">
            <v>650.40.80.015-4500.39</v>
          </cell>
          <cell r="B829" t="str">
            <v>650</v>
          </cell>
          <cell r="C829" t="str">
            <v>40</v>
          </cell>
          <cell r="D829" t="str">
            <v>80</v>
          </cell>
          <cell r="E829" t="str">
            <v>015</v>
          </cell>
          <cell r="F829" t="str">
            <v>4500.39</v>
          </cell>
          <cell r="G829" t="str">
            <v>Charges for Services-Public Works Pestana Sewer Assessment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 t="str">
            <v>+++</v>
          </cell>
        </row>
        <row r="830">
          <cell r="A830" t="str">
            <v>650.40.80.015-4500.40</v>
          </cell>
          <cell r="B830" t="str">
            <v>650</v>
          </cell>
          <cell r="C830" t="str">
            <v>40</v>
          </cell>
          <cell r="D830" t="str">
            <v>80</v>
          </cell>
          <cell r="E830" t="str">
            <v>015</v>
          </cell>
          <cell r="F830" t="str">
            <v>4500.40</v>
          </cell>
          <cell r="G830" t="str">
            <v>Charges for Services-Public Works Industrial Waste Pipeline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 t="str">
            <v>+++</v>
          </cell>
        </row>
        <row r="831">
          <cell r="A831" t="str">
            <v>650.40.80.015-4700.01</v>
          </cell>
          <cell r="B831" t="str">
            <v>650</v>
          </cell>
          <cell r="C831" t="str">
            <v>40</v>
          </cell>
          <cell r="D831" t="str">
            <v>80</v>
          </cell>
          <cell r="E831" t="str">
            <v>015</v>
          </cell>
          <cell r="F831" t="str">
            <v>4700.01</v>
          </cell>
          <cell r="G831" t="str">
            <v>Investment Earnings Interest on Investments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 t="str">
            <v>+++</v>
          </cell>
        </row>
        <row r="832">
          <cell r="A832" t="str">
            <v>650.40.80.015-4700.07</v>
          </cell>
          <cell r="B832" t="str">
            <v>650</v>
          </cell>
          <cell r="C832" t="str">
            <v>40</v>
          </cell>
          <cell r="D832" t="str">
            <v>80</v>
          </cell>
          <cell r="E832" t="str">
            <v>015</v>
          </cell>
          <cell r="F832" t="str">
            <v>4700.07</v>
          </cell>
          <cell r="G832" t="str">
            <v>Investment Earnings Trust Accounts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 t="str">
            <v>+++</v>
          </cell>
        </row>
        <row r="833">
          <cell r="A833" t="str">
            <v>650.40.80.015-4700.09</v>
          </cell>
          <cell r="B833" t="str">
            <v>650</v>
          </cell>
          <cell r="C833" t="str">
            <v>40</v>
          </cell>
          <cell r="D833" t="str">
            <v>80</v>
          </cell>
          <cell r="E833" t="str">
            <v>015</v>
          </cell>
          <cell r="F833" t="str">
            <v>4700.09</v>
          </cell>
          <cell r="G833" t="str">
            <v>Investment Earnings 2003 Issue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 t="str">
            <v>+++</v>
          </cell>
        </row>
        <row r="834">
          <cell r="A834" t="str">
            <v>650.40.80.015-4700.19</v>
          </cell>
          <cell r="B834" t="str">
            <v>650</v>
          </cell>
          <cell r="C834" t="str">
            <v>40</v>
          </cell>
          <cell r="D834" t="str">
            <v>80</v>
          </cell>
          <cell r="E834" t="str">
            <v>015</v>
          </cell>
          <cell r="F834" t="str">
            <v>4700.19</v>
          </cell>
          <cell r="G834" t="str">
            <v>Investment Earnings Market Value Change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 t="str">
            <v>+++</v>
          </cell>
        </row>
        <row r="835">
          <cell r="A835" t="str">
            <v>650.40.80.015-4700.21</v>
          </cell>
          <cell r="B835" t="str">
            <v>650</v>
          </cell>
          <cell r="C835" t="str">
            <v>40</v>
          </cell>
          <cell r="D835" t="str">
            <v>80</v>
          </cell>
          <cell r="E835" t="str">
            <v>015</v>
          </cell>
          <cell r="F835" t="str">
            <v>4700.21</v>
          </cell>
          <cell r="G835" t="str">
            <v>Investment Earnings Unallocated Investment Expense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 t="str">
            <v>+++</v>
          </cell>
        </row>
        <row r="836">
          <cell r="A836" t="str">
            <v>650.40.80.015-4850.04</v>
          </cell>
          <cell r="B836" t="str">
            <v>650</v>
          </cell>
          <cell r="C836" t="str">
            <v>40</v>
          </cell>
          <cell r="D836" t="str">
            <v>80</v>
          </cell>
          <cell r="E836" t="str">
            <v>015</v>
          </cell>
          <cell r="F836" t="str">
            <v>4850.04</v>
          </cell>
          <cell r="G836" t="str">
            <v>Other Revenue Rental of Property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 t="str">
            <v>+++</v>
          </cell>
        </row>
        <row r="837">
          <cell r="A837" t="str">
            <v>650.40.80.015-4850.07</v>
          </cell>
          <cell r="B837" t="str">
            <v>650</v>
          </cell>
          <cell r="C837" t="str">
            <v>40</v>
          </cell>
          <cell r="D837" t="str">
            <v>80</v>
          </cell>
          <cell r="E837" t="str">
            <v>015</v>
          </cell>
          <cell r="F837" t="str">
            <v>4850.07</v>
          </cell>
          <cell r="G837" t="str">
            <v>Other Revenue Misc Reimbursement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 t="str">
            <v>+++</v>
          </cell>
        </row>
        <row r="838">
          <cell r="A838" t="str">
            <v>650.40.80.015-4900.00</v>
          </cell>
          <cell r="B838" t="str">
            <v>650</v>
          </cell>
          <cell r="C838" t="str">
            <v>40</v>
          </cell>
          <cell r="D838" t="str">
            <v>80</v>
          </cell>
          <cell r="E838" t="str">
            <v>015</v>
          </cell>
          <cell r="F838" t="str">
            <v>4900.00</v>
          </cell>
          <cell r="G838" t="str">
            <v>Other Financing Sources Undesignated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 t="str">
            <v>+++</v>
          </cell>
        </row>
        <row r="839">
          <cell r="A839" t="str">
            <v>650.40.80.015-4900.04</v>
          </cell>
          <cell r="B839" t="str">
            <v>650</v>
          </cell>
          <cell r="C839" t="str">
            <v>40</v>
          </cell>
          <cell r="D839" t="str">
            <v>80</v>
          </cell>
          <cell r="E839" t="str">
            <v>015</v>
          </cell>
          <cell r="F839" t="str">
            <v>4900.04</v>
          </cell>
          <cell r="G839" t="str">
            <v>Other Financing Sources Long Term Debt Proceeds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 t="str">
            <v>+++</v>
          </cell>
        </row>
        <row r="840">
          <cell r="A840" t="str">
            <v>660.40.75.001-4450.14</v>
          </cell>
          <cell r="B840" t="str">
            <v>660</v>
          </cell>
          <cell r="C840" t="str">
            <v>40</v>
          </cell>
          <cell r="D840" t="str">
            <v>75</v>
          </cell>
          <cell r="E840" t="str">
            <v>001</v>
          </cell>
          <cell r="F840" t="str">
            <v>4450.14</v>
          </cell>
          <cell r="G840" t="str">
            <v>Intergovernmental Grants-Federal CMAQ Program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 t="str">
            <v>+++</v>
          </cell>
        </row>
        <row r="841">
          <cell r="A841" t="str">
            <v>660.40.75.001-4475.10</v>
          </cell>
          <cell r="B841" t="str">
            <v>660</v>
          </cell>
          <cell r="C841" t="str">
            <v>40</v>
          </cell>
          <cell r="D841" t="str">
            <v>75</v>
          </cell>
          <cell r="E841" t="str">
            <v>001</v>
          </cell>
          <cell r="F841" t="str">
            <v>4475.10</v>
          </cell>
          <cell r="G841" t="str">
            <v>Intergovernmental Grants-State/County Used Oil Recycling</v>
          </cell>
          <cell r="H841">
            <v>19000</v>
          </cell>
          <cell r="I841">
            <v>0</v>
          </cell>
          <cell r="J841">
            <v>19000</v>
          </cell>
          <cell r="K841">
            <v>0</v>
          </cell>
          <cell r="L841">
            <v>0</v>
          </cell>
          <cell r="M841">
            <v>0</v>
          </cell>
          <cell r="N841">
            <v>19000</v>
          </cell>
          <cell r="O841">
            <v>0</v>
          </cell>
        </row>
        <row r="842">
          <cell r="A842" t="str">
            <v>660.40.75.001-4475.11</v>
          </cell>
          <cell r="B842" t="str">
            <v>660</v>
          </cell>
          <cell r="C842" t="str">
            <v>40</v>
          </cell>
          <cell r="D842" t="str">
            <v>75</v>
          </cell>
          <cell r="E842" t="str">
            <v>001</v>
          </cell>
          <cell r="F842" t="str">
            <v>4475.11</v>
          </cell>
          <cell r="G842" t="str">
            <v>Intergovernmental Grants-State/County Beverage Container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 t="str">
            <v>+++</v>
          </cell>
        </row>
        <row r="843">
          <cell r="A843" t="str">
            <v>660.40.75.001-4475.26</v>
          </cell>
          <cell r="B843" t="str">
            <v>660</v>
          </cell>
          <cell r="C843" t="str">
            <v>40</v>
          </cell>
          <cell r="D843" t="str">
            <v>75</v>
          </cell>
          <cell r="E843" t="str">
            <v>001</v>
          </cell>
          <cell r="F843" t="str">
            <v>4475.26</v>
          </cell>
          <cell r="G843" t="str">
            <v>Intergovernmental Grants-State/County SJV Air Pollution Grant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 t="str">
            <v>+++</v>
          </cell>
        </row>
        <row r="844">
          <cell r="A844" t="str">
            <v>660.40.75.001-4500.19</v>
          </cell>
          <cell r="B844" t="str">
            <v>660</v>
          </cell>
          <cell r="C844" t="str">
            <v>40</v>
          </cell>
          <cell r="D844" t="str">
            <v>75</v>
          </cell>
          <cell r="E844" t="str">
            <v>001</v>
          </cell>
          <cell r="F844" t="str">
            <v>4500.19</v>
          </cell>
          <cell r="G844" t="str">
            <v>Charges for Services-Public Works Solid Waste-Residential</v>
          </cell>
          <cell r="H844">
            <v>8670590</v>
          </cell>
          <cell r="I844">
            <v>0</v>
          </cell>
          <cell r="J844">
            <v>8670590</v>
          </cell>
          <cell r="K844">
            <v>637.47</v>
          </cell>
          <cell r="L844">
            <v>0</v>
          </cell>
          <cell r="M844">
            <v>2267925.0299999998</v>
          </cell>
          <cell r="N844">
            <v>6402664.9699999997</v>
          </cell>
          <cell r="O844">
            <v>0.26</v>
          </cell>
        </row>
        <row r="845">
          <cell r="A845" t="str">
            <v>660.40.75.001-4500.20</v>
          </cell>
          <cell r="B845" t="str">
            <v>660</v>
          </cell>
          <cell r="C845" t="str">
            <v>40</v>
          </cell>
          <cell r="D845" t="str">
            <v>75</v>
          </cell>
          <cell r="E845" t="str">
            <v>001</v>
          </cell>
          <cell r="F845" t="str">
            <v>4500.20</v>
          </cell>
          <cell r="G845" t="str">
            <v>Charges for Services-Public Works Solid Waste-Commercial</v>
          </cell>
          <cell r="H845">
            <v>3994785</v>
          </cell>
          <cell r="I845">
            <v>0</v>
          </cell>
          <cell r="J845">
            <v>3994785</v>
          </cell>
          <cell r="K845">
            <v>90.75</v>
          </cell>
          <cell r="L845">
            <v>0</v>
          </cell>
          <cell r="M845">
            <v>895080.16</v>
          </cell>
          <cell r="N845">
            <v>3099704.84</v>
          </cell>
          <cell r="O845">
            <v>0.22</v>
          </cell>
        </row>
        <row r="846">
          <cell r="A846" t="str">
            <v>660.40.75.001-4500.21</v>
          </cell>
          <cell r="B846" t="str">
            <v>660</v>
          </cell>
          <cell r="C846" t="str">
            <v>40</v>
          </cell>
          <cell r="D846" t="str">
            <v>75</v>
          </cell>
          <cell r="E846" t="str">
            <v>001</v>
          </cell>
          <cell r="F846" t="str">
            <v>4500.21</v>
          </cell>
          <cell r="G846" t="str">
            <v>Charges for Services-Public Works Solid Waste-Drop Box</v>
          </cell>
          <cell r="H846">
            <v>891440</v>
          </cell>
          <cell r="I846">
            <v>0</v>
          </cell>
          <cell r="J846">
            <v>891440</v>
          </cell>
          <cell r="K846">
            <v>0</v>
          </cell>
          <cell r="L846">
            <v>0</v>
          </cell>
          <cell r="M846">
            <v>196117.89</v>
          </cell>
          <cell r="N846">
            <v>695322.11</v>
          </cell>
          <cell r="O846">
            <v>0.22</v>
          </cell>
        </row>
        <row r="847">
          <cell r="A847" t="str">
            <v>660.40.75.001-4500.24</v>
          </cell>
          <cell r="B847" t="str">
            <v>660</v>
          </cell>
          <cell r="C847" t="str">
            <v>40</v>
          </cell>
          <cell r="D847" t="str">
            <v>75</v>
          </cell>
          <cell r="E847" t="str">
            <v>001</v>
          </cell>
          <cell r="F847" t="str">
            <v>4500.24</v>
          </cell>
          <cell r="G847" t="str">
            <v>Charges for Services-Public Works Penalties</v>
          </cell>
          <cell r="H847">
            <v>23500</v>
          </cell>
          <cell r="I847">
            <v>0</v>
          </cell>
          <cell r="J847">
            <v>23500</v>
          </cell>
          <cell r="K847">
            <v>0</v>
          </cell>
          <cell r="L847">
            <v>0</v>
          </cell>
          <cell r="M847">
            <v>149.31</v>
          </cell>
          <cell r="N847">
            <v>23350.69</v>
          </cell>
          <cell r="O847">
            <v>0.01</v>
          </cell>
        </row>
        <row r="848">
          <cell r="A848" t="str">
            <v>660.40.75.001-4500.46</v>
          </cell>
          <cell r="B848" t="str">
            <v>660</v>
          </cell>
          <cell r="C848" t="str">
            <v>40</v>
          </cell>
          <cell r="D848" t="str">
            <v>75</v>
          </cell>
          <cell r="E848" t="str">
            <v>001</v>
          </cell>
          <cell r="F848" t="str">
            <v>4500.46</v>
          </cell>
          <cell r="G848" t="str">
            <v>Charges for Services-Public Works Solid Waste - Service Initiation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 t="str">
            <v>+++</v>
          </cell>
        </row>
        <row r="849">
          <cell r="A849" t="str">
            <v>660.40.75.001-4700.01</v>
          </cell>
          <cell r="B849" t="str">
            <v>660</v>
          </cell>
          <cell r="C849" t="str">
            <v>40</v>
          </cell>
          <cell r="D849" t="str">
            <v>75</v>
          </cell>
          <cell r="E849" t="str">
            <v>001</v>
          </cell>
          <cell r="F849" t="str">
            <v>4700.01</v>
          </cell>
          <cell r="G849" t="str">
            <v>Investment Earnings Interest on Investments</v>
          </cell>
          <cell r="H849">
            <v>15000</v>
          </cell>
          <cell r="I849">
            <v>0</v>
          </cell>
          <cell r="J849">
            <v>15000</v>
          </cell>
          <cell r="K849">
            <v>0</v>
          </cell>
          <cell r="L849">
            <v>0</v>
          </cell>
          <cell r="M849">
            <v>0</v>
          </cell>
          <cell r="N849">
            <v>15000</v>
          </cell>
          <cell r="O849">
            <v>0</v>
          </cell>
        </row>
        <row r="850">
          <cell r="A850" t="str">
            <v>660.40.75.001-4700.10</v>
          </cell>
          <cell r="B850" t="str">
            <v>660</v>
          </cell>
          <cell r="C850" t="str">
            <v>40</v>
          </cell>
          <cell r="D850" t="str">
            <v>75</v>
          </cell>
          <cell r="E850" t="str">
            <v>001</v>
          </cell>
          <cell r="F850" t="str">
            <v>4700.10</v>
          </cell>
          <cell r="G850" t="str">
            <v>Investment Earnings Used Oil Block Grant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 t="str">
            <v>+++</v>
          </cell>
        </row>
        <row r="851">
          <cell r="A851" t="str">
            <v>660.40.75.001-4700.19</v>
          </cell>
          <cell r="B851" t="str">
            <v>660</v>
          </cell>
          <cell r="C851" t="str">
            <v>40</v>
          </cell>
          <cell r="D851" t="str">
            <v>75</v>
          </cell>
          <cell r="E851" t="str">
            <v>001</v>
          </cell>
          <cell r="F851" t="str">
            <v>4700.19</v>
          </cell>
          <cell r="G851" t="str">
            <v>Investment Earnings Market Value Change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 t="str">
            <v>+++</v>
          </cell>
        </row>
        <row r="852">
          <cell r="A852" t="str">
            <v>660.40.75.001-4700.21</v>
          </cell>
          <cell r="B852" t="str">
            <v>660</v>
          </cell>
          <cell r="C852" t="str">
            <v>40</v>
          </cell>
          <cell r="D852" t="str">
            <v>75</v>
          </cell>
          <cell r="E852" t="str">
            <v>001</v>
          </cell>
          <cell r="F852" t="str">
            <v>4700.21</v>
          </cell>
          <cell r="G852" t="str">
            <v>Investment Earnings Unallocated Investment Expense</v>
          </cell>
          <cell r="H852">
            <v>-1500</v>
          </cell>
          <cell r="I852">
            <v>0</v>
          </cell>
          <cell r="J852">
            <v>-1500</v>
          </cell>
          <cell r="K852">
            <v>0</v>
          </cell>
          <cell r="L852">
            <v>0</v>
          </cell>
          <cell r="M852">
            <v>0</v>
          </cell>
          <cell r="N852">
            <v>-1500</v>
          </cell>
          <cell r="O852">
            <v>0</v>
          </cell>
        </row>
        <row r="853">
          <cell r="A853" t="str">
            <v>660.40.75.001-4850.01</v>
          </cell>
          <cell r="B853" t="str">
            <v>660</v>
          </cell>
          <cell r="C853" t="str">
            <v>40</v>
          </cell>
          <cell r="D853" t="str">
            <v>75</v>
          </cell>
          <cell r="E853" t="str">
            <v>001</v>
          </cell>
          <cell r="F853" t="str">
            <v>4850.01</v>
          </cell>
          <cell r="G853" t="str">
            <v>Other Revenue Sale of Property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 t="str">
            <v>+++</v>
          </cell>
        </row>
        <row r="854">
          <cell r="A854" t="str">
            <v>660.40.75.001-4850.07</v>
          </cell>
          <cell r="B854" t="str">
            <v>660</v>
          </cell>
          <cell r="C854" t="str">
            <v>40</v>
          </cell>
          <cell r="D854" t="str">
            <v>75</v>
          </cell>
          <cell r="E854" t="str">
            <v>001</v>
          </cell>
          <cell r="F854" t="str">
            <v>4850.07</v>
          </cell>
          <cell r="G854" t="str">
            <v>Other Revenue Misc Reimbursement</v>
          </cell>
          <cell r="H854">
            <v>12500</v>
          </cell>
          <cell r="I854">
            <v>0</v>
          </cell>
          <cell r="J854">
            <v>12500</v>
          </cell>
          <cell r="K854">
            <v>0</v>
          </cell>
          <cell r="L854">
            <v>0</v>
          </cell>
          <cell r="M854">
            <v>432</v>
          </cell>
          <cell r="N854">
            <v>12068</v>
          </cell>
          <cell r="O854">
            <v>0.03</v>
          </cell>
        </row>
        <row r="855">
          <cell r="A855" t="str">
            <v>660.40.75.001-4850.12</v>
          </cell>
          <cell r="B855" t="str">
            <v>660</v>
          </cell>
          <cell r="C855" t="str">
            <v>40</v>
          </cell>
          <cell r="D855" t="str">
            <v>75</v>
          </cell>
          <cell r="E855" t="str">
            <v>001</v>
          </cell>
          <cell r="F855" t="str">
            <v>4850.12</v>
          </cell>
          <cell r="G855" t="str">
            <v>Other Revenue Miscellaneous Receipts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 t="str">
            <v>+++</v>
          </cell>
        </row>
        <row r="856">
          <cell r="A856" t="str">
            <v>660.40.75.001-4850.14</v>
          </cell>
          <cell r="B856" t="str">
            <v>660</v>
          </cell>
          <cell r="C856" t="str">
            <v>40</v>
          </cell>
          <cell r="D856" t="str">
            <v>75</v>
          </cell>
          <cell r="E856" t="str">
            <v>001</v>
          </cell>
          <cell r="F856" t="str">
            <v>4850.14</v>
          </cell>
          <cell r="G856" t="str">
            <v>Other Revenue Curbside Recyclables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 t="str">
            <v>+++</v>
          </cell>
        </row>
        <row r="857">
          <cell r="A857" t="str">
            <v>660.40.75.001-4850.15</v>
          </cell>
          <cell r="B857" t="str">
            <v>660</v>
          </cell>
          <cell r="C857" t="str">
            <v>40</v>
          </cell>
          <cell r="D857" t="str">
            <v>75</v>
          </cell>
          <cell r="E857" t="str">
            <v>001</v>
          </cell>
          <cell r="F857" t="str">
            <v>4850.15</v>
          </cell>
          <cell r="G857" t="str">
            <v>Other Revenue Beverage Container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 t="str">
            <v>+++</v>
          </cell>
        </row>
        <row r="858">
          <cell r="A858" t="str">
            <v>660.40.75.001-4850.29</v>
          </cell>
          <cell r="B858" t="str">
            <v>660</v>
          </cell>
          <cell r="C858" t="str">
            <v>40</v>
          </cell>
          <cell r="D858" t="str">
            <v>75</v>
          </cell>
          <cell r="E858" t="str">
            <v>001</v>
          </cell>
          <cell r="F858" t="str">
            <v>4850.29</v>
          </cell>
          <cell r="G858" t="str">
            <v>Other Revenue Discounts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 t="str">
            <v>+++</v>
          </cell>
        </row>
        <row r="859">
          <cell r="A859" t="str">
            <v>660.40.75.001-4850.37</v>
          </cell>
          <cell r="B859" t="str">
            <v>660</v>
          </cell>
          <cell r="C859" t="str">
            <v>40</v>
          </cell>
          <cell r="D859" t="str">
            <v>75</v>
          </cell>
          <cell r="E859" t="str">
            <v>001</v>
          </cell>
          <cell r="F859" t="str">
            <v>4850.37</v>
          </cell>
          <cell r="G859" t="str">
            <v>Other Revenue Solid Waste Citations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 t="str">
            <v>+++</v>
          </cell>
        </row>
        <row r="860">
          <cell r="A860" t="str">
            <v>660.40.75.001-4900.04</v>
          </cell>
          <cell r="B860" t="str">
            <v>660</v>
          </cell>
          <cell r="C860" t="str">
            <v>40</v>
          </cell>
          <cell r="D860" t="str">
            <v>75</v>
          </cell>
          <cell r="E860" t="str">
            <v>001</v>
          </cell>
          <cell r="F860" t="str">
            <v>4900.04</v>
          </cell>
          <cell r="G860" t="str">
            <v>Other Financing Sources Long Term Debt Proceeds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 t="str">
            <v>+++</v>
          </cell>
        </row>
        <row r="861">
          <cell r="A861" t="str">
            <v>660.40.75.001-4900.88</v>
          </cell>
          <cell r="B861" t="str">
            <v>660</v>
          </cell>
          <cell r="C861" t="str">
            <v>40</v>
          </cell>
          <cell r="D861" t="str">
            <v>75</v>
          </cell>
          <cell r="E861" t="str">
            <v>001</v>
          </cell>
          <cell r="F861" t="str">
            <v>4900.88</v>
          </cell>
          <cell r="G861" t="str">
            <v>Other Financing Sources Op Transfer In-Payroll Tax Ben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 t="str">
            <v>+++</v>
          </cell>
        </row>
        <row r="862">
          <cell r="A862" t="str">
            <v>660.40.75.610-4500.20</v>
          </cell>
          <cell r="B862" t="str">
            <v>660</v>
          </cell>
          <cell r="C862" t="str">
            <v>40</v>
          </cell>
          <cell r="D862" t="str">
            <v>75</v>
          </cell>
          <cell r="E862" t="str">
            <v>610</v>
          </cell>
          <cell r="F862" t="str">
            <v>4500.20</v>
          </cell>
          <cell r="G862" t="str">
            <v>Charges for Services-Public Works Solid Waste-Commercial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 t="str">
            <v>+++</v>
          </cell>
        </row>
        <row r="863">
          <cell r="A863" t="str">
            <v>660.40.75.610-4500.21</v>
          </cell>
          <cell r="B863" t="str">
            <v>660</v>
          </cell>
          <cell r="C863" t="str">
            <v>40</v>
          </cell>
          <cell r="D863" t="str">
            <v>75</v>
          </cell>
          <cell r="E863" t="str">
            <v>610</v>
          </cell>
          <cell r="F863" t="str">
            <v>4500.21</v>
          </cell>
          <cell r="G863" t="str">
            <v>Charges for Services-Public Works Solid Waste-Drop Box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 t="str">
            <v>+++</v>
          </cell>
        </row>
        <row r="864">
          <cell r="A864" t="str">
            <v>660.40.75.620-4500.19</v>
          </cell>
          <cell r="B864" t="str">
            <v>660</v>
          </cell>
          <cell r="C864" t="str">
            <v>40</v>
          </cell>
          <cell r="D864" t="str">
            <v>75</v>
          </cell>
          <cell r="E864" t="str">
            <v>620</v>
          </cell>
          <cell r="F864" t="str">
            <v>4500.19</v>
          </cell>
          <cell r="G864" t="str">
            <v>Charges for Services-Public Works Solid Waste-Residential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 t="str">
            <v>+++</v>
          </cell>
        </row>
        <row r="865">
          <cell r="A865" t="str">
            <v>670.40.75.001-4500.46</v>
          </cell>
          <cell r="B865" t="str">
            <v>670</v>
          </cell>
          <cell r="C865" t="str">
            <v>40</v>
          </cell>
          <cell r="D865" t="str">
            <v>75</v>
          </cell>
          <cell r="E865" t="str">
            <v>001</v>
          </cell>
          <cell r="F865" t="str">
            <v>4500.46</v>
          </cell>
          <cell r="G865" t="str">
            <v>Charges for Services-Public Works Solid Waste - Service Initiation</v>
          </cell>
          <cell r="H865">
            <v>235200</v>
          </cell>
          <cell r="I865">
            <v>0</v>
          </cell>
          <cell r="J865">
            <v>235200</v>
          </cell>
          <cell r="K865">
            <v>0</v>
          </cell>
          <cell r="L865">
            <v>0</v>
          </cell>
          <cell r="M865">
            <v>91585.52</v>
          </cell>
          <cell r="N865">
            <v>143614.48000000001</v>
          </cell>
          <cell r="O865">
            <v>0.39</v>
          </cell>
        </row>
        <row r="866">
          <cell r="A866" t="str">
            <v>680.00.00.900-4900.69</v>
          </cell>
          <cell r="B866" t="str">
            <v>680</v>
          </cell>
          <cell r="C866" t="str">
            <v>00</v>
          </cell>
          <cell r="D866" t="str">
            <v>00</v>
          </cell>
          <cell r="E866" t="str">
            <v>900</v>
          </cell>
          <cell r="F866" t="str">
            <v>4900.69</v>
          </cell>
          <cell r="G866" t="str">
            <v>Other Financing Sources Op Transfer In-Water Fee Improve</v>
          </cell>
          <cell r="H866">
            <v>787920</v>
          </cell>
          <cell r="I866">
            <v>0</v>
          </cell>
          <cell r="J866">
            <v>787920</v>
          </cell>
          <cell r="K866">
            <v>0</v>
          </cell>
          <cell r="L866">
            <v>0</v>
          </cell>
          <cell r="M866">
            <v>0</v>
          </cell>
          <cell r="N866">
            <v>787920</v>
          </cell>
          <cell r="O866">
            <v>0</v>
          </cell>
        </row>
        <row r="867">
          <cell r="A867" t="str">
            <v>680.40.85.015-4500.22</v>
          </cell>
          <cell r="B867" t="str">
            <v>680</v>
          </cell>
          <cell r="C867" t="str">
            <v>40</v>
          </cell>
          <cell r="D867" t="str">
            <v>85</v>
          </cell>
          <cell r="E867" t="str">
            <v>015</v>
          </cell>
          <cell r="F867" t="str">
            <v>4500.22</v>
          </cell>
          <cell r="G867" t="str">
            <v>Charges for Services-Public Works Water Service Fee</v>
          </cell>
          <cell r="H867">
            <v>11731350</v>
          </cell>
          <cell r="I867">
            <v>0</v>
          </cell>
          <cell r="J867">
            <v>11731350</v>
          </cell>
          <cell r="K867">
            <v>2071.7399999999998</v>
          </cell>
          <cell r="L867">
            <v>0</v>
          </cell>
          <cell r="M867">
            <v>3855548.04</v>
          </cell>
          <cell r="N867">
            <v>7875801.96</v>
          </cell>
          <cell r="O867">
            <v>0.33</v>
          </cell>
        </row>
        <row r="868">
          <cell r="A868" t="str">
            <v>680.40.85.015-4500.23</v>
          </cell>
          <cell r="B868" t="str">
            <v>680</v>
          </cell>
          <cell r="C868" t="str">
            <v>40</v>
          </cell>
          <cell r="D868" t="str">
            <v>85</v>
          </cell>
          <cell r="E868" t="str">
            <v>015</v>
          </cell>
          <cell r="F868" t="str">
            <v>4500.23</v>
          </cell>
          <cell r="G868" t="str">
            <v>Charges for Services-Public Works Water-Billed Deposits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 t="str">
            <v>+++</v>
          </cell>
        </row>
        <row r="869">
          <cell r="A869" t="str">
            <v>680.40.85.015-4500.24</v>
          </cell>
          <cell r="B869" t="str">
            <v>680</v>
          </cell>
          <cell r="C869" t="str">
            <v>40</v>
          </cell>
          <cell r="D869" t="str">
            <v>85</v>
          </cell>
          <cell r="E869" t="str">
            <v>015</v>
          </cell>
          <cell r="F869" t="str">
            <v>4500.24</v>
          </cell>
          <cell r="G869" t="str">
            <v>Charges for Services-Public Works Penalties</v>
          </cell>
          <cell r="H869">
            <v>191340</v>
          </cell>
          <cell r="I869">
            <v>0</v>
          </cell>
          <cell r="J869">
            <v>191340</v>
          </cell>
          <cell r="K869">
            <v>0</v>
          </cell>
          <cell r="L869">
            <v>0</v>
          </cell>
          <cell r="M869">
            <v>25</v>
          </cell>
          <cell r="N869">
            <v>191315</v>
          </cell>
          <cell r="O869">
            <v>0</v>
          </cell>
        </row>
        <row r="870">
          <cell r="A870" t="str">
            <v>680.40.85.015-4500.41</v>
          </cell>
          <cell r="B870" t="str">
            <v>680</v>
          </cell>
          <cell r="C870" t="str">
            <v>40</v>
          </cell>
          <cell r="D870" t="str">
            <v>85</v>
          </cell>
          <cell r="E870" t="str">
            <v>015</v>
          </cell>
          <cell r="F870" t="str">
            <v>4500.41</v>
          </cell>
          <cell r="G870" t="str">
            <v>Charges for Services-Public Works Construction Water Services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950</v>
          </cell>
          <cell r="N870">
            <v>-950</v>
          </cell>
          <cell r="O870" t="str">
            <v>+++</v>
          </cell>
        </row>
        <row r="871">
          <cell r="A871" t="str">
            <v>680.40.85.015-4700.01</v>
          </cell>
          <cell r="B871" t="str">
            <v>680</v>
          </cell>
          <cell r="C871" t="str">
            <v>40</v>
          </cell>
          <cell r="D871" t="str">
            <v>85</v>
          </cell>
          <cell r="E871" t="str">
            <v>015</v>
          </cell>
          <cell r="F871" t="str">
            <v>4700.01</v>
          </cell>
          <cell r="G871" t="str">
            <v>Investment Earnings Interest on Investments</v>
          </cell>
          <cell r="H871">
            <v>350000</v>
          </cell>
          <cell r="I871">
            <v>0</v>
          </cell>
          <cell r="J871">
            <v>350000</v>
          </cell>
          <cell r="K871">
            <v>0</v>
          </cell>
          <cell r="L871">
            <v>0</v>
          </cell>
          <cell r="M871">
            <v>0</v>
          </cell>
          <cell r="N871">
            <v>350000</v>
          </cell>
          <cell r="O871">
            <v>0</v>
          </cell>
        </row>
        <row r="872">
          <cell r="A872" t="str">
            <v>680.40.85.015-4700.02</v>
          </cell>
          <cell r="B872" t="str">
            <v>680</v>
          </cell>
          <cell r="C872" t="str">
            <v>40</v>
          </cell>
          <cell r="D872" t="str">
            <v>85</v>
          </cell>
          <cell r="E872" t="str">
            <v>015</v>
          </cell>
          <cell r="F872" t="str">
            <v>4700.02</v>
          </cell>
          <cell r="G872" t="str">
            <v>Investment Earnings Lease Trust Account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 t="str">
            <v>+++</v>
          </cell>
        </row>
        <row r="873">
          <cell r="A873" t="str">
            <v>680.40.85.015-4700.07</v>
          </cell>
          <cell r="B873" t="str">
            <v>680</v>
          </cell>
          <cell r="C873" t="str">
            <v>40</v>
          </cell>
          <cell r="D873" t="str">
            <v>85</v>
          </cell>
          <cell r="E873" t="str">
            <v>015</v>
          </cell>
          <cell r="F873" t="str">
            <v>4700.07</v>
          </cell>
          <cell r="G873" t="str">
            <v>Investment Earnings Trust Accounts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 t="str">
            <v>+++</v>
          </cell>
        </row>
        <row r="874">
          <cell r="A874" t="str">
            <v>680.40.85.015-4700.09</v>
          </cell>
          <cell r="B874" t="str">
            <v>680</v>
          </cell>
          <cell r="C874" t="str">
            <v>40</v>
          </cell>
          <cell r="D874" t="str">
            <v>85</v>
          </cell>
          <cell r="E874" t="str">
            <v>015</v>
          </cell>
          <cell r="F874" t="str">
            <v>4700.09</v>
          </cell>
          <cell r="G874" t="str">
            <v>Investment Earnings 2003 Issue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 t="str">
            <v>+++</v>
          </cell>
        </row>
        <row r="875">
          <cell r="A875" t="str">
            <v>680.40.85.015-4700.11</v>
          </cell>
          <cell r="B875" t="str">
            <v>680</v>
          </cell>
          <cell r="C875" t="str">
            <v>40</v>
          </cell>
          <cell r="D875" t="str">
            <v>85</v>
          </cell>
          <cell r="E875" t="str">
            <v>015</v>
          </cell>
          <cell r="F875" t="str">
            <v>4700.11</v>
          </cell>
          <cell r="G875" t="str">
            <v>Investment Earnings SSJID Trust Account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 t="str">
            <v>+++</v>
          </cell>
        </row>
        <row r="876">
          <cell r="A876" t="str">
            <v>680.40.85.015-4700.19</v>
          </cell>
          <cell r="B876" t="str">
            <v>680</v>
          </cell>
          <cell r="C876" t="str">
            <v>40</v>
          </cell>
          <cell r="D876" t="str">
            <v>85</v>
          </cell>
          <cell r="E876" t="str">
            <v>015</v>
          </cell>
          <cell r="F876" t="str">
            <v>4700.19</v>
          </cell>
          <cell r="G876" t="str">
            <v>Investment Earnings Market Value Change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 t="str">
            <v>+++</v>
          </cell>
        </row>
        <row r="877">
          <cell r="A877" t="str">
            <v>680.40.85.015-4700.21</v>
          </cell>
          <cell r="B877" t="str">
            <v>680</v>
          </cell>
          <cell r="C877" t="str">
            <v>40</v>
          </cell>
          <cell r="D877" t="str">
            <v>85</v>
          </cell>
          <cell r="E877" t="str">
            <v>015</v>
          </cell>
          <cell r="F877" t="str">
            <v>4700.21</v>
          </cell>
          <cell r="G877" t="str">
            <v>Investment Earnings Unallocated Investment Expense</v>
          </cell>
          <cell r="H877">
            <v>-35000</v>
          </cell>
          <cell r="I877">
            <v>0</v>
          </cell>
          <cell r="J877">
            <v>-35000</v>
          </cell>
          <cell r="K877">
            <v>0</v>
          </cell>
          <cell r="L877">
            <v>0</v>
          </cell>
          <cell r="M877">
            <v>0</v>
          </cell>
          <cell r="N877">
            <v>-35000</v>
          </cell>
          <cell r="O877">
            <v>0</v>
          </cell>
        </row>
        <row r="878">
          <cell r="A878" t="str">
            <v>680.40.85.015-4850.01</v>
          </cell>
          <cell r="B878" t="str">
            <v>680</v>
          </cell>
          <cell r="C878" t="str">
            <v>40</v>
          </cell>
          <cell r="D878" t="str">
            <v>85</v>
          </cell>
          <cell r="E878" t="str">
            <v>015</v>
          </cell>
          <cell r="F878" t="str">
            <v>4850.01</v>
          </cell>
          <cell r="G878" t="str">
            <v>Other Revenue Sale of Property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 t="str">
            <v>+++</v>
          </cell>
        </row>
        <row r="879">
          <cell r="A879" t="str">
            <v>680.40.85.015-4850.07</v>
          </cell>
          <cell r="B879" t="str">
            <v>680</v>
          </cell>
          <cell r="C879" t="str">
            <v>40</v>
          </cell>
          <cell r="D879" t="str">
            <v>85</v>
          </cell>
          <cell r="E879" t="str">
            <v>015</v>
          </cell>
          <cell r="F879" t="str">
            <v>4850.07</v>
          </cell>
          <cell r="G879" t="str">
            <v>Other Revenue Misc Reimbursement</v>
          </cell>
          <cell r="H879">
            <v>5000</v>
          </cell>
          <cell r="I879">
            <v>0</v>
          </cell>
          <cell r="J879">
            <v>5000</v>
          </cell>
          <cell r="K879">
            <v>0</v>
          </cell>
          <cell r="L879">
            <v>0</v>
          </cell>
          <cell r="M879">
            <v>0</v>
          </cell>
          <cell r="N879">
            <v>5000</v>
          </cell>
          <cell r="O879">
            <v>0</v>
          </cell>
        </row>
        <row r="880">
          <cell r="A880" t="str">
            <v>680.40.85.015-4850.10</v>
          </cell>
          <cell r="B880" t="str">
            <v>680</v>
          </cell>
          <cell r="C880" t="str">
            <v>40</v>
          </cell>
          <cell r="D880" t="str">
            <v>85</v>
          </cell>
          <cell r="E880" t="str">
            <v>015</v>
          </cell>
          <cell r="F880" t="str">
            <v>4850.10</v>
          </cell>
          <cell r="G880" t="str">
            <v>Other Revenue Settlements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 t="str">
            <v>+++</v>
          </cell>
        </row>
        <row r="881">
          <cell r="A881" t="str">
            <v>680.40.85.015-4850.12</v>
          </cell>
          <cell r="B881" t="str">
            <v>680</v>
          </cell>
          <cell r="C881" t="str">
            <v>40</v>
          </cell>
          <cell r="D881" t="str">
            <v>85</v>
          </cell>
          <cell r="E881" t="str">
            <v>015</v>
          </cell>
          <cell r="F881" t="str">
            <v>4850.12</v>
          </cell>
          <cell r="G881" t="str">
            <v>Other Revenue Miscellaneous Receipts</v>
          </cell>
          <cell r="H881">
            <v>5000</v>
          </cell>
          <cell r="I881">
            <v>0</v>
          </cell>
          <cell r="J881">
            <v>5000</v>
          </cell>
          <cell r="K881">
            <v>0</v>
          </cell>
          <cell r="L881">
            <v>0</v>
          </cell>
          <cell r="M881">
            <v>4700.1000000000004</v>
          </cell>
          <cell r="N881">
            <v>299.89999999999998</v>
          </cell>
          <cell r="O881">
            <v>0.94</v>
          </cell>
        </row>
        <row r="882">
          <cell r="A882" t="str">
            <v>680.40.85.015-4850.13</v>
          </cell>
          <cell r="B882" t="str">
            <v>680</v>
          </cell>
          <cell r="C882" t="str">
            <v>40</v>
          </cell>
          <cell r="D882" t="str">
            <v>85</v>
          </cell>
          <cell r="E882" t="str">
            <v>015</v>
          </cell>
          <cell r="F882" t="str">
            <v>4850.13</v>
          </cell>
          <cell r="G882" t="str">
            <v>Other Revenue Rebates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 t="str">
            <v>+++</v>
          </cell>
        </row>
        <row r="883">
          <cell r="A883" t="str">
            <v>680.40.85.015-4850.29</v>
          </cell>
          <cell r="B883" t="str">
            <v>680</v>
          </cell>
          <cell r="C883" t="str">
            <v>40</v>
          </cell>
          <cell r="D883" t="str">
            <v>85</v>
          </cell>
          <cell r="E883" t="str">
            <v>015</v>
          </cell>
          <cell r="F883" t="str">
            <v>4850.29</v>
          </cell>
          <cell r="G883" t="str">
            <v>Other Revenue Discounts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 t="str">
            <v>+++</v>
          </cell>
        </row>
        <row r="884">
          <cell r="A884" t="str">
            <v>680.40.85.015-4850.35</v>
          </cell>
          <cell r="B884" t="str">
            <v>680</v>
          </cell>
          <cell r="C884" t="str">
            <v>40</v>
          </cell>
          <cell r="D884" t="str">
            <v>85</v>
          </cell>
          <cell r="E884" t="str">
            <v>015</v>
          </cell>
          <cell r="F884" t="str">
            <v>4850.35</v>
          </cell>
          <cell r="G884" t="str">
            <v>Other Revenue Water Conservation</v>
          </cell>
          <cell r="H884">
            <v>500</v>
          </cell>
          <cell r="I884">
            <v>0</v>
          </cell>
          <cell r="J884">
            <v>500</v>
          </cell>
          <cell r="K884">
            <v>0</v>
          </cell>
          <cell r="L884">
            <v>0</v>
          </cell>
          <cell r="M884">
            <v>0</v>
          </cell>
          <cell r="N884">
            <v>500</v>
          </cell>
          <cell r="O884">
            <v>0</v>
          </cell>
        </row>
        <row r="885">
          <cell r="A885" t="str">
            <v>680.40.85.015-4900.00</v>
          </cell>
          <cell r="B885" t="str">
            <v>680</v>
          </cell>
          <cell r="C885" t="str">
            <v>40</v>
          </cell>
          <cell r="D885" t="str">
            <v>85</v>
          </cell>
          <cell r="E885" t="str">
            <v>015</v>
          </cell>
          <cell r="F885" t="str">
            <v>4900.00</v>
          </cell>
          <cell r="G885" t="str">
            <v>Other Financing Sources Undesignated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 t="str">
            <v>+++</v>
          </cell>
        </row>
        <row r="886">
          <cell r="A886" t="str">
            <v>680.40.85.015-4900.03</v>
          </cell>
          <cell r="B886" t="str">
            <v>680</v>
          </cell>
          <cell r="C886" t="str">
            <v>40</v>
          </cell>
          <cell r="D886" t="str">
            <v>85</v>
          </cell>
          <cell r="E886" t="str">
            <v>015</v>
          </cell>
          <cell r="F886" t="str">
            <v>4900.03</v>
          </cell>
          <cell r="G886" t="str">
            <v>Other Financing Sources Donated Infrastructure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 t="str">
            <v>+++</v>
          </cell>
        </row>
        <row r="887">
          <cell r="A887" t="str">
            <v>680.40.85.015-4900.88</v>
          </cell>
          <cell r="B887" t="str">
            <v>680</v>
          </cell>
          <cell r="C887" t="str">
            <v>40</v>
          </cell>
          <cell r="D887" t="str">
            <v>85</v>
          </cell>
          <cell r="E887" t="str">
            <v>015</v>
          </cell>
          <cell r="F887" t="str">
            <v>4900.88</v>
          </cell>
          <cell r="G887" t="str">
            <v>Other Financing Sources Op Transfer In-Payroll Tax Ben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 t="str">
            <v>+++</v>
          </cell>
        </row>
        <row r="888">
          <cell r="A888" t="str">
            <v>690.40.85.015-4500.25</v>
          </cell>
          <cell r="B888" t="str">
            <v>690</v>
          </cell>
          <cell r="C888" t="str">
            <v>40</v>
          </cell>
          <cell r="D888" t="str">
            <v>85</v>
          </cell>
          <cell r="E888" t="str">
            <v>015</v>
          </cell>
          <cell r="F888" t="str">
            <v>4500.25</v>
          </cell>
          <cell r="G888" t="str">
            <v>Charges for Services-Public Works Connection Fee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 t="str">
            <v>+++</v>
          </cell>
        </row>
        <row r="889">
          <cell r="A889" t="str">
            <v>690.40.85.015-4500.26</v>
          </cell>
          <cell r="B889" t="str">
            <v>690</v>
          </cell>
          <cell r="C889" t="str">
            <v>40</v>
          </cell>
          <cell r="D889" t="str">
            <v>85</v>
          </cell>
          <cell r="E889" t="str">
            <v>015</v>
          </cell>
          <cell r="F889" t="str">
            <v>4500.26</v>
          </cell>
          <cell r="G889" t="str">
            <v>Charges for Services-Public Works Connection Capital Imp(CI)Fee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 t="str">
            <v>+++</v>
          </cell>
        </row>
        <row r="890">
          <cell r="A890" t="str">
            <v>690.40.85.015-4500.27</v>
          </cell>
          <cell r="B890" t="str">
            <v>690</v>
          </cell>
          <cell r="C890" t="str">
            <v>40</v>
          </cell>
          <cell r="D890" t="str">
            <v>85</v>
          </cell>
          <cell r="E890" t="str">
            <v>015</v>
          </cell>
          <cell r="F890" t="str">
            <v>4500.27</v>
          </cell>
          <cell r="G890" t="str">
            <v>Charges for Services-Public Works Meter Installation Fee</v>
          </cell>
          <cell r="H890">
            <v>197050</v>
          </cell>
          <cell r="I890">
            <v>0</v>
          </cell>
          <cell r="J890">
            <v>197050</v>
          </cell>
          <cell r="K890">
            <v>0</v>
          </cell>
          <cell r="L890">
            <v>0</v>
          </cell>
          <cell r="M890">
            <v>86990</v>
          </cell>
          <cell r="N890">
            <v>110060</v>
          </cell>
          <cell r="O890">
            <v>0.44</v>
          </cell>
        </row>
        <row r="891">
          <cell r="A891" t="str">
            <v>690.40.85.015-4500.28</v>
          </cell>
          <cell r="B891" t="str">
            <v>690</v>
          </cell>
          <cell r="C891" t="str">
            <v>40</v>
          </cell>
          <cell r="D891" t="str">
            <v>85</v>
          </cell>
          <cell r="E891" t="str">
            <v>015</v>
          </cell>
          <cell r="F891" t="str">
            <v>4500.28</v>
          </cell>
          <cell r="G891" t="str">
            <v>Charges for Services-Public Works Surface Water Fee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 t="str">
            <v>+++</v>
          </cell>
        </row>
        <row r="892">
          <cell r="A892" t="str">
            <v>690.40.85.015-4500.29</v>
          </cell>
          <cell r="B892" t="str">
            <v>690</v>
          </cell>
          <cell r="C892" t="str">
            <v>40</v>
          </cell>
          <cell r="D892" t="str">
            <v>85</v>
          </cell>
          <cell r="E892" t="str">
            <v>015</v>
          </cell>
          <cell r="F892" t="str">
            <v>4500.29</v>
          </cell>
          <cell r="G892" t="str">
            <v>Charges for Services-Public Works Water Debt Service Fee</v>
          </cell>
          <cell r="H892">
            <v>2541250</v>
          </cell>
          <cell r="I892">
            <v>0</v>
          </cell>
          <cell r="J892">
            <v>2541250</v>
          </cell>
          <cell r="K892">
            <v>0</v>
          </cell>
          <cell r="L892">
            <v>0</v>
          </cell>
          <cell r="M892">
            <v>1198413</v>
          </cell>
          <cell r="N892">
            <v>1342837</v>
          </cell>
          <cell r="O892">
            <v>0.47</v>
          </cell>
        </row>
        <row r="893">
          <cell r="A893" t="str">
            <v>690.40.85.015-4500.30</v>
          </cell>
          <cell r="B893" t="str">
            <v>690</v>
          </cell>
          <cell r="C893" t="str">
            <v>40</v>
          </cell>
          <cell r="D893" t="str">
            <v>85</v>
          </cell>
          <cell r="E893" t="str">
            <v>015</v>
          </cell>
          <cell r="F893" t="str">
            <v>4500.30</v>
          </cell>
          <cell r="G893" t="str">
            <v>Charges for Services-Public Works Water Capital Fee</v>
          </cell>
          <cell r="H893">
            <v>79000</v>
          </cell>
          <cell r="I893">
            <v>0</v>
          </cell>
          <cell r="J893">
            <v>79000</v>
          </cell>
          <cell r="K893">
            <v>0</v>
          </cell>
          <cell r="L893">
            <v>0</v>
          </cell>
          <cell r="M893">
            <v>34182</v>
          </cell>
          <cell r="N893">
            <v>44818</v>
          </cell>
          <cell r="O893">
            <v>0.43</v>
          </cell>
        </row>
        <row r="894">
          <cell r="A894" t="str">
            <v>690.40.85.015-4700.01</v>
          </cell>
          <cell r="B894" t="str">
            <v>690</v>
          </cell>
          <cell r="C894" t="str">
            <v>40</v>
          </cell>
          <cell r="D894" t="str">
            <v>85</v>
          </cell>
          <cell r="E894" t="str">
            <v>015</v>
          </cell>
          <cell r="F894" t="str">
            <v>4700.01</v>
          </cell>
          <cell r="G894" t="str">
            <v>Investment Earnings Interest on Investments</v>
          </cell>
          <cell r="H894">
            <v>30000</v>
          </cell>
          <cell r="I894">
            <v>0</v>
          </cell>
          <cell r="J894">
            <v>30000</v>
          </cell>
          <cell r="K894">
            <v>0</v>
          </cell>
          <cell r="L894">
            <v>0</v>
          </cell>
          <cell r="M894">
            <v>0</v>
          </cell>
          <cell r="N894">
            <v>30000</v>
          </cell>
          <cell r="O894">
            <v>0</v>
          </cell>
        </row>
        <row r="895">
          <cell r="A895" t="str">
            <v>690.40.85.015-4700.09</v>
          </cell>
          <cell r="B895" t="str">
            <v>690</v>
          </cell>
          <cell r="C895" t="str">
            <v>40</v>
          </cell>
          <cell r="D895" t="str">
            <v>85</v>
          </cell>
          <cell r="E895" t="str">
            <v>015</v>
          </cell>
          <cell r="F895" t="str">
            <v>4700.09</v>
          </cell>
          <cell r="G895" t="str">
            <v>Investment Earnings 2003 Issue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 t="str">
            <v>+++</v>
          </cell>
        </row>
        <row r="896">
          <cell r="A896" t="str">
            <v>690.40.85.015-4700.11</v>
          </cell>
          <cell r="B896" t="str">
            <v>690</v>
          </cell>
          <cell r="C896" t="str">
            <v>40</v>
          </cell>
          <cell r="D896" t="str">
            <v>85</v>
          </cell>
          <cell r="E896" t="str">
            <v>015</v>
          </cell>
          <cell r="F896" t="str">
            <v>4700.11</v>
          </cell>
          <cell r="G896" t="str">
            <v>Investment Earnings SSJID Trust Account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 t="str">
            <v>+++</v>
          </cell>
        </row>
        <row r="897">
          <cell r="A897" t="str">
            <v>690.40.85.015-4700.19</v>
          </cell>
          <cell r="B897" t="str">
            <v>690</v>
          </cell>
          <cell r="C897" t="str">
            <v>40</v>
          </cell>
          <cell r="D897" t="str">
            <v>85</v>
          </cell>
          <cell r="E897" t="str">
            <v>015</v>
          </cell>
          <cell r="F897" t="str">
            <v>4700.19</v>
          </cell>
          <cell r="G897" t="str">
            <v>Investment Earnings Market Value Change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 t="str">
            <v>+++</v>
          </cell>
        </row>
        <row r="898">
          <cell r="A898" t="str">
            <v>690.40.85.015-4700.21</v>
          </cell>
          <cell r="B898" t="str">
            <v>690</v>
          </cell>
          <cell r="C898" t="str">
            <v>40</v>
          </cell>
          <cell r="D898" t="str">
            <v>85</v>
          </cell>
          <cell r="E898" t="str">
            <v>015</v>
          </cell>
          <cell r="F898" t="str">
            <v>4700.21</v>
          </cell>
          <cell r="G898" t="str">
            <v>Investment Earnings Unallocated Investment Expense</v>
          </cell>
          <cell r="H898">
            <v>-5400</v>
          </cell>
          <cell r="I898">
            <v>0</v>
          </cell>
          <cell r="J898">
            <v>-5400</v>
          </cell>
          <cell r="K898">
            <v>0</v>
          </cell>
          <cell r="L898">
            <v>0</v>
          </cell>
          <cell r="M898">
            <v>0</v>
          </cell>
          <cell r="N898">
            <v>-5400</v>
          </cell>
          <cell r="O898">
            <v>0</v>
          </cell>
        </row>
        <row r="899">
          <cell r="A899" t="str">
            <v>690.40.85.015-4850.07</v>
          </cell>
          <cell r="B899" t="str">
            <v>690</v>
          </cell>
          <cell r="C899" t="str">
            <v>40</v>
          </cell>
          <cell r="D899" t="str">
            <v>85</v>
          </cell>
          <cell r="E899" t="str">
            <v>015</v>
          </cell>
          <cell r="F899" t="str">
            <v>4850.07</v>
          </cell>
          <cell r="G899" t="str">
            <v>Other Revenue Misc Reimbursement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 t="str">
            <v>+++</v>
          </cell>
        </row>
        <row r="900">
          <cell r="A900" t="str">
            <v>690.40.85.015-4850.10</v>
          </cell>
          <cell r="B900" t="str">
            <v>690</v>
          </cell>
          <cell r="C900" t="str">
            <v>40</v>
          </cell>
          <cell r="D900" t="str">
            <v>85</v>
          </cell>
          <cell r="E900" t="str">
            <v>015</v>
          </cell>
          <cell r="F900" t="str">
            <v>4850.10</v>
          </cell>
          <cell r="G900" t="str">
            <v>Other Revenue Settlements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 t="str">
            <v>+++</v>
          </cell>
        </row>
        <row r="901">
          <cell r="A901" t="str">
            <v>690.40.85.015-4850.12</v>
          </cell>
          <cell r="B901" t="str">
            <v>690</v>
          </cell>
          <cell r="C901" t="str">
            <v>40</v>
          </cell>
          <cell r="D901" t="str">
            <v>85</v>
          </cell>
          <cell r="E901" t="str">
            <v>015</v>
          </cell>
          <cell r="F901" t="str">
            <v>4850.12</v>
          </cell>
          <cell r="G901" t="str">
            <v>Other Revenue Miscellaneous Receipts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 t="str">
            <v>+++</v>
          </cell>
        </row>
        <row r="902">
          <cell r="A902" t="str">
            <v>690.40.85.015-4900.68</v>
          </cell>
          <cell r="B902" t="str">
            <v>690</v>
          </cell>
          <cell r="C902" t="str">
            <v>40</v>
          </cell>
          <cell r="D902" t="str">
            <v>85</v>
          </cell>
          <cell r="E902" t="str">
            <v>015</v>
          </cell>
          <cell r="F902" t="str">
            <v>4900.68</v>
          </cell>
          <cell r="G902" t="str">
            <v>Other Financing Sources Op Transfer In-Water M&amp;O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 t="str">
            <v>+++</v>
          </cell>
        </row>
        <row r="903">
          <cell r="A903" t="str">
            <v>700.00.00.900-4900.59</v>
          </cell>
          <cell r="B903" t="str">
            <v>700</v>
          </cell>
          <cell r="C903" t="str">
            <v>00</v>
          </cell>
          <cell r="D903" t="str">
            <v>00</v>
          </cell>
          <cell r="E903" t="str">
            <v>900</v>
          </cell>
          <cell r="F903" t="str">
            <v>4900.59</v>
          </cell>
          <cell r="G903" t="str">
            <v>Other Financing Sources Op Transfer In-PFIP Transport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 t="str">
            <v>+++</v>
          </cell>
        </row>
        <row r="904">
          <cell r="A904" t="str">
            <v>700.40.85.015-4500.31</v>
          </cell>
          <cell r="B904" t="str">
            <v>700</v>
          </cell>
          <cell r="C904" t="str">
            <v>40</v>
          </cell>
          <cell r="D904" t="str">
            <v>85</v>
          </cell>
          <cell r="E904" t="str">
            <v>015</v>
          </cell>
          <cell r="F904" t="str">
            <v>4500.31</v>
          </cell>
          <cell r="G904" t="str">
            <v>Charges for Services-Public Works Water PFIP Zone 12</v>
          </cell>
          <cell r="H904">
            <v>1849565</v>
          </cell>
          <cell r="I904">
            <v>0</v>
          </cell>
          <cell r="J904">
            <v>1849565</v>
          </cell>
          <cell r="K904">
            <v>0</v>
          </cell>
          <cell r="L904">
            <v>0</v>
          </cell>
          <cell r="M904">
            <v>943153</v>
          </cell>
          <cell r="N904">
            <v>906412</v>
          </cell>
          <cell r="O904">
            <v>0.51</v>
          </cell>
        </row>
        <row r="905">
          <cell r="A905" t="str">
            <v>700.40.85.015-4700.01</v>
          </cell>
          <cell r="B905" t="str">
            <v>700</v>
          </cell>
          <cell r="C905" t="str">
            <v>40</v>
          </cell>
          <cell r="D905" t="str">
            <v>85</v>
          </cell>
          <cell r="E905" t="str">
            <v>015</v>
          </cell>
          <cell r="F905" t="str">
            <v>4700.01</v>
          </cell>
          <cell r="G905" t="str">
            <v>Investment Earnings Interest on Investments</v>
          </cell>
          <cell r="H905">
            <v>12100</v>
          </cell>
          <cell r="I905">
            <v>0</v>
          </cell>
          <cell r="J905">
            <v>12100</v>
          </cell>
          <cell r="K905">
            <v>0</v>
          </cell>
          <cell r="L905">
            <v>0</v>
          </cell>
          <cell r="M905">
            <v>0</v>
          </cell>
          <cell r="N905">
            <v>12100</v>
          </cell>
          <cell r="O905">
            <v>0</v>
          </cell>
        </row>
        <row r="906">
          <cell r="A906" t="str">
            <v>700.40.85.015-4700.12</v>
          </cell>
          <cell r="B906" t="str">
            <v>700</v>
          </cell>
          <cell r="C906" t="str">
            <v>40</v>
          </cell>
          <cell r="D906" t="str">
            <v>85</v>
          </cell>
          <cell r="E906" t="str">
            <v>015</v>
          </cell>
          <cell r="F906" t="str">
            <v>4700.12</v>
          </cell>
          <cell r="G906" t="str">
            <v>Investment Earnings Zone12/Well #25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 t="str">
            <v>+++</v>
          </cell>
        </row>
        <row r="907">
          <cell r="A907" t="str">
            <v>700.40.85.015-4700.13</v>
          </cell>
          <cell r="B907" t="str">
            <v>700</v>
          </cell>
          <cell r="C907" t="str">
            <v>40</v>
          </cell>
          <cell r="D907" t="str">
            <v>85</v>
          </cell>
          <cell r="E907" t="str">
            <v>015</v>
          </cell>
          <cell r="F907" t="str">
            <v>4700.13</v>
          </cell>
          <cell r="G907" t="str">
            <v>Investment Earnings Zone 12/Well #26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 t="str">
            <v>+++</v>
          </cell>
        </row>
        <row r="908">
          <cell r="A908" t="str">
            <v>700.40.85.015-4700.19</v>
          </cell>
          <cell r="B908" t="str">
            <v>700</v>
          </cell>
          <cell r="C908" t="str">
            <v>40</v>
          </cell>
          <cell r="D908" t="str">
            <v>85</v>
          </cell>
          <cell r="E908" t="str">
            <v>015</v>
          </cell>
          <cell r="F908" t="str">
            <v>4700.19</v>
          </cell>
          <cell r="G908" t="str">
            <v>Investment Earnings Market Value Change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 t="str">
            <v>+++</v>
          </cell>
        </row>
        <row r="909">
          <cell r="A909" t="str">
            <v>700.40.85.015-4700.21</v>
          </cell>
          <cell r="B909" t="str">
            <v>700</v>
          </cell>
          <cell r="C909" t="str">
            <v>40</v>
          </cell>
          <cell r="D909" t="str">
            <v>85</v>
          </cell>
          <cell r="E909" t="str">
            <v>015</v>
          </cell>
          <cell r="F909" t="str">
            <v>4700.21</v>
          </cell>
          <cell r="G909" t="str">
            <v>Investment Earnings Unallocated Investment Expense</v>
          </cell>
          <cell r="H909">
            <v>-1400</v>
          </cell>
          <cell r="I909">
            <v>0</v>
          </cell>
          <cell r="J909">
            <v>-1400</v>
          </cell>
          <cell r="K909">
            <v>0</v>
          </cell>
          <cell r="L909">
            <v>0</v>
          </cell>
          <cell r="M909">
            <v>0</v>
          </cell>
          <cell r="N909">
            <v>-1400</v>
          </cell>
          <cell r="O909">
            <v>0</v>
          </cell>
        </row>
        <row r="910">
          <cell r="A910" t="str">
            <v>700.40.85.015-4700.23</v>
          </cell>
          <cell r="B910" t="str">
            <v>700</v>
          </cell>
          <cell r="C910" t="str">
            <v>40</v>
          </cell>
          <cell r="D910" t="str">
            <v>85</v>
          </cell>
          <cell r="E910" t="str">
            <v>015</v>
          </cell>
          <cell r="F910" t="str">
            <v>4700.23</v>
          </cell>
          <cell r="G910" t="str">
            <v>Investment Earnings Zone 12/Well #27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 t="str">
            <v>+++</v>
          </cell>
        </row>
        <row r="911">
          <cell r="A911" t="str">
            <v>700.40.85.015-4850.07</v>
          </cell>
          <cell r="B911" t="str">
            <v>700</v>
          </cell>
          <cell r="C911" t="str">
            <v>40</v>
          </cell>
          <cell r="D911" t="str">
            <v>85</v>
          </cell>
          <cell r="E911" t="str">
            <v>015</v>
          </cell>
          <cell r="F911" t="str">
            <v>4850.07</v>
          </cell>
          <cell r="G911" t="str">
            <v>Other Revenue Misc Reimbursement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 t="str">
            <v>+++</v>
          </cell>
        </row>
        <row r="912">
          <cell r="A912" t="str">
            <v>820.00.00.900-4700.01</v>
          </cell>
          <cell r="B912" t="str">
            <v>820</v>
          </cell>
          <cell r="C912" t="str">
            <v>00</v>
          </cell>
          <cell r="D912" t="str">
            <v>00</v>
          </cell>
          <cell r="E912" t="str">
            <v>900</v>
          </cell>
          <cell r="F912" t="str">
            <v>4700.01</v>
          </cell>
          <cell r="G912" t="str">
            <v>Investment Earnings Interest on Investments</v>
          </cell>
          <cell r="H912">
            <v>1000</v>
          </cell>
          <cell r="I912">
            <v>0</v>
          </cell>
          <cell r="J912">
            <v>1000</v>
          </cell>
          <cell r="K912">
            <v>0</v>
          </cell>
          <cell r="L912">
            <v>0</v>
          </cell>
          <cell r="M912">
            <v>0</v>
          </cell>
          <cell r="N912">
            <v>1000</v>
          </cell>
          <cell r="O912">
            <v>0</v>
          </cell>
        </row>
        <row r="913">
          <cell r="A913" t="str">
            <v>820.00.00.900-4700.19</v>
          </cell>
          <cell r="B913" t="str">
            <v>820</v>
          </cell>
          <cell r="C913" t="str">
            <v>00</v>
          </cell>
          <cell r="D913" t="str">
            <v>00</v>
          </cell>
          <cell r="E913" t="str">
            <v>900</v>
          </cell>
          <cell r="F913" t="str">
            <v>4700.19</v>
          </cell>
          <cell r="G913" t="str">
            <v>Investment Earnings Market Value Change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 t="str">
            <v>+++</v>
          </cell>
        </row>
        <row r="914">
          <cell r="A914" t="str">
            <v>820.00.00.900-4700.21</v>
          </cell>
          <cell r="B914" t="str">
            <v>820</v>
          </cell>
          <cell r="C914" t="str">
            <v>00</v>
          </cell>
          <cell r="D914" t="str">
            <v>00</v>
          </cell>
          <cell r="E914" t="str">
            <v>900</v>
          </cell>
          <cell r="F914" t="str">
            <v>4700.21</v>
          </cell>
          <cell r="G914" t="str">
            <v>Investment Earnings Unallocated Investment Expense</v>
          </cell>
          <cell r="H914">
            <v>-500</v>
          </cell>
          <cell r="I914">
            <v>0</v>
          </cell>
          <cell r="J914">
            <v>-500</v>
          </cell>
          <cell r="K914">
            <v>0</v>
          </cell>
          <cell r="L914">
            <v>0</v>
          </cell>
          <cell r="M914">
            <v>0</v>
          </cell>
          <cell r="N914">
            <v>-500</v>
          </cell>
          <cell r="O914">
            <v>0</v>
          </cell>
        </row>
        <row r="915">
          <cell r="A915" t="str">
            <v>820.00.00.900-4800.01</v>
          </cell>
          <cell r="B915" t="str">
            <v>820</v>
          </cell>
          <cell r="C915" t="str">
            <v>00</v>
          </cell>
          <cell r="D915" t="str">
            <v>00</v>
          </cell>
          <cell r="E915" t="str">
            <v>900</v>
          </cell>
          <cell r="F915" t="str">
            <v>4800.01</v>
          </cell>
          <cell r="G915" t="str">
            <v>Contributions Fixed Asset Contributions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 t="str">
            <v>+++</v>
          </cell>
        </row>
        <row r="916">
          <cell r="A916" t="str">
            <v>820.00.00.900-4850.01</v>
          </cell>
          <cell r="B916" t="str">
            <v>820</v>
          </cell>
          <cell r="C916" t="str">
            <v>00</v>
          </cell>
          <cell r="D916" t="str">
            <v>00</v>
          </cell>
          <cell r="E916" t="str">
            <v>900</v>
          </cell>
          <cell r="F916" t="str">
            <v>4850.01</v>
          </cell>
          <cell r="G916" t="str">
            <v>Other Revenue Sale of Property</v>
          </cell>
          <cell r="H916">
            <v>10000</v>
          </cell>
          <cell r="I916">
            <v>0</v>
          </cell>
          <cell r="J916">
            <v>10000</v>
          </cell>
          <cell r="K916">
            <v>0</v>
          </cell>
          <cell r="L916">
            <v>0</v>
          </cell>
          <cell r="M916">
            <v>0</v>
          </cell>
          <cell r="N916">
            <v>10000</v>
          </cell>
          <cell r="O916">
            <v>0</v>
          </cell>
        </row>
        <row r="917">
          <cell r="A917" t="str">
            <v>820.00.00.900-4850.07</v>
          </cell>
          <cell r="B917" t="str">
            <v>820</v>
          </cell>
          <cell r="C917" t="str">
            <v>00</v>
          </cell>
          <cell r="D917" t="str">
            <v>00</v>
          </cell>
          <cell r="E917" t="str">
            <v>900</v>
          </cell>
          <cell r="F917" t="str">
            <v>4850.07</v>
          </cell>
          <cell r="G917" t="str">
            <v>Other Revenue Misc Reimbursement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2093.48</v>
          </cell>
          <cell r="N917">
            <v>-2093.48</v>
          </cell>
          <cell r="O917" t="str">
            <v>+++</v>
          </cell>
        </row>
        <row r="918">
          <cell r="A918" t="str">
            <v>820.00.00.900-4850.20</v>
          </cell>
          <cell r="B918" t="str">
            <v>820</v>
          </cell>
          <cell r="C918" t="str">
            <v>00</v>
          </cell>
          <cell r="D918" t="str">
            <v>00</v>
          </cell>
          <cell r="E918" t="str">
            <v>900</v>
          </cell>
          <cell r="F918" t="str">
            <v>4850.20</v>
          </cell>
          <cell r="G918" t="str">
            <v>Other Revenue Vehicle Service Fee</v>
          </cell>
          <cell r="H918">
            <v>1050265</v>
          </cell>
          <cell r="I918">
            <v>0</v>
          </cell>
          <cell r="J918">
            <v>1050265</v>
          </cell>
          <cell r="K918">
            <v>0</v>
          </cell>
          <cell r="L918">
            <v>0</v>
          </cell>
          <cell r="M918">
            <v>0</v>
          </cell>
          <cell r="N918">
            <v>1050265</v>
          </cell>
          <cell r="O918">
            <v>0</v>
          </cell>
        </row>
        <row r="919">
          <cell r="A919" t="str">
            <v>820.00.00.900-4900.01</v>
          </cell>
          <cell r="B919" t="str">
            <v>820</v>
          </cell>
          <cell r="C919" t="str">
            <v>00</v>
          </cell>
          <cell r="D919" t="str">
            <v>00</v>
          </cell>
          <cell r="E919" t="str">
            <v>900</v>
          </cell>
          <cell r="F919" t="str">
            <v>4900.01</v>
          </cell>
          <cell r="G919" t="str">
            <v>Other Financing Sources Op Transfer In-General Fund</v>
          </cell>
          <cell r="H919">
            <v>186000</v>
          </cell>
          <cell r="I919">
            <v>0</v>
          </cell>
          <cell r="J919">
            <v>186000</v>
          </cell>
          <cell r="K919">
            <v>0</v>
          </cell>
          <cell r="L919">
            <v>0</v>
          </cell>
          <cell r="M919">
            <v>0</v>
          </cell>
          <cell r="N919">
            <v>186000</v>
          </cell>
          <cell r="O919">
            <v>0</v>
          </cell>
        </row>
        <row r="920">
          <cell r="A920" t="str">
            <v>820.00.00.900-4900.25</v>
          </cell>
          <cell r="B920" t="str">
            <v>820</v>
          </cell>
          <cell r="C920" t="str">
            <v>00</v>
          </cell>
          <cell r="D920" t="str">
            <v>00</v>
          </cell>
          <cell r="E920" t="str">
            <v>900</v>
          </cell>
          <cell r="F920" t="str">
            <v>4900.25</v>
          </cell>
          <cell r="G920" t="str">
            <v>Other Financing Sources Op Transfer In-Dev Mitigation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 t="str">
            <v>+++</v>
          </cell>
        </row>
        <row r="921">
          <cell r="A921" t="str">
            <v>820.00.00.900-4900.34</v>
          </cell>
          <cell r="B921" t="str">
            <v>820</v>
          </cell>
          <cell r="C921" t="str">
            <v>00</v>
          </cell>
          <cell r="D921" t="str">
            <v>00</v>
          </cell>
          <cell r="E921" t="str">
            <v>900</v>
          </cell>
          <cell r="F921" t="str">
            <v>4900.34</v>
          </cell>
          <cell r="G921" t="str">
            <v>Other Financing Sources Op Transfer In-Dev Services</v>
          </cell>
          <cell r="H921">
            <v>127500</v>
          </cell>
          <cell r="I921">
            <v>0</v>
          </cell>
          <cell r="J921">
            <v>127500</v>
          </cell>
          <cell r="K921">
            <v>0</v>
          </cell>
          <cell r="L921">
            <v>0</v>
          </cell>
          <cell r="M921">
            <v>0</v>
          </cell>
          <cell r="N921">
            <v>127500</v>
          </cell>
          <cell r="O921">
            <v>0</v>
          </cell>
        </row>
        <row r="922">
          <cell r="A922" t="str">
            <v>820.00.00.900-4900.86</v>
          </cell>
          <cell r="B922" t="str">
            <v>820</v>
          </cell>
          <cell r="C922" t="str">
            <v>00</v>
          </cell>
          <cell r="D922" t="str">
            <v>00</v>
          </cell>
          <cell r="E922" t="str">
            <v>900</v>
          </cell>
          <cell r="F922" t="str">
            <v>4900.86</v>
          </cell>
          <cell r="G922" t="str">
            <v>Other Financing Sources Op Transfer In-SIR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 t="str">
            <v>+++</v>
          </cell>
        </row>
        <row r="923">
          <cell r="A923" t="str">
            <v>830.00.00.900-4700.01</v>
          </cell>
          <cell r="B923" t="str">
            <v>830</v>
          </cell>
          <cell r="C923" t="str">
            <v>00</v>
          </cell>
          <cell r="D923" t="str">
            <v>00</v>
          </cell>
          <cell r="E923" t="str">
            <v>900</v>
          </cell>
          <cell r="F923" t="str">
            <v>4700.01</v>
          </cell>
          <cell r="G923" t="str">
            <v>Investment Earnings Interest on Investments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 t="str">
            <v>+++</v>
          </cell>
        </row>
        <row r="924">
          <cell r="A924" t="str">
            <v>830.00.00.900-4700.02</v>
          </cell>
          <cell r="B924" t="str">
            <v>830</v>
          </cell>
          <cell r="C924" t="str">
            <v>00</v>
          </cell>
          <cell r="D924" t="str">
            <v>00</v>
          </cell>
          <cell r="E924" t="str">
            <v>900</v>
          </cell>
          <cell r="F924" t="str">
            <v>4700.02</v>
          </cell>
          <cell r="G924" t="str">
            <v>Investment Earnings Lease Trust Account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 t="str">
            <v>+++</v>
          </cell>
        </row>
        <row r="925">
          <cell r="A925" t="str">
            <v>830.00.00.900-4700.21</v>
          </cell>
          <cell r="B925" t="str">
            <v>830</v>
          </cell>
          <cell r="C925" t="str">
            <v>00</v>
          </cell>
          <cell r="D925" t="str">
            <v>00</v>
          </cell>
          <cell r="E925" t="str">
            <v>900</v>
          </cell>
          <cell r="F925" t="str">
            <v>4700.21</v>
          </cell>
          <cell r="G925" t="str">
            <v>Investment Earnings Unallocated Investment Expense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 t="str">
            <v>+++</v>
          </cell>
        </row>
        <row r="926">
          <cell r="A926" t="str">
            <v>830.00.00.900-4800.01</v>
          </cell>
          <cell r="B926" t="str">
            <v>830</v>
          </cell>
          <cell r="C926" t="str">
            <v>00</v>
          </cell>
          <cell r="D926" t="str">
            <v>00</v>
          </cell>
          <cell r="E926" t="str">
            <v>900</v>
          </cell>
          <cell r="F926" t="str">
            <v>4800.01</v>
          </cell>
          <cell r="G926" t="str">
            <v>Contributions Fixed Asset Contributions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 t="str">
            <v>+++</v>
          </cell>
        </row>
        <row r="927">
          <cell r="A927" t="str">
            <v>830.00.00.900-4850.07</v>
          </cell>
          <cell r="B927" t="str">
            <v>830</v>
          </cell>
          <cell r="C927" t="str">
            <v>00</v>
          </cell>
          <cell r="D927" t="str">
            <v>00</v>
          </cell>
          <cell r="E927" t="str">
            <v>900</v>
          </cell>
          <cell r="F927" t="str">
            <v>4850.07</v>
          </cell>
          <cell r="G927" t="str">
            <v>Other Revenue Misc Reimbursement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 t="str">
            <v>+++</v>
          </cell>
        </row>
        <row r="928">
          <cell r="A928" t="str">
            <v>830.00.00.900-4850.13</v>
          </cell>
          <cell r="B928" t="str">
            <v>830</v>
          </cell>
          <cell r="C928" t="str">
            <v>00</v>
          </cell>
          <cell r="D928" t="str">
            <v>00</v>
          </cell>
          <cell r="E928" t="str">
            <v>900</v>
          </cell>
          <cell r="F928" t="str">
            <v>4850.13</v>
          </cell>
          <cell r="G928" t="str">
            <v>Other Revenue Rebates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 t="str">
            <v>+++</v>
          </cell>
        </row>
        <row r="929">
          <cell r="A929" t="str">
            <v>830.00.00.900-4850.21</v>
          </cell>
          <cell r="B929" t="str">
            <v>830</v>
          </cell>
          <cell r="C929" t="str">
            <v>00</v>
          </cell>
          <cell r="D929" t="str">
            <v>00</v>
          </cell>
          <cell r="E929" t="str">
            <v>900</v>
          </cell>
          <cell r="F929" t="str">
            <v>4850.21</v>
          </cell>
          <cell r="G929" t="str">
            <v>Other Revenue Information Systems Equip Fee</v>
          </cell>
          <cell r="H929">
            <v>2799727</v>
          </cell>
          <cell r="I929">
            <v>0</v>
          </cell>
          <cell r="J929">
            <v>2799727</v>
          </cell>
          <cell r="K929">
            <v>0</v>
          </cell>
          <cell r="L929">
            <v>0</v>
          </cell>
          <cell r="M929">
            <v>0</v>
          </cell>
          <cell r="N929">
            <v>2799727</v>
          </cell>
          <cell r="O929">
            <v>0</v>
          </cell>
        </row>
        <row r="930">
          <cell r="A930" t="str">
            <v>830.00.00.900-4900.01</v>
          </cell>
          <cell r="B930" t="str">
            <v>830</v>
          </cell>
          <cell r="C930" t="str">
            <v>00</v>
          </cell>
          <cell r="D930" t="str">
            <v>00</v>
          </cell>
          <cell r="E930" t="str">
            <v>900</v>
          </cell>
          <cell r="F930" t="str">
            <v>4900.01</v>
          </cell>
          <cell r="G930" t="str">
            <v>Other Financing Sources Op Transfer In-General Fund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 t="str">
            <v>+++</v>
          </cell>
        </row>
        <row r="931">
          <cell r="A931" t="str">
            <v>830.00.00.900-4900.04</v>
          </cell>
          <cell r="B931" t="str">
            <v>830</v>
          </cell>
          <cell r="C931" t="str">
            <v>00</v>
          </cell>
          <cell r="D931" t="str">
            <v>00</v>
          </cell>
          <cell r="E931" t="str">
            <v>900</v>
          </cell>
          <cell r="F931" t="str">
            <v>4900.04</v>
          </cell>
          <cell r="G931" t="str">
            <v>Other Financing Sources Long Term Debt Proceeds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 t="str">
            <v>+++</v>
          </cell>
        </row>
        <row r="932">
          <cell r="A932" t="str">
            <v>830.00.00.900-4900.25</v>
          </cell>
          <cell r="B932" t="str">
            <v>830</v>
          </cell>
          <cell r="C932" t="str">
            <v>00</v>
          </cell>
          <cell r="D932" t="str">
            <v>00</v>
          </cell>
          <cell r="E932" t="str">
            <v>900</v>
          </cell>
          <cell r="F932" t="str">
            <v>4900.25</v>
          </cell>
          <cell r="G932" t="str">
            <v>Other Financing Sources Op Transfer In-Dev Mitigation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 t="str">
            <v>+++</v>
          </cell>
        </row>
        <row r="933">
          <cell r="A933" t="str">
            <v>830.00.00.900-4900.84</v>
          </cell>
          <cell r="B933" t="str">
            <v>830</v>
          </cell>
          <cell r="C933" t="str">
            <v>00</v>
          </cell>
          <cell r="D933" t="str">
            <v>00</v>
          </cell>
          <cell r="E933" t="str">
            <v>900</v>
          </cell>
          <cell r="F933" t="str">
            <v>4900.84</v>
          </cell>
          <cell r="G933" t="str">
            <v>Other Financing Sources Op Transfer In-Equipment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 t="str">
            <v>+++</v>
          </cell>
        </row>
        <row r="934">
          <cell r="A934" t="str">
            <v>830.00.00.900-4900.86</v>
          </cell>
          <cell r="B934" t="str">
            <v>830</v>
          </cell>
          <cell r="C934" t="str">
            <v>00</v>
          </cell>
          <cell r="D934" t="str">
            <v>00</v>
          </cell>
          <cell r="E934" t="str">
            <v>900</v>
          </cell>
          <cell r="F934" t="str">
            <v>4900.86</v>
          </cell>
          <cell r="G934" t="str">
            <v>Other Financing Sources Op Transfer In-SIR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 t="str">
            <v>+++</v>
          </cell>
        </row>
        <row r="935">
          <cell r="A935" t="str">
            <v>840.00.00.900-4450.36</v>
          </cell>
          <cell r="B935" t="str">
            <v>840</v>
          </cell>
          <cell r="C935" t="str">
            <v>00</v>
          </cell>
          <cell r="D935" t="str">
            <v>00</v>
          </cell>
          <cell r="E935" t="str">
            <v>900</v>
          </cell>
          <cell r="F935" t="str">
            <v>4450.36</v>
          </cell>
          <cell r="G935" t="str">
            <v>Intergovernmental Grants-Federal FEMA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 t="str">
            <v>+++</v>
          </cell>
        </row>
        <row r="936">
          <cell r="A936" t="str">
            <v>840.00.00.900-4475.26</v>
          </cell>
          <cell r="B936" t="str">
            <v>840</v>
          </cell>
          <cell r="C936" t="str">
            <v>00</v>
          </cell>
          <cell r="D936" t="str">
            <v>00</v>
          </cell>
          <cell r="E936" t="str">
            <v>900</v>
          </cell>
          <cell r="F936" t="str">
            <v>4475.26</v>
          </cell>
          <cell r="G936" t="str">
            <v>Intergovernmental Grants-State/County SJV Air Pollution Grant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 t="str">
            <v>+++</v>
          </cell>
        </row>
        <row r="937">
          <cell r="A937" t="str">
            <v>840.00.00.900-4700.01</v>
          </cell>
          <cell r="B937" t="str">
            <v>840</v>
          </cell>
          <cell r="C937" t="str">
            <v>00</v>
          </cell>
          <cell r="D937" t="str">
            <v>00</v>
          </cell>
          <cell r="E937" t="str">
            <v>900</v>
          </cell>
          <cell r="F937" t="str">
            <v>4700.01</v>
          </cell>
          <cell r="G937" t="str">
            <v>Investment Earnings Interest on Investments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 t="str">
            <v>+++</v>
          </cell>
        </row>
        <row r="938">
          <cell r="A938" t="str">
            <v>840.00.00.900-4700.19</v>
          </cell>
          <cell r="B938" t="str">
            <v>840</v>
          </cell>
          <cell r="C938" t="str">
            <v>00</v>
          </cell>
          <cell r="D938" t="str">
            <v>00</v>
          </cell>
          <cell r="E938" t="str">
            <v>900</v>
          </cell>
          <cell r="F938" t="str">
            <v>4700.19</v>
          </cell>
          <cell r="G938" t="str">
            <v>Investment Earnings Market Value Change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 t="str">
            <v>+++</v>
          </cell>
        </row>
        <row r="939">
          <cell r="A939" t="str">
            <v>840.00.00.900-4700.21</v>
          </cell>
          <cell r="B939" t="str">
            <v>840</v>
          </cell>
          <cell r="C939" t="str">
            <v>00</v>
          </cell>
          <cell r="D939" t="str">
            <v>00</v>
          </cell>
          <cell r="E939" t="str">
            <v>900</v>
          </cell>
          <cell r="F939" t="str">
            <v>4700.21</v>
          </cell>
          <cell r="G939" t="str">
            <v>Investment Earnings Unallocated Investment Expense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 t="str">
            <v>+++</v>
          </cell>
        </row>
        <row r="940">
          <cell r="A940" t="str">
            <v>840.00.00.900-4850.01</v>
          </cell>
          <cell r="B940" t="str">
            <v>840</v>
          </cell>
          <cell r="C940" t="str">
            <v>00</v>
          </cell>
          <cell r="D940" t="str">
            <v>00</v>
          </cell>
          <cell r="E940" t="str">
            <v>900</v>
          </cell>
          <cell r="F940" t="str">
            <v>4850.01</v>
          </cell>
          <cell r="G940" t="str">
            <v>Other Revenue Sale of Property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 t="str">
            <v>+++</v>
          </cell>
        </row>
        <row r="941">
          <cell r="A941" t="str">
            <v>840.00.00.900-4850.22</v>
          </cell>
          <cell r="B941" t="str">
            <v>840</v>
          </cell>
          <cell r="C941" t="str">
            <v>00</v>
          </cell>
          <cell r="D941" t="str">
            <v>00</v>
          </cell>
          <cell r="E941" t="str">
            <v>900</v>
          </cell>
          <cell r="F941" t="str">
            <v>4850.22</v>
          </cell>
          <cell r="G941" t="str">
            <v>Other Revenue Equipment Service Fee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 t="str">
            <v>+++</v>
          </cell>
        </row>
        <row r="942">
          <cell r="A942" t="str">
            <v>840.00.00.900-4900.01</v>
          </cell>
          <cell r="B942" t="str">
            <v>840</v>
          </cell>
          <cell r="C942" t="str">
            <v>00</v>
          </cell>
          <cell r="D942" t="str">
            <v>00</v>
          </cell>
          <cell r="E942" t="str">
            <v>900</v>
          </cell>
          <cell r="F942" t="str">
            <v>4900.01</v>
          </cell>
          <cell r="G942" t="str">
            <v>Other Financing Sources Op Transfer In-General Fund</v>
          </cell>
          <cell r="H942">
            <v>120000</v>
          </cell>
          <cell r="I942">
            <v>0</v>
          </cell>
          <cell r="J942">
            <v>120000</v>
          </cell>
          <cell r="K942">
            <v>0</v>
          </cell>
          <cell r="L942">
            <v>0</v>
          </cell>
          <cell r="M942">
            <v>0</v>
          </cell>
          <cell r="N942">
            <v>120000</v>
          </cell>
          <cell r="O942">
            <v>0</v>
          </cell>
        </row>
        <row r="943">
          <cell r="A943" t="str">
            <v>840.00.00.900-4900.02</v>
          </cell>
          <cell r="B943" t="str">
            <v>840</v>
          </cell>
          <cell r="C943" t="str">
            <v>00</v>
          </cell>
          <cell r="D943" t="str">
            <v>00</v>
          </cell>
          <cell r="E943" t="str">
            <v>900</v>
          </cell>
          <cell r="F943" t="str">
            <v>4900.02</v>
          </cell>
          <cell r="G943" t="str">
            <v>Other Financing Sources WestAmerica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 t="str">
            <v>+++</v>
          </cell>
        </row>
        <row r="944">
          <cell r="A944" t="str">
            <v>840.00.00.900-4900.25</v>
          </cell>
          <cell r="B944" t="str">
            <v>840</v>
          </cell>
          <cell r="C944" t="str">
            <v>00</v>
          </cell>
          <cell r="D944" t="str">
            <v>00</v>
          </cell>
          <cell r="E944" t="str">
            <v>900</v>
          </cell>
          <cell r="F944" t="str">
            <v>4900.25</v>
          </cell>
          <cell r="G944" t="str">
            <v>Other Financing Sources Op Transfer In-Dev Mitigation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 t="str">
            <v>+++</v>
          </cell>
        </row>
        <row r="945">
          <cell r="A945" t="str">
            <v>840.00.00.900-4900.82</v>
          </cell>
          <cell r="B945" t="str">
            <v>840</v>
          </cell>
          <cell r="C945" t="str">
            <v>00</v>
          </cell>
          <cell r="D945" t="str">
            <v>00</v>
          </cell>
          <cell r="E945" t="str">
            <v>900</v>
          </cell>
          <cell r="F945" t="str">
            <v>4900.82</v>
          </cell>
          <cell r="G945" t="str">
            <v>Other Financing Sources Op Transfer In-Vehicle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 t="str">
            <v>+++</v>
          </cell>
        </row>
        <row r="946">
          <cell r="A946" t="str">
            <v>840.00.00.900-4900.86</v>
          </cell>
          <cell r="B946" t="str">
            <v>840</v>
          </cell>
          <cell r="C946" t="str">
            <v>00</v>
          </cell>
          <cell r="D946" t="str">
            <v>00</v>
          </cell>
          <cell r="E946" t="str">
            <v>900</v>
          </cell>
          <cell r="F946" t="str">
            <v>4900.86</v>
          </cell>
          <cell r="G946" t="str">
            <v>Other Financing Sources Op Transfer In-SIR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 t="str">
            <v>+++</v>
          </cell>
        </row>
        <row r="947">
          <cell r="A947" t="str">
            <v>860.00.00.900-4900.87</v>
          </cell>
          <cell r="B947" t="str">
            <v>860</v>
          </cell>
          <cell r="C947" t="str">
            <v>00</v>
          </cell>
          <cell r="D947" t="str">
            <v>00</v>
          </cell>
          <cell r="E947" t="str">
            <v>900</v>
          </cell>
          <cell r="F947" t="str">
            <v>4900.87</v>
          </cell>
          <cell r="G947" t="str">
            <v>Other Financing Sources SIRA Ins Reserve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 t="str">
            <v>+++</v>
          </cell>
        </row>
        <row r="948">
          <cell r="A948" t="str">
            <v>860.04.00.140-4700.01</v>
          </cell>
          <cell r="B948" t="str">
            <v>860</v>
          </cell>
          <cell r="C948" t="str">
            <v>04</v>
          </cell>
          <cell r="D948" t="str">
            <v>00</v>
          </cell>
          <cell r="E948" t="str">
            <v>140</v>
          </cell>
          <cell r="F948" t="str">
            <v>4700.01</v>
          </cell>
          <cell r="G948" t="str">
            <v>Investment Earnings Interest on Investments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 t="str">
            <v>+++</v>
          </cell>
        </row>
        <row r="949">
          <cell r="A949" t="str">
            <v>860.04.00.140-4700.19</v>
          </cell>
          <cell r="B949" t="str">
            <v>860</v>
          </cell>
          <cell r="C949" t="str">
            <v>04</v>
          </cell>
          <cell r="D949" t="str">
            <v>00</v>
          </cell>
          <cell r="E949" t="str">
            <v>140</v>
          </cell>
          <cell r="F949" t="str">
            <v>4700.19</v>
          </cell>
          <cell r="G949" t="str">
            <v>Investment Earnings Market Value Change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 t="str">
            <v>+++</v>
          </cell>
        </row>
        <row r="950">
          <cell r="A950" t="str">
            <v>860.04.00.140-4700.21</v>
          </cell>
          <cell r="B950" t="str">
            <v>860</v>
          </cell>
          <cell r="C950" t="str">
            <v>04</v>
          </cell>
          <cell r="D950" t="str">
            <v>00</v>
          </cell>
          <cell r="E950" t="str">
            <v>140</v>
          </cell>
          <cell r="F950" t="str">
            <v>4700.21</v>
          </cell>
          <cell r="G950" t="str">
            <v>Investment Earnings Unallocated Investment Expense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 t="str">
            <v>+++</v>
          </cell>
        </row>
        <row r="951">
          <cell r="A951" t="str">
            <v>860.04.00.140-4850.07</v>
          </cell>
          <cell r="B951" t="str">
            <v>860</v>
          </cell>
          <cell r="C951" t="str">
            <v>04</v>
          </cell>
          <cell r="D951" t="str">
            <v>00</v>
          </cell>
          <cell r="E951" t="str">
            <v>140</v>
          </cell>
          <cell r="F951" t="str">
            <v>4850.07</v>
          </cell>
          <cell r="G951" t="str">
            <v>Other Revenue Misc Reimbursement</v>
          </cell>
          <cell r="H951">
            <v>25000</v>
          </cell>
          <cell r="I951">
            <v>0</v>
          </cell>
          <cell r="J951">
            <v>25000</v>
          </cell>
          <cell r="K951">
            <v>0</v>
          </cell>
          <cell r="L951">
            <v>0</v>
          </cell>
          <cell r="M951">
            <v>3000</v>
          </cell>
          <cell r="N951">
            <v>22000</v>
          </cell>
          <cell r="O951">
            <v>0.12</v>
          </cell>
        </row>
        <row r="952">
          <cell r="A952" t="str">
            <v>860.04.00.140-4850.10</v>
          </cell>
          <cell r="B952" t="str">
            <v>860</v>
          </cell>
          <cell r="C952" t="str">
            <v>04</v>
          </cell>
          <cell r="D952" t="str">
            <v>00</v>
          </cell>
          <cell r="E952" t="str">
            <v>140</v>
          </cell>
          <cell r="F952" t="str">
            <v>4850.10</v>
          </cell>
          <cell r="G952" t="str">
            <v>Other Revenue Settlements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 t="str">
            <v>+++</v>
          </cell>
        </row>
        <row r="953">
          <cell r="A953" t="str">
            <v>860.04.00.140-4850.23</v>
          </cell>
          <cell r="B953" t="str">
            <v>860</v>
          </cell>
          <cell r="C953" t="str">
            <v>04</v>
          </cell>
          <cell r="D953" t="str">
            <v>00</v>
          </cell>
          <cell r="E953" t="str">
            <v>140</v>
          </cell>
          <cell r="F953" t="str">
            <v>4850.23</v>
          </cell>
          <cell r="G953" t="str">
            <v>Other Revenue SIR Premium Refund</v>
          </cell>
          <cell r="H953">
            <v>3000</v>
          </cell>
          <cell r="I953">
            <v>0</v>
          </cell>
          <cell r="J953">
            <v>3000</v>
          </cell>
          <cell r="K953">
            <v>0</v>
          </cell>
          <cell r="L953">
            <v>0</v>
          </cell>
          <cell r="M953">
            <v>0</v>
          </cell>
          <cell r="N953">
            <v>3000</v>
          </cell>
          <cell r="O953">
            <v>0</v>
          </cell>
        </row>
        <row r="954">
          <cell r="A954" t="str">
            <v>860.04.00.140-4850.24</v>
          </cell>
          <cell r="B954" t="str">
            <v>860</v>
          </cell>
          <cell r="C954" t="str">
            <v>04</v>
          </cell>
          <cell r="D954" t="str">
            <v>00</v>
          </cell>
          <cell r="E954" t="str">
            <v>140</v>
          </cell>
          <cell r="F954" t="str">
            <v>4850.24</v>
          </cell>
          <cell r="G954" t="str">
            <v>Other Revenue Insurance  SIR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 t="str">
            <v>+++</v>
          </cell>
        </row>
        <row r="955">
          <cell r="A955" t="str">
            <v>860.04.00.140-4850.25</v>
          </cell>
          <cell r="B955" t="str">
            <v>860</v>
          </cell>
          <cell r="C955" t="str">
            <v>04</v>
          </cell>
          <cell r="D955" t="str">
            <v>00</v>
          </cell>
          <cell r="E955" t="str">
            <v>140</v>
          </cell>
          <cell r="F955" t="str">
            <v>4850.25</v>
          </cell>
          <cell r="G955" t="str">
            <v>Other Revenue Insurance Premium</v>
          </cell>
          <cell r="H955">
            <v>3297550</v>
          </cell>
          <cell r="I955">
            <v>0</v>
          </cell>
          <cell r="J955">
            <v>3297550</v>
          </cell>
          <cell r="K955">
            <v>0</v>
          </cell>
          <cell r="L955">
            <v>0</v>
          </cell>
          <cell r="M955">
            <v>0</v>
          </cell>
          <cell r="N955">
            <v>3297550</v>
          </cell>
          <cell r="O955">
            <v>0</v>
          </cell>
        </row>
        <row r="956">
          <cell r="A956" t="str">
            <v>860.04.00.140-4850.30</v>
          </cell>
          <cell r="B956" t="str">
            <v>860</v>
          </cell>
          <cell r="C956" t="str">
            <v>04</v>
          </cell>
          <cell r="D956" t="str">
            <v>00</v>
          </cell>
          <cell r="E956" t="str">
            <v>140</v>
          </cell>
          <cell r="F956" t="str">
            <v>4850.30</v>
          </cell>
          <cell r="G956" t="str">
            <v>Other Revenue Excess Worker's Comp Premium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 t="str">
            <v>+++</v>
          </cell>
        </row>
        <row r="957">
          <cell r="A957" t="str">
            <v>860.04.00.140-4900.01</v>
          </cell>
          <cell r="B957" t="str">
            <v>860</v>
          </cell>
          <cell r="C957" t="str">
            <v>04</v>
          </cell>
          <cell r="D957" t="str">
            <v>00</v>
          </cell>
          <cell r="E957" t="str">
            <v>140</v>
          </cell>
          <cell r="F957" t="str">
            <v>4900.01</v>
          </cell>
          <cell r="G957" t="str">
            <v>Other Financing Sources Op Transfer In-General Fund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 t="str">
            <v>+++</v>
          </cell>
        </row>
        <row r="958">
          <cell r="A958" t="str">
            <v>860.04.00.140-4900.64</v>
          </cell>
          <cell r="B958" t="str">
            <v>860</v>
          </cell>
          <cell r="C958" t="str">
            <v>04</v>
          </cell>
          <cell r="D958" t="str">
            <v>00</v>
          </cell>
          <cell r="E958" t="str">
            <v>140</v>
          </cell>
          <cell r="F958" t="str">
            <v>4900.64</v>
          </cell>
          <cell r="G958" t="str">
            <v>Other Financing Sources Op Transfer In-Sewer M&amp;O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 t="str">
            <v>+++</v>
          </cell>
        </row>
        <row r="959">
          <cell r="A959" t="str">
            <v>860.04.00.140-4900.65</v>
          </cell>
          <cell r="B959" t="str">
            <v>860</v>
          </cell>
          <cell r="C959" t="str">
            <v>04</v>
          </cell>
          <cell r="D959" t="str">
            <v>00</v>
          </cell>
          <cell r="E959" t="str">
            <v>140</v>
          </cell>
          <cell r="F959" t="str">
            <v>4900.65</v>
          </cell>
          <cell r="G959" t="str">
            <v>Other Financing Sources Op Transfer In-Sewer Fee Improve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 t="str">
            <v>+++</v>
          </cell>
        </row>
        <row r="960">
          <cell r="A960" t="str">
            <v>860.04.00.140-4900.66</v>
          </cell>
          <cell r="B960" t="str">
            <v>860</v>
          </cell>
          <cell r="C960" t="str">
            <v>04</v>
          </cell>
          <cell r="D960" t="str">
            <v>00</v>
          </cell>
          <cell r="E960" t="str">
            <v>140</v>
          </cell>
          <cell r="F960" t="str">
            <v>4900.66</v>
          </cell>
          <cell r="G960" t="str">
            <v>Other Financing Sources Op Transfer In-Solid Waste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 t="str">
            <v>+++</v>
          </cell>
        </row>
        <row r="961">
          <cell r="A961" t="str">
            <v>860.04.00.140-4900.68</v>
          </cell>
          <cell r="B961" t="str">
            <v>860</v>
          </cell>
          <cell r="C961" t="str">
            <v>04</v>
          </cell>
          <cell r="D961" t="str">
            <v>00</v>
          </cell>
          <cell r="E961" t="str">
            <v>140</v>
          </cell>
          <cell r="F961" t="str">
            <v>4900.68</v>
          </cell>
          <cell r="G961" t="str">
            <v>Other Financing Sources Op Transfer In-Water M&amp;O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 t="str">
            <v>+++</v>
          </cell>
        </row>
        <row r="962">
          <cell r="A962" t="str">
            <v>860.04.00.140-4900.69</v>
          </cell>
          <cell r="B962" t="str">
            <v>860</v>
          </cell>
          <cell r="C962" t="str">
            <v>04</v>
          </cell>
          <cell r="D962" t="str">
            <v>00</v>
          </cell>
          <cell r="E962" t="str">
            <v>140</v>
          </cell>
          <cell r="F962" t="str">
            <v>4900.69</v>
          </cell>
          <cell r="G962" t="str">
            <v>Other Financing Sources Op Transfer In-Water Fee Improve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 t="str">
            <v>+++</v>
          </cell>
        </row>
        <row r="963">
          <cell r="A963" t="str">
            <v>860.04.00.140-4900.88</v>
          </cell>
          <cell r="B963" t="str">
            <v>860</v>
          </cell>
          <cell r="C963" t="str">
            <v>04</v>
          </cell>
          <cell r="D963" t="str">
            <v>00</v>
          </cell>
          <cell r="E963" t="str">
            <v>140</v>
          </cell>
          <cell r="F963" t="str">
            <v>4900.88</v>
          </cell>
          <cell r="G963" t="str">
            <v>Other Financing Sources Op Transfer In-Payroll Tax Ben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 t="str">
            <v>+++</v>
          </cell>
        </row>
        <row r="964">
          <cell r="A964" t="str">
            <v>870.00.00.930-4700.01</v>
          </cell>
          <cell r="B964" t="str">
            <v>870</v>
          </cell>
          <cell r="C964" t="str">
            <v>00</v>
          </cell>
          <cell r="D964" t="str">
            <v>00</v>
          </cell>
          <cell r="E964" t="str">
            <v>930</v>
          </cell>
          <cell r="F964" t="str">
            <v>4700.01</v>
          </cell>
          <cell r="G964" t="str">
            <v>Investment Earnings Interest on Investments</v>
          </cell>
          <cell r="H964">
            <v>35000</v>
          </cell>
          <cell r="I964">
            <v>0</v>
          </cell>
          <cell r="J964">
            <v>35000</v>
          </cell>
          <cell r="K964">
            <v>0</v>
          </cell>
          <cell r="L964">
            <v>0</v>
          </cell>
          <cell r="M964">
            <v>0</v>
          </cell>
          <cell r="N964">
            <v>35000</v>
          </cell>
          <cell r="O964">
            <v>0</v>
          </cell>
        </row>
        <row r="965">
          <cell r="A965" t="str">
            <v>870.00.00.930-4700.19</v>
          </cell>
          <cell r="B965" t="str">
            <v>870</v>
          </cell>
          <cell r="C965" t="str">
            <v>00</v>
          </cell>
          <cell r="D965" t="str">
            <v>00</v>
          </cell>
          <cell r="E965" t="str">
            <v>930</v>
          </cell>
          <cell r="F965" t="str">
            <v>4700.19</v>
          </cell>
          <cell r="G965" t="str">
            <v>Investment Earnings Market Value Change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 t="str">
            <v>+++</v>
          </cell>
        </row>
        <row r="966">
          <cell r="A966" t="str">
            <v>870.00.00.930-4700.21</v>
          </cell>
          <cell r="B966" t="str">
            <v>870</v>
          </cell>
          <cell r="C966" t="str">
            <v>00</v>
          </cell>
          <cell r="D966" t="str">
            <v>00</v>
          </cell>
          <cell r="E966" t="str">
            <v>930</v>
          </cell>
          <cell r="F966" t="str">
            <v>4700.21</v>
          </cell>
          <cell r="G966" t="str">
            <v>Investment Earnings Unallocated Investment Expense</v>
          </cell>
          <cell r="H966">
            <v>-4350</v>
          </cell>
          <cell r="I966">
            <v>0</v>
          </cell>
          <cell r="J966">
            <v>-4350</v>
          </cell>
          <cell r="K966">
            <v>0</v>
          </cell>
          <cell r="L966">
            <v>0</v>
          </cell>
          <cell r="M966">
            <v>0</v>
          </cell>
          <cell r="N966">
            <v>-4350</v>
          </cell>
          <cell r="O966">
            <v>0</v>
          </cell>
        </row>
        <row r="967">
          <cell r="A967" t="str">
            <v>870.00.00.930-4850.23</v>
          </cell>
          <cell r="B967" t="str">
            <v>870</v>
          </cell>
          <cell r="C967" t="str">
            <v>00</v>
          </cell>
          <cell r="D967" t="str">
            <v>00</v>
          </cell>
          <cell r="E967" t="str">
            <v>930</v>
          </cell>
          <cell r="F967" t="str">
            <v>4850.23</v>
          </cell>
          <cell r="G967" t="str">
            <v>Other Revenue SIR Premium Refund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 t="str">
            <v>+++</v>
          </cell>
        </row>
        <row r="968">
          <cell r="A968" t="str">
            <v>870.00.00.930-4900.01</v>
          </cell>
          <cell r="B968" t="str">
            <v>870</v>
          </cell>
          <cell r="C968" t="str">
            <v>00</v>
          </cell>
          <cell r="D968" t="str">
            <v>00</v>
          </cell>
          <cell r="E968" t="str">
            <v>930</v>
          </cell>
          <cell r="F968" t="str">
            <v>4900.01</v>
          </cell>
          <cell r="G968" t="str">
            <v>Other Financing Sources Op Transfer In-General Fund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 t="str">
            <v>+++</v>
          </cell>
        </row>
        <row r="969">
          <cell r="A969" t="str">
            <v>870.00.00.930-4900.64</v>
          </cell>
          <cell r="B969" t="str">
            <v>870</v>
          </cell>
          <cell r="C969" t="str">
            <v>00</v>
          </cell>
          <cell r="D969" t="str">
            <v>00</v>
          </cell>
          <cell r="E969" t="str">
            <v>930</v>
          </cell>
          <cell r="F969" t="str">
            <v>4900.64</v>
          </cell>
          <cell r="G969" t="str">
            <v>Other Financing Sources Op Transfer In-Sewer M&amp;O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 t="str">
            <v>+++</v>
          </cell>
        </row>
        <row r="970">
          <cell r="A970" t="str">
            <v>870.00.00.930-4900.65</v>
          </cell>
          <cell r="B970" t="str">
            <v>870</v>
          </cell>
          <cell r="C970" t="str">
            <v>00</v>
          </cell>
          <cell r="D970" t="str">
            <v>00</v>
          </cell>
          <cell r="E970" t="str">
            <v>930</v>
          </cell>
          <cell r="F970" t="str">
            <v>4900.65</v>
          </cell>
          <cell r="G970" t="str">
            <v>Other Financing Sources Op Transfer In-Sewer Fee Improve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 t="str">
            <v>+++</v>
          </cell>
        </row>
        <row r="971">
          <cell r="A971" t="str">
            <v>870.00.00.930-4900.66</v>
          </cell>
          <cell r="B971" t="str">
            <v>870</v>
          </cell>
          <cell r="C971" t="str">
            <v>00</v>
          </cell>
          <cell r="D971" t="str">
            <v>00</v>
          </cell>
          <cell r="E971" t="str">
            <v>930</v>
          </cell>
          <cell r="F971" t="str">
            <v>4900.66</v>
          </cell>
          <cell r="G971" t="str">
            <v>Other Financing Sources Op Transfer In-Solid Waste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 t="str">
            <v>+++</v>
          </cell>
        </row>
        <row r="972">
          <cell r="A972" t="str">
            <v>870.00.00.930-4900.68</v>
          </cell>
          <cell r="B972" t="str">
            <v>870</v>
          </cell>
          <cell r="C972" t="str">
            <v>00</v>
          </cell>
          <cell r="D972" t="str">
            <v>00</v>
          </cell>
          <cell r="E972" t="str">
            <v>930</v>
          </cell>
          <cell r="F972" t="str">
            <v>4900.68</v>
          </cell>
          <cell r="G972" t="str">
            <v>Other Financing Sources Op Transfer In-Water M&amp;O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 t="str">
            <v>+++</v>
          </cell>
        </row>
        <row r="973">
          <cell r="A973" t="str">
            <v>870.00.00.930-4900.69</v>
          </cell>
          <cell r="B973" t="str">
            <v>870</v>
          </cell>
          <cell r="C973" t="str">
            <v>00</v>
          </cell>
          <cell r="D973" t="str">
            <v>00</v>
          </cell>
          <cell r="E973" t="str">
            <v>930</v>
          </cell>
          <cell r="F973" t="str">
            <v>4900.69</v>
          </cell>
          <cell r="G973" t="str">
            <v>Other Financing Sources Op Transfer In-Water Fee Improve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 t="str">
            <v>+++</v>
          </cell>
        </row>
        <row r="974">
          <cell r="A974" t="str">
            <v>870.00.00.930-4900.86</v>
          </cell>
          <cell r="B974" t="str">
            <v>870</v>
          </cell>
          <cell r="C974" t="str">
            <v>00</v>
          </cell>
          <cell r="D974" t="str">
            <v>00</v>
          </cell>
          <cell r="E974" t="str">
            <v>930</v>
          </cell>
          <cell r="F974" t="str">
            <v>4900.86</v>
          </cell>
          <cell r="G974" t="str">
            <v>Other Financing Sources Op Transfer In-SIR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 t="str">
            <v>+++</v>
          </cell>
        </row>
        <row r="975">
          <cell r="A975" t="str">
            <v>880.00.00.940-4700.01</v>
          </cell>
          <cell r="B975" t="str">
            <v>880</v>
          </cell>
          <cell r="C975" t="str">
            <v>00</v>
          </cell>
          <cell r="D975" t="str">
            <v>00</v>
          </cell>
          <cell r="E975" t="str">
            <v>940</v>
          </cell>
          <cell r="F975" t="str">
            <v>4700.01</v>
          </cell>
          <cell r="G975" t="str">
            <v>Investment Earnings Interest on Investments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 t="str">
            <v>+++</v>
          </cell>
        </row>
        <row r="976">
          <cell r="A976" t="str">
            <v>880.00.00.940-4700.19</v>
          </cell>
          <cell r="B976" t="str">
            <v>880</v>
          </cell>
          <cell r="C976" t="str">
            <v>00</v>
          </cell>
          <cell r="D976" t="str">
            <v>00</v>
          </cell>
          <cell r="E976" t="str">
            <v>940</v>
          </cell>
          <cell r="F976" t="str">
            <v>4700.19</v>
          </cell>
          <cell r="G976" t="str">
            <v>Investment Earnings Market Value Change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 t="str">
            <v>+++</v>
          </cell>
        </row>
        <row r="977">
          <cell r="A977" t="str">
            <v>880.00.00.940-4700.21</v>
          </cell>
          <cell r="B977" t="str">
            <v>880</v>
          </cell>
          <cell r="C977" t="str">
            <v>00</v>
          </cell>
          <cell r="D977" t="str">
            <v>00</v>
          </cell>
          <cell r="E977" t="str">
            <v>940</v>
          </cell>
          <cell r="F977" t="str">
            <v>4700.21</v>
          </cell>
          <cell r="G977" t="str">
            <v>Investment Earnings Unallocated Investment Expense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 t="str">
            <v>+++</v>
          </cell>
        </row>
        <row r="978">
          <cell r="A978" t="str">
            <v>880.00.00.940-4850.12</v>
          </cell>
          <cell r="B978" t="str">
            <v>880</v>
          </cell>
          <cell r="C978" t="str">
            <v>00</v>
          </cell>
          <cell r="D978" t="str">
            <v>00</v>
          </cell>
          <cell r="E978" t="str">
            <v>940</v>
          </cell>
          <cell r="F978" t="str">
            <v>4850.12</v>
          </cell>
          <cell r="G978" t="str">
            <v>Other Revenue Miscellaneous Receipts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 t="str">
            <v>+++</v>
          </cell>
        </row>
        <row r="979">
          <cell r="A979" t="str">
            <v>880.00.00.940-4850.19</v>
          </cell>
          <cell r="B979" t="str">
            <v>880</v>
          </cell>
          <cell r="C979" t="str">
            <v>00</v>
          </cell>
          <cell r="D979" t="str">
            <v>00</v>
          </cell>
          <cell r="E979" t="str">
            <v>940</v>
          </cell>
          <cell r="F979" t="str">
            <v>4850.19</v>
          </cell>
          <cell r="G979" t="str">
            <v>Other Revenue Comp Absences Reimbursment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 t="str">
            <v>+++</v>
          </cell>
        </row>
        <row r="980">
          <cell r="A980" t="str">
            <v>920.00.00.950-4700.01</v>
          </cell>
          <cell r="B980" t="str">
            <v>920</v>
          </cell>
          <cell r="C980" t="str">
            <v>00</v>
          </cell>
          <cell r="D980" t="str">
            <v>00</v>
          </cell>
          <cell r="E980" t="str">
            <v>950</v>
          </cell>
          <cell r="F980" t="str">
            <v>4700.01</v>
          </cell>
          <cell r="G980" t="str">
            <v>Investment Earnings Interest on Investments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 t="str">
            <v>+++</v>
          </cell>
        </row>
        <row r="981">
          <cell r="A981" t="str">
            <v>920.00.00.950-4700.21</v>
          </cell>
          <cell r="B981" t="str">
            <v>920</v>
          </cell>
          <cell r="C981" t="str">
            <v>00</v>
          </cell>
          <cell r="D981" t="str">
            <v>00</v>
          </cell>
          <cell r="E981" t="str">
            <v>950</v>
          </cell>
          <cell r="F981" t="str">
            <v>4700.21</v>
          </cell>
          <cell r="G981" t="str">
            <v>Investment Earnings Unallocated Investment Expense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 t="str">
            <v>+++</v>
          </cell>
        </row>
        <row r="982">
          <cell r="A982" t="str">
            <v>920.00.00.950-4850.25</v>
          </cell>
          <cell r="B982" t="str">
            <v>920</v>
          </cell>
          <cell r="C982" t="str">
            <v>00</v>
          </cell>
          <cell r="D982" t="str">
            <v>00</v>
          </cell>
          <cell r="E982" t="str">
            <v>950</v>
          </cell>
          <cell r="F982" t="str">
            <v>4850.25</v>
          </cell>
          <cell r="G982" t="str">
            <v>Other Revenue Insurance Premium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256732.49</v>
          </cell>
          <cell r="N982">
            <v>-256732.49</v>
          </cell>
          <cell r="O982" t="str">
            <v>+++</v>
          </cell>
        </row>
        <row r="983">
          <cell r="A983" t="str">
            <v>9210.00.00.900-4000.14</v>
          </cell>
          <cell r="B983" t="str">
            <v>9210</v>
          </cell>
          <cell r="C983" t="str">
            <v>00</v>
          </cell>
          <cell r="D983" t="str">
            <v>00</v>
          </cell>
          <cell r="E983" t="str">
            <v>900</v>
          </cell>
          <cell r="F983" t="str">
            <v>4000.14</v>
          </cell>
          <cell r="G983" t="str">
            <v>Property Tax Assessment Tax Increment To Low/Mod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 t="str">
            <v>+++</v>
          </cell>
        </row>
        <row r="984">
          <cell r="A984" t="str">
            <v>9210.00.00.900-4700.01</v>
          </cell>
          <cell r="B984" t="str">
            <v>9210</v>
          </cell>
          <cell r="C984" t="str">
            <v>00</v>
          </cell>
          <cell r="D984" t="str">
            <v>00</v>
          </cell>
          <cell r="E984" t="str">
            <v>900</v>
          </cell>
          <cell r="F984" t="str">
            <v>4700.01</v>
          </cell>
          <cell r="G984" t="str">
            <v>Investment Earnings Interest on Investments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 t="str">
            <v>+++</v>
          </cell>
        </row>
        <row r="985">
          <cell r="A985" t="str">
            <v>9210.00.00.900-4700.07</v>
          </cell>
          <cell r="B985" t="str">
            <v>9210</v>
          </cell>
          <cell r="C985" t="str">
            <v>00</v>
          </cell>
          <cell r="D985" t="str">
            <v>00</v>
          </cell>
          <cell r="E985" t="str">
            <v>900</v>
          </cell>
          <cell r="F985" t="str">
            <v>4700.07</v>
          </cell>
          <cell r="G985" t="str">
            <v>Investment Earnings Trust Accounts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 t="str">
            <v>+++</v>
          </cell>
        </row>
        <row r="986">
          <cell r="A986" t="str">
            <v>9210.00.00.900-4700.19</v>
          </cell>
          <cell r="B986" t="str">
            <v>9210</v>
          </cell>
          <cell r="C986" t="str">
            <v>00</v>
          </cell>
          <cell r="D986" t="str">
            <v>00</v>
          </cell>
          <cell r="E986" t="str">
            <v>900</v>
          </cell>
          <cell r="F986" t="str">
            <v>4700.19</v>
          </cell>
          <cell r="G986" t="str">
            <v>Investment Earnings Market Value Change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 t="str">
            <v>+++</v>
          </cell>
        </row>
        <row r="987">
          <cell r="A987" t="str">
            <v>9210.00.00.900-4700.24</v>
          </cell>
          <cell r="B987" t="str">
            <v>9210</v>
          </cell>
          <cell r="C987" t="str">
            <v>00</v>
          </cell>
          <cell r="D987" t="str">
            <v>00</v>
          </cell>
          <cell r="E987" t="str">
            <v>900</v>
          </cell>
          <cell r="F987" t="str">
            <v>4700.24</v>
          </cell>
          <cell r="G987" t="str">
            <v>Investment Earnings Housing Assistance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 t="str">
            <v>+++</v>
          </cell>
        </row>
        <row r="988">
          <cell r="A988" t="str">
            <v>9210.00.00.900-4850.02</v>
          </cell>
          <cell r="B988" t="str">
            <v>9210</v>
          </cell>
          <cell r="C988" t="str">
            <v>00</v>
          </cell>
          <cell r="D988" t="str">
            <v>00</v>
          </cell>
          <cell r="E988" t="str">
            <v>900</v>
          </cell>
          <cell r="F988" t="str">
            <v>4850.02</v>
          </cell>
          <cell r="G988" t="str">
            <v>Other Revenue Loan Repayments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 t="str">
            <v>+++</v>
          </cell>
        </row>
        <row r="989">
          <cell r="A989" t="str">
            <v>9210.00.00.900-4850.07</v>
          </cell>
          <cell r="B989" t="str">
            <v>9210</v>
          </cell>
          <cell r="C989" t="str">
            <v>00</v>
          </cell>
          <cell r="D989" t="str">
            <v>00</v>
          </cell>
          <cell r="E989" t="str">
            <v>900</v>
          </cell>
          <cell r="F989" t="str">
            <v>4850.07</v>
          </cell>
          <cell r="G989" t="str">
            <v>Other Revenue Misc Reimbursement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 t="str">
            <v>+++</v>
          </cell>
        </row>
        <row r="990">
          <cell r="A990" t="str">
            <v>9210.00.00.900-4850.31</v>
          </cell>
          <cell r="B990" t="str">
            <v>9210</v>
          </cell>
          <cell r="C990" t="str">
            <v>00</v>
          </cell>
          <cell r="D990" t="str">
            <v>00</v>
          </cell>
          <cell r="E990" t="str">
            <v>900</v>
          </cell>
          <cell r="F990" t="str">
            <v>4850.31</v>
          </cell>
          <cell r="G990" t="str">
            <v>Other Revenue Cedar Glen Equity Sharing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 t="str">
            <v>+++</v>
          </cell>
        </row>
        <row r="991">
          <cell r="A991" t="str">
            <v>9210.00.00.900-4900.91</v>
          </cell>
          <cell r="B991" t="str">
            <v>9210</v>
          </cell>
          <cell r="C991" t="str">
            <v>00</v>
          </cell>
          <cell r="D991" t="str">
            <v>00</v>
          </cell>
          <cell r="E991" t="str">
            <v>900</v>
          </cell>
          <cell r="F991" t="str">
            <v>4900.91</v>
          </cell>
          <cell r="G991" t="str">
            <v>Other Financing Sources Op Transfer In-RDA LMI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 t="str">
            <v>+++</v>
          </cell>
        </row>
        <row r="992">
          <cell r="A992" t="str">
            <v>9210.00.00.900-4900.94</v>
          </cell>
          <cell r="B992" t="str">
            <v>9210</v>
          </cell>
          <cell r="C992" t="str">
            <v>00</v>
          </cell>
          <cell r="D992" t="str">
            <v>00</v>
          </cell>
          <cell r="E992" t="str">
            <v>900</v>
          </cell>
          <cell r="F992" t="str">
            <v>4900.94</v>
          </cell>
          <cell r="G992" t="str">
            <v>Other Financing Sources Op Transfer In-RDA Captial Proj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 t="str">
            <v>+++</v>
          </cell>
        </row>
        <row r="993">
          <cell r="A993" t="str">
            <v>9215.00.00.900-4000.14</v>
          </cell>
          <cell r="B993" t="str">
            <v>9215</v>
          </cell>
          <cell r="C993" t="str">
            <v>00</v>
          </cell>
          <cell r="D993" t="str">
            <v>00</v>
          </cell>
          <cell r="E993" t="str">
            <v>900</v>
          </cell>
          <cell r="F993" t="str">
            <v>4000.14</v>
          </cell>
          <cell r="G993" t="str">
            <v>Property Tax Assessment Tax Increment To Low/Mod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 t="str">
            <v>+++</v>
          </cell>
        </row>
        <row r="994">
          <cell r="A994" t="str">
            <v>9215.00.00.900-4000.15</v>
          </cell>
          <cell r="B994" t="str">
            <v>9215</v>
          </cell>
          <cell r="C994" t="str">
            <v>00</v>
          </cell>
          <cell r="D994" t="str">
            <v>00</v>
          </cell>
          <cell r="E994" t="str">
            <v>900</v>
          </cell>
          <cell r="F994" t="str">
            <v>4000.15</v>
          </cell>
          <cell r="G994" t="str">
            <v>Property Tax Assessment Withheld By County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 t="str">
            <v>+++</v>
          </cell>
        </row>
        <row r="995">
          <cell r="A995" t="str">
            <v>9215.00.00.900-4700.01</v>
          </cell>
          <cell r="B995" t="str">
            <v>9215</v>
          </cell>
          <cell r="C995" t="str">
            <v>00</v>
          </cell>
          <cell r="D995" t="str">
            <v>00</v>
          </cell>
          <cell r="E995" t="str">
            <v>900</v>
          </cell>
          <cell r="F995" t="str">
            <v>4700.01</v>
          </cell>
          <cell r="G995" t="str">
            <v>Investment Earnings Interest on Investments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 t="str">
            <v>+++</v>
          </cell>
        </row>
        <row r="996">
          <cell r="A996" t="str">
            <v>9215.00.00.900-4700.07</v>
          </cell>
          <cell r="B996" t="str">
            <v>9215</v>
          </cell>
          <cell r="C996" t="str">
            <v>00</v>
          </cell>
          <cell r="D996" t="str">
            <v>00</v>
          </cell>
          <cell r="E996" t="str">
            <v>900</v>
          </cell>
          <cell r="F996" t="str">
            <v>4700.07</v>
          </cell>
          <cell r="G996" t="str">
            <v>Investment Earnings Trust Accounts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 t="str">
            <v>+++</v>
          </cell>
        </row>
        <row r="997">
          <cell r="A997" t="str">
            <v>9215.00.00.900-4700.19</v>
          </cell>
          <cell r="B997" t="str">
            <v>9215</v>
          </cell>
          <cell r="C997" t="str">
            <v>00</v>
          </cell>
          <cell r="D997" t="str">
            <v>00</v>
          </cell>
          <cell r="E997" t="str">
            <v>900</v>
          </cell>
          <cell r="F997" t="str">
            <v>4700.19</v>
          </cell>
          <cell r="G997" t="str">
            <v>Investment Earnings Market Value Change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 t="str">
            <v>+++</v>
          </cell>
        </row>
        <row r="998">
          <cell r="A998" t="str">
            <v>9215.00.00.900-4850.07</v>
          </cell>
          <cell r="B998" t="str">
            <v>9215</v>
          </cell>
          <cell r="C998" t="str">
            <v>00</v>
          </cell>
          <cell r="D998" t="str">
            <v>00</v>
          </cell>
          <cell r="E998" t="str">
            <v>900</v>
          </cell>
          <cell r="F998" t="str">
            <v>4850.07</v>
          </cell>
          <cell r="G998" t="str">
            <v>Other Revenue Misc Reimbursement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 t="str">
            <v>+++</v>
          </cell>
        </row>
        <row r="999">
          <cell r="A999" t="str">
            <v>9215.00.00.900-4850.32</v>
          </cell>
          <cell r="B999" t="str">
            <v>9215</v>
          </cell>
          <cell r="C999" t="str">
            <v>00</v>
          </cell>
          <cell r="D999" t="str">
            <v>00</v>
          </cell>
          <cell r="E999" t="str">
            <v>900</v>
          </cell>
          <cell r="F999" t="str">
            <v>4850.32</v>
          </cell>
          <cell r="G999" t="str">
            <v>Other Revenue LTD Proceeds 2004 Issue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 t="str">
            <v>+++</v>
          </cell>
        </row>
        <row r="1000">
          <cell r="A1000" t="str">
            <v>9215.00.00.900-4850.33</v>
          </cell>
          <cell r="B1000" t="str">
            <v>9215</v>
          </cell>
          <cell r="C1000" t="str">
            <v>00</v>
          </cell>
          <cell r="D1000" t="str">
            <v>00</v>
          </cell>
          <cell r="E1000" t="str">
            <v>900</v>
          </cell>
          <cell r="F1000" t="str">
            <v>4850.33</v>
          </cell>
          <cell r="G1000" t="str">
            <v>Other Revenue LTD Proceeds Reoffering Pre 2004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 t="str">
            <v>+++</v>
          </cell>
        </row>
        <row r="1001">
          <cell r="A1001" t="str">
            <v>9230.00.00.900-4000.01</v>
          </cell>
          <cell r="B1001" t="str">
            <v>9230</v>
          </cell>
          <cell r="C1001" t="str">
            <v>00</v>
          </cell>
          <cell r="D1001" t="str">
            <v>00</v>
          </cell>
          <cell r="E1001" t="str">
            <v>900</v>
          </cell>
          <cell r="F1001" t="str">
            <v>4000.01</v>
          </cell>
          <cell r="G1001" t="str">
            <v>Property Tax Assessment Current Year Secured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 t="str">
            <v>+++</v>
          </cell>
        </row>
        <row r="1002">
          <cell r="A1002" t="str">
            <v>9230.00.00.900-4000.02</v>
          </cell>
          <cell r="B1002" t="str">
            <v>9230</v>
          </cell>
          <cell r="C1002" t="str">
            <v>00</v>
          </cell>
          <cell r="D1002" t="str">
            <v>00</v>
          </cell>
          <cell r="E1002" t="str">
            <v>900</v>
          </cell>
          <cell r="F1002" t="str">
            <v>4000.02</v>
          </cell>
          <cell r="G1002" t="str">
            <v>Property Tax Assessment Prior Year Secured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  <cell r="O1002" t="str">
            <v>+++</v>
          </cell>
        </row>
        <row r="1003">
          <cell r="A1003" t="str">
            <v>9230.00.00.900-4000.03</v>
          </cell>
          <cell r="B1003" t="str">
            <v>9230</v>
          </cell>
          <cell r="C1003" t="str">
            <v>00</v>
          </cell>
          <cell r="D1003" t="str">
            <v>00</v>
          </cell>
          <cell r="E1003" t="str">
            <v>900</v>
          </cell>
          <cell r="F1003" t="str">
            <v>4000.03</v>
          </cell>
          <cell r="G1003" t="str">
            <v>Property Tax Assessment Current Year Unsecured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 t="str">
            <v>+++</v>
          </cell>
        </row>
        <row r="1004">
          <cell r="A1004" t="str">
            <v>9230.00.00.900-4000.04</v>
          </cell>
          <cell r="B1004" t="str">
            <v>9230</v>
          </cell>
          <cell r="C1004" t="str">
            <v>00</v>
          </cell>
          <cell r="D1004" t="str">
            <v>00</v>
          </cell>
          <cell r="E1004" t="str">
            <v>900</v>
          </cell>
          <cell r="F1004" t="str">
            <v>4000.04</v>
          </cell>
          <cell r="G1004" t="str">
            <v>Property Tax Assessment Prior Year Unsecured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 t="str">
            <v>+++</v>
          </cell>
        </row>
        <row r="1005">
          <cell r="A1005" t="str">
            <v>9230.00.00.900-4000.05</v>
          </cell>
          <cell r="B1005" t="str">
            <v>9230</v>
          </cell>
          <cell r="C1005" t="str">
            <v>00</v>
          </cell>
          <cell r="D1005" t="str">
            <v>00</v>
          </cell>
          <cell r="E1005" t="str">
            <v>900</v>
          </cell>
          <cell r="F1005" t="str">
            <v>4000.05</v>
          </cell>
          <cell r="G1005" t="str">
            <v>Property Tax Assessment Homeowner's Exemption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 t="str">
            <v>+++</v>
          </cell>
        </row>
        <row r="1006">
          <cell r="A1006" t="str">
            <v>9230.00.00.900-4000.06</v>
          </cell>
          <cell r="B1006" t="str">
            <v>9230</v>
          </cell>
          <cell r="C1006" t="str">
            <v>00</v>
          </cell>
          <cell r="D1006" t="str">
            <v>00</v>
          </cell>
          <cell r="E1006" t="str">
            <v>900</v>
          </cell>
          <cell r="F1006" t="str">
            <v>4000.06</v>
          </cell>
          <cell r="G1006" t="str">
            <v>Property Tax Assessment Unitary Tax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 t="str">
            <v>+++</v>
          </cell>
        </row>
        <row r="1007">
          <cell r="A1007" t="str">
            <v>9230.00.00.900-4000.07</v>
          </cell>
          <cell r="B1007" t="str">
            <v>9230</v>
          </cell>
          <cell r="C1007" t="str">
            <v>00</v>
          </cell>
          <cell r="D1007" t="str">
            <v>00</v>
          </cell>
          <cell r="E1007" t="str">
            <v>900</v>
          </cell>
          <cell r="F1007" t="str">
            <v>4000.07</v>
          </cell>
          <cell r="G1007" t="str">
            <v>Property Tax Assessment SB 813 Supplemental Tax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 t="str">
            <v>+++</v>
          </cell>
        </row>
        <row r="1008">
          <cell r="A1008" t="str">
            <v>9230.00.00.900-4000.08</v>
          </cell>
          <cell r="B1008" t="str">
            <v>9230</v>
          </cell>
          <cell r="C1008" t="str">
            <v>00</v>
          </cell>
          <cell r="D1008" t="str">
            <v>00</v>
          </cell>
          <cell r="E1008" t="str">
            <v>900</v>
          </cell>
          <cell r="F1008" t="str">
            <v>4000.08</v>
          </cell>
          <cell r="G1008" t="str">
            <v>Property Tax Assessment Interest-County Property Tax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 t="str">
            <v>+++</v>
          </cell>
        </row>
        <row r="1009">
          <cell r="A1009" t="str">
            <v>9230.00.00.900-4000.14</v>
          </cell>
          <cell r="B1009" t="str">
            <v>9230</v>
          </cell>
          <cell r="C1009" t="str">
            <v>00</v>
          </cell>
          <cell r="D1009" t="str">
            <v>00</v>
          </cell>
          <cell r="E1009" t="str">
            <v>900</v>
          </cell>
          <cell r="F1009" t="str">
            <v>4000.14</v>
          </cell>
          <cell r="G1009" t="str">
            <v>Property Tax Assessment Tax Increment To Low/Mod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 t="str">
            <v>+++</v>
          </cell>
        </row>
        <row r="1010">
          <cell r="A1010" t="str">
            <v>9230.00.00.900-4000.15</v>
          </cell>
          <cell r="B1010" t="str">
            <v>9230</v>
          </cell>
          <cell r="C1010" t="str">
            <v>00</v>
          </cell>
          <cell r="D1010" t="str">
            <v>00</v>
          </cell>
          <cell r="E1010" t="str">
            <v>900</v>
          </cell>
          <cell r="F1010" t="str">
            <v>4000.15</v>
          </cell>
          <cell r="G1010" t="str">
            <v>Property Tax Assessment Withheld By County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 t="str">
            <v>+++</v>
          </cell>
        </row>
        <row r="1011">
          <cell r="A1011" t="str">
            <v>9230.00.00.900-4000.16</v>
          </cell>
          <cell r="B1011" t="str">
            <v>9230</v>
          </cell>
          <cell r="C1011" t="str">
            <v>00</v>
          </cell>
          <cell r="D1011" t="str">
            <v>00</v>
          </cell>
          <cell r="E1011" t="str">
            <v>900</v>
          </cell>
          <cell r="F1011" t="str">
            <v>4000.16</v>
          </cell>
          <cell r="G1011" t="str">
            <v>Property Tax Assessment Deducted By County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 t="str">
            <v>+++</v>
          </cell>
        </row>
        <row r="1012">
          <cell r="A1012" t="str">
            <v>9230.00.00.900-4000.17</v>
          </cell>
          <cell r="B1012" t="str">
            <v>9230</v>
          </cell>
          <cell r="C1012" t="str">
            <v>00</v>
          </cell>
          <cell r="D1012" t="str">
            <v>00</v>
          </cell>
          <cell r="E1012" t="str">
            <v>900</v>
          </cell>
          <cell r="F1012" t="str">
            <v>4000.17</v>
          </cell>
          <cell r="G1012" t="str">
            <v>Property Tax Assessment Passthru Payments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 t="str">
            <v>+++</v>
          </cell>
        </row>
        <row r="1013">
          <cell r="A1013" t="str">
            <v>9230.00.00.900-4000.18</v>
          </cell>
          <cell r="B1013" t="str">
            <v>9230</v>
          </cell>
          <cell r="C1013" t="str">
            <v>00</v>
          </cell>
          <cell r="D1013" t="str">
            <v>00</v>
          </cell>
          <cell r="E1013" t="str">
            <v>900</v>
          </cell>
          <cell r="F1013" t="str">
            <v>4000.18</v>
          </cell>
          <cell r="G1013" t="str">
            <v>Property Tax Assessment ERAF Transfer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 t="str">
            <v>+++</v>
          </cell>
        </row>
        <row r="1014">
          <cell r="A1014" t="str">
            <v>9230.00.00.900-4700.01</v>
          </cell>
          <cell r="B1014" t="str">
            <v>9230</v>
          </cell>
          <cell r="C1014" t="str">
            <v>00</v>
          </cell>
          <cell r="D1014" t="str">
            <v>00</v>
          </cell>
          <cell r="E1014" t="str">
            <v>900</v>
          </cell>
          <cell r="F1014" t="str">
            <v>4700.01</v>
          </cell>
          <cell r="G1014" t="str">
            <v>Investment Earnings Interest on Investments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 t="str">
            <v>+++</v>
          </cell>
        </row>
        <row r="1015">
          <cell r="A1015" t="str">
            <v>9230.00.00.900-4700.07</v>
          </cell>
          <cell r="B1015" t="str">
            <v>9230</v>
          </cell>
          <cell r="C1015" t="str">
            <v>00</v>
          </cell>
          <cell r="D1015" t="str">
            <v>00</v>
          </cell>
          <cell r="E1015" t="str">
            <v>900</v>
          </cell>
          <cell r="F1015" t="str">
            <v>4700.07</v>
          </cell>
          <cell r="G1015" t="str">
            <v>Investment Earnings Trust Accounts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 t="str">
            <v>+++</v>
          </cell>
        </row>
        <row r="1016">
          <cell r="A1016" t="str">
            <v>9230.00.00.900-4700.19</v>
          </cell>
          <cell r="B1016" t="str">
            <v>9230</v>
          </cell>
          <cell r="C1016" t="str">
            <v>00</v>
          </cell>
          <cell r="D1016" t="str">
            <v>00</v>
          </cell>
          <cell r="E1016" t="str">
            <v>900</v>
          </cell>
          <cell r="F1016" t="str">
            <v>4700.19</v>
          </cell>
          <cell r="G1016" t="str">
            <v>Investment Earnings Market Value Change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 t="str">
            <v>+++</v>
          </cell>
        </row>
        <row r="1017">
          <cell r="A1017" t="str">
            <v>9230.00.00.900-4850.01</v>
          </cell>
          <cell r="B1017" t="str">
            <v>9230</v>
          </cell>
          <cell r="C1017" t="str">
            <v>00</v>
          </cell>
          <cell r="D1017" t="str">
            <v>00</v>
          </cell>
          <cell r="E1017" t="str">
            <v>900</v>
          </cell>
          <cell r="F1017" t="str">
            <v>4850.01</v>
          </cell>
          <cell r="G1017" t="str">
            <v>Other Revenue Sale of Property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 t="str">
            <v>+++</v>
          </cell>
        </row>
        <row r="1018">
          <cell r="A1018" t="str">
            <v>9230.00.00.900-4850.04</v>
          </cell>
          <cell r="B1018" t="str">
            <v>9230</v>
          </cell>
          <cell r="C1018" t="str">
            <v>00</v>
          </cell>
          <cell r="D1018" t="str">
            <v>00</v>
          </cell>
          <cell r="E1018" t="str">
            <v>900</v>
          </cell>
          <cell r="F1018" t="str">
            <v>4850.04</v>
          </cell>
          <cell r="G1018" t="str">
            <v>Other Revenue Rental of Property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 t="str">
            <v>+++</v>
          </cell>
        </row>
        <row r="1019">
          <cell r="A1019" t="str">
            <v>9230.00.00.900-4850.07</v>
          </cell>
          <cell r="B1019" t="str">
            <v>9230</v>
          </cell>
          <cell r="C1019" t="str">
            <v>00</v>
          </cell>
          <cell r="D1019" t="str">
            <v>00</v>
          </cell>
          <cell r="E1019" t="str">
            <v>900</v>
          </cell>
          <cell r="F1019" t="str">
            <v>4850.07</v>
          </cell>
          <cell r="G1019" t="str">
            <v>Other Revenue Misc Reimbursement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 t="str">
            <v>+++</v>
          </cell>
        </row>
        <row r="1020">
          <cell r="A1020" t="str">
            <v>9230.00.00.900-4900.91</v>
          </cell>
          <cell r="B1020" t="str">
            <v>9230</v>
          </cell>
          <cell r="C1020" t="str">
            <v>00</v>
          </cell>
          <cell r="D1020" t="str">
            <v>00</v>
          </cell>
          <cell r="E1020" t="str">
            <v>900</v>
          </cell>
          <cell r="F1020" t="str">
            <v>4900.91</v>
          </cell>
          <cell r="G1020" t="str">
            <v>Other Financing Sources Op Transfer In-RDA LMI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 t="str">
            <v>+++</v>
          </cell>
        </row>
        <row r="1021">
          <cell r="A1021" t="str">
            <v>9230.00.00.900-4900.94</v>
          </cell>
          <cell r="B1021" t="str">
            <v>9230</v>
          </cell>
          <cell r="C1021" t="str">
            <v>00</v>
          </cell>
          <cell r="D1021" t="str">
            <v>00</v>
          </cell>
          <cell r="E1021" t="str">
            <v>900</v>
          </cell>
          <cell r="F1021" t="str">
            <v>4900.94</v>
          </cell>
          <cell r="G1021" t="str">
            <v>Other Financing Sources Op Transfer In-RDA Captial Proj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 t="str">
            <v>+++</v>
          </cell>
        </row>
        <row r="1022">
          <cell r="A1022" t="str">
            <v>9235.00.00.900-4000.01</v>
          </cell>
          <cell r="B1022" t="str">
            <v>9235</v>
          </cell>
          <cell r="C1022" t="str">
            <v>00</v>
          </cell>
          <cell r="D1022" t="str">
            <v>00</v>
          </cell>
          <cell r="E1022" t="str">
            <v>900</v>
          </cell>
          <cell r="F1022" t="str">
            <v>4000.01</v>
          </cell>
          <cell r="G1022" t="str">
            <v>Property Tax Assessment Current Year Secured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 t="str">
            <v>+++</v>
          </cell>
        </row>
        <row r="1023">
          <cell r="A1023" t="str">
            <v>9235.00.00.900-4000.02</v>
          </cell>
          <cell r="B1023" t="str">
            <v>9235</v>
          </cell>
          <cell r="C1023" t="str">
            <v>00</v>
          </cell>
          <cell r="D1023" t="str">
            <v>00</v>
          </cell>
          <cell r="E1023" t="str">
            <v>900</v>
          </cell>
          <cell r="F1023" t="str">
            <v>4000.02</v>
          </cell>
          <cell r="G1023" t="str">
            <v>Property Tax Assessment Prior Year Secured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 t="str">
            <v>+++</v>
          </cell>
        </row>
        <row r="1024">
          <cell r="A1024" t="str">
            <v>9235.00.00.900-4000.03</v>
          </cell>
          <cell r="B1024" t="str">
            <v>9235</v>
          </cell>
          <cell r="C1024" t="str">
            <v>00</v>
          </cell>
          <cell r="D1024" t="str">
            <v>00</v>
          </cell>
          <cell r="E1024" t="str">
            <v>900</v>
          </cell>
          <cell r="F1024" t="str">
            <v>4000.03</v>
          </cell>
          <cell r="G1024" t="str">
            <v>Property Tax Assessment Current Year Unsecured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 t="str">
            <v>+++</v>
          </cell>
        </row>
        <row r="1025">
          <cell r="A1025" t="str">
            <v>9235.00.00.900-4000.04</v>
          </cell>
          <cell r="B1025" t="str">
            <v>9235</v>
          </cell>
          <cell r="C1025" t="str">
            <v>00</v>
          </cell>
          <cell r="D1025" t="str">
            <v>00</v>
          </cell>
          <cell r="E1025" t="str">
            <v>900</v>
          </cell>
          <cell r="F1025" t="str">
            <v>4000.04</v>
          </cell>
          <cell r="G1025" t="str">
            <v>Property Tax Assessment Prior Year Unsecured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 t="str">
            <v>+++</v>
          </cell>
        </row>
        <row r="1026">
          <cell r="A1026" t="str">
            <v>9235.00.00.900-4000.05</v>
          </cell>
          <cell r="B1026" t="str">
            <v>9235</v>
          </cell>
          <cell r="C1026" t="str">
            <v>00</v>
          </cell>
          <cell r="D1026" t="str">
            <v>00</v>
          </cell>
          <cell r="E1026" t="str">
            <v>900</v>
          </cell>
          <cell r="F1026" t="str">
            <v>4000.05</v>
          </cell>
          <cell r="G1026" t="str">
            <v>Property Tax Assessment Homeowner's Exemption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 t="str">
            <v>+++</v>
          </cell>
        </row>
        <row r="1027">
          <cell r="A1027" t="str">
            <v>9235.00.00.900-4000.06</v>
          </cell>
          <cell r="B1027" t="str">
            <v>9235</v>
          </cell>
          <cell r="C1027" t="str">
            <v>00</v>
          </cell>
          <cell r="D1027" t="str">
            <v>00</v>
          </cell>
          <cell r="E1027" t="str">
            <v>900</v>
          </cell>
          <cell r="F1027" t="str">
            <v>4000.06</v>
          </cell>
          <cell r="G1027" t="str">
            <v>Property Tax Assessment Unitary Tax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 t="str">
            <v>+++</v>
          </cell>
        </row>
        <row r="1028">
          <cell r="A1028" t="str">
            <v>9235.00.00.900-4000.07</v>
          </cell>
          <cell r="B1028" t="str">
            <v>9235</v>
          </cell>
          <cell r="C1028" t="str">
            <v>00</v>
          </cell>
          <cell r="D1028" t="str">
            <v>00</v>
          </cell>
          <cell r="E1028" t="str">
            <v>900</v>
          </cell>
          <cell r="F1028" t="str">
            <v>4000.07</v>
          </cell>
          <cell r="G1028" t="str">
            <v>Property Tax Assessment SB 813 Supplemental Tax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 t="str">
            <v>+++</v>
          </cell>
        </row>
        <row r="1029">
          <cell r="A1029" t="str">
            <v>9235.00.00.900-4000.08</v>
          </cell>
          <cell r="B1029" t="str">
            <v>9235</v>
          </cell>
          <cell r="C1029" t="str">
            <v>00</v>
          </cell>
          <cell r="D1029" t="str">
            <v>00</v>
          </cell>
          <cell r="E1029" t="str">
            <v>900</v>
          </cell>
          <cell r="F1029" t="str">
            <v>4000.08</v>
          </cell>
          <cell r="G1029" t="str">
            <v>Property Tax Assessment Interest-County Property Tax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 t="str">
            <v>+++</v>
          </cell>
        </row>
        <row r="1030">
          <cell r="A1030" t="str">
            <v>9235.00.00.900-4000.14</v>
          </cell>
          <cell r="B1030" t="str">
            <v>9235</v>
          </cell>
          <cell r="C1030" t="str">
            <v>00</v>
          </cell>
          <cell r="D1030" t="str">
            <v>00</v>
          </cell>
          <cell r="E1030" t="str">
            <v>900</v>
          </cell>
          <cell r="F1030" t="str">
            <v>4000.14</v>
          </cell>
          <cell r="G1030" t="str">
            <v>Property Tax Assessment Tax Increment To Low/Mod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  <cell r="O1030" t="str">
            <v>+++</v>
          </cell>
        </row>
        <row r="1031">
          <cell r="A1031" t="str">
            <v>9235.00.00.900-4000.16</v>
          </cell>
          <cell r="B1031" t="str">
            <v>9235</v>
          </cell>
          <cell r="C1031" t="str">
            <v>00</v>
          </cell>
          <cell r="D1031" t="str">
            <v>00</v>
          </cell>
          <cell r="E1031" t="str">
            <v>900</v>
          </cell>
          <cell r="F1031" t="str">
            <v>4000.16</v>
          </cell>
          <cell r="G1031" t="str">
            <v>Property Tax Assessment Deducted By County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 t="str">
            <v>+++</v>
          </cell>
        </row>
        <row r="1032">
          <cell r="A1032" t="str">
            <v>9235.00.00.900-4000.18</v>
          </cell>
          <cell r="B1032" t="str">
            <v>9235</v>
          </cell>
          <cell r="C1032" t="str">
            <v>00</v>
          </cell>
          <cell r="D1032" t="str">
            <v>00</v>
          </cell>
          <cell r="E1032" t="str">
            <v>900</v>
          </cell>
          <cell r="F1032" t="str">
            <v>4000.18</v>
          </cell>
          <cell r="G1032" t="str">
            <v>Property Tax Assessment ERAF Transfer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 t="str">
            <v>+++</v>
          </cell>
        </row>
        <row r="1033">
          <cell r="A1033" t="str">
            <v>9235.00.00.900-4000.19</v>
          </cell>
          <cell r="B1033" t="str">
            <v>9235</v>
          </cell>
          <cell r="C1033" t="str">
            <v>00</v>
          </cell>
          <cell r="D1033" t="str">
            <v>00</v>
          </cell>
          <cell r="E1033" t="str">
            <v>900</v>
          </cell>
          <cell r="F1033" t="str">
            <v>4000.19</v>
          </cell>
          <cell r="G1033" t="str">
            <v>Property Tax Assessment Due to Other Agencies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 t="str">
            <v>+++</v>
          </cell>
        </row>
        <row r="1034">
          <cell r="A1034" t="str">
            <v>9235.00.00.900-4700.01</v>
          </cell>
          <cell r="B1034" t="str">
            <v>9235</v>
          </cell>
          <cell r="C1034" t="str">
            <v>00</v>
          </cell>
          <cell r="D1034" t="str">
            <v>00</v>
          </cell>
          <cell r="E1034" t="str">
            <v>900</v>
          </cell>
          <cell r="F1034" t="str">
            <v>4700.01</v>
          </cell>
          <cell r="G1034" t="str">
            <v>Investment Earnings Interest on Investments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 t="str">
            <v>+++</v>
          </cell>
        </row>
        <row r="1035">
          <cell r="A1035" t="str">
            <v>9235.00.00.900-4700.07</v>
          </cell>
          <cell r="B1035" t="str">
            <v>9235</v>
          </cell>
          <cell r="C1035" t="str">
            <v>00</v>
          </cell>
          <cell r="D1035" t="str">
            <v>00</v>
          </cell>
          <cell r="E1035" t="str">
            <v>900</v>
          </cell>
          <cell r="F1035" t="str">
            <v>4700.07</v>
          </cell>
          <cell r="G1035" t="str">
            <v>Investment Earnings Trust Accounts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 t="str">
            <v>+++</v>
          </cell>
        </row>
        <row r="1036">
          <cell r="A1036" t="str">
            <v>9235.00.00.900-4700.19</v>
          </cell>
          <cell r="B1036" t="str">
            <v>9235</v>
          </cell>
          <cell r="C1036" t="str">
            <v>00</v>
          </cell>
          <cell r="D1036" t="str">
            <v>00</v>
          </cell>
          <cell r="E1036" t="str">
            <v>900</v>
          </cell>
          <cell r="F1036" t="str">
            <v>4700.19</v>
          </cell>
          <cell r="G1036" t="str">
            <v>Investment Earnings Market Value Change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  <cell r="O1036" t="str">
            <v>+++</v>
          </cell>
        </row>
        <row r="1037">
          <cell r="A1037" t="str">
            <v>9235.00.00.900-4850.05</v>
          </cell>
          <cell r="B1037" t="str">
            <v>9235</v>
          </cell>
          <cell r="C1037" t="str">
            <v>00</v>
          </cell>
          <cell r="D1037" t="str">
            <v>00</v>
          </cell>
          <cell r="E1037" t="str">
            <v>900</v>
          </cell>
          <cell r="F1037" t="str">
            <v>4850.05</v>
          </cell>
          <cell r="G1037" t="str">
            <v>Other Revenue LTD Proceeds-2005 Issue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 t="str">
            <v>+++</v>
          </cell>
        </row>
        <row r="1038">
          <cell r="A1038" t="str">
            <v>9235.00.00.900-4850.06</v>
          </cell>
          <cell r="B1038" t="str">
            <v>9235</v>
          </cell>
          <cell r="C1038" t="str">
            <v>00</v>
          </cell>
          <cell r="D1038" t="str">
            <v>00</v>
          </cell>
          <cell r="E1038" t="str">
            <v>900</v>
          </cell>
          <cell r="F1038" t="str">
            <v>4850.06</v>
          </cell>
          <cell r="G1038" t="str">
            <v>Other Revenue LTD Proceeds-2006 Issue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 t="str">
            <v>+++</v>
          </cell>
        </row>
        <row r="1039">
          <cell r="A1039" t="str">
            <v>9235.00.00.900-4850.07</v>
          </cell>
          <cell r="B1039" t="str">
            <v>9235</v>
          </cell>
          <cell r="C1039" t="str">
            <v>00</v>
          </cell>
          <cell r="D1039" t="str">
            <v>00</v>
          </cell>
          <cell r="E1039" t="str">
            <v>900</v>
          </cell>
          <cell r="F1039" t="str">
            <v>4850.07</v>
          </cell>
          <cell r="G1039" t="str">
            <v>Other Revenue Misc Reimbursement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 t="str">
            <v>+++</v>
          </cell>
        </row>
        <row r="1040">
          <cell r="A1040" t="str">
            <v>9235.00.00.900-4850.32</v>
          </cell>
          <cell r="B1040" t="str">
            <v>9235</v>
          </cell>
          <cell r="C1040" t="str">
            <v>00</v>
          </cell>
          <cell r="D1040" t="str">
            <v>00</v>
          </cell>
          <cell r="E1040" t="str">
            <v>900</v>
          </cell>
          <cell r="F1040" t="str">
            <v>4850.32</v>
          </cell>
          <cell r="G1040" t="str">
            <v>Other Revenue LTD Proceeds 2004 Issue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  <cell r="O1040" t="str">
            <v>+++</v>
          </cell>
        </row>
        <row r="1041">
          <cell r="A1041" t="str">
            <v>9235.00.00.900-4850.33</v>
          </cell>
          <cell r="B1041" t="str">
            <v>9235</v>
          </cell>
          <cell r="C1041" t="str">
            <v>00</v>
          </cell>
          <cell r="D1041" t="str">
            <v>00</v>
          </cell>
          <cell r="E1041" t="str">
            <v>900</v>
          </cell>
          <cell r="F1041" t="str">
            <v>4850.33</v>
          </cell>
          <cell r="G1041" t="str">
            <v>Other Revenue LTD Proceeds Reoffering Pre 2004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 t="str">
            <v>+++</v>
          </cell>
        </row>
        <row r="1042">
          <cell r="A1042" t="str">
            <v>9235.00.00.900-4850.34</v>
          </cell>
          <cell r="B1042" t="str">
            <v>9235</v>
          </cell>
          <cell r="C1042" t="str">
            <v>00</v>
          </cell>
          <cell r="D1042" t="str">
            <v>00</v>
          </cell>
          <cell r="E1042" t="str">
            <v>900</v>
          </cell>
          <cell r="F1042" t="str">
            <v>4850.34</v>
          </cell>
          <cell r="G1042" t="str">
            <v>Other Revenue LTD Proceeds Reoffering Pre 2004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 t="str">
            <v>+++</v>
          </cell>
        </row>
        <row r="1043">
          <cell r="A1043" t="str">
            <v>9235.00.00.900-4900.94</v>
          </cell>
          <cell r="B1043" t="str">
            <v>9235</v>
          </cell>
          <cell r="C1043" t="str">
            <v>00</v>
          </cell>
          <cell r="D1043" t="str">
            <v>00</v>
          </cell>
          <cell r="E1043" t="str">
            <v>900</v>
          </cell>
          <cell r="F1043" t="str">
            <v>4900.94</v>
          </cell>
          <cell r="G1043" t="str">
            <v>Other Financing Sources Op Transfer In-RDA Captial Proj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 t="str">
            <v>+++</v>
          </cell>
        </row>
        <row r="1044">
          <cell r="A1044" t="str">
            <v>9240.00.00.900-4700.01</v>
          </cell>
          <cell r="B1044" t="str">
            <v>9240</v>
          </cell>
          <cell r="C1044" t="str">
            <v>00</v>
          </cell>
          <cell r="D1044" t="str">
            <v>00</v>
          </cell>
          <cell r="E1044" t="str">
            <v>900</v>
          </cell>
          <cell r="F1044" t="str">
            <v>4700.01</v>
          </cell>
          <cell r="G1044" t="str">
            <v>Investment Earnings Interest on Investments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 t="str">
            <v>+++</v>
          </cell>
        </row>
        <row r="1045">
          <cell r="A1045" t="str">
            <v>9240.00.00.900-4700.19</v>
          </cell>
          <cell r="B1045" t="str">
            <v>9240</v>
          </cell>
          <cell r="C1045" t="str">
            <v>00</v>
          </cell>
          <cell r="D1045" t="str">
            <v>00</v>
          </cell>
          <cell r="E1045" t="str">
            <v>900</v>
          </cell>
          <cell r="F1045" t="str">
            <v>4700.19</v>
          </cell>
          <cell r="G1045" t="str">
            <v>Investment Earnings Market Value Change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 t="str">
            <v>+++</v>
          </cell>
        </row>
        <row r="1046">
          <cell r="A1046" t="str">
            <v>9240.00.00.900-4900.92</v>
          </cell>
          <cell r="B1046" t="str">
            <v>9240</v>
          </cell>
          <cell r="C1046" t="str">
            <v>00</v>
          </cell>
          <cell r="D1046" t="str">
            <v>00</v>
          </cell>
          <cell r="E1046" t="str">
            <v>900</v>
          </cell>
          <cell r="F1046" t="str">
            <v>4900.92</v>
          </cell>
          <cell r="G1046" t="str">
            <v>Other Financing Sources Op Transfer In-RDA Debt Service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 t="str">
            <v>+++</v>
          </cell>
        </row>
        <row r="1047">
          <cell r="A1047" t="str">
            <v>9240.00.00.900-4900.94</v>
          </cell>
          <cell r="B1047" t="str">
            <v>9240</v>
          </cell>
          <cell r="C1047" t="str">
            <v>00</v>
          </cell>
          <cell r="D1047" t="str">
            <v>00</v>
          </cell>
          <cell r="E1047" t="str">
            <v>900</v>
          </cell>
          <cell r="F1047" t="str">
            <v>4900.94</v>
          </cell>
          <cell r="G1047" t="str">
            <v>Other Financing Sources Op Transfer In-RDA Captial Proj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 t="str">
            <v>+++</v>
          </cell>
        </row>
        <row r="1048">
          <cell r="A1048" t="str">
            <v>9242.00.00.900-4700.01</v>
          </cell>
          <cell r="B1048" t="str">
            <v>9242</v>
          </cell>
          <cell r="C1048" t="str">
            <v>00</v>
          </cell>
          <cell r="D1048" t="str">
            <v>00</v>
          </cell>
          <cell r="E1048" t="str">
            <v>900</v>
          </cell>
          <cell r="F1048" t="str">
            <v>4700.01</v>
          </cell>
          <cell r="G1048" t="str">
            <v>Investment Earnings Interest on Investments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 t="str">
            <v>+++</v>
          </cell>
        </row>
        <row r="1049">
          <cell r="A1049" t="str">
            <v>9242.00.00.900-4700.19</v>
          </cell>
          <cell r="B1049" t="str">
            <v>9242</v>
          </cell>
          <cell r="C1049" t="str">
            <v>00</v>
          </cell>
          <cell r="D1049" t="str">
            <v>00</v>
          </cell>
          <cell r="E1049" t="str">
            <v>900</v>
          </cell>
          <cell r="F1049" t="str">
            <v>4700.19</v>
          </cell>
          <cell r="G1049" t="str">
            <v>Investment Earnings Market Value Change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 t="str">
            <v>+++</v>
          </cell>
        </row>
        <row r="1050">
          <cell r="A1050" t="str">
            <v>9242.00.00.900-4850.01</v>
          </cell>
          <cell r="B1050" t="str">
            <v>9242</v>
          </cell>
          <cell r="C1050" t="str">
            <v>00</v>
          </cell>
          <cell r="D1050" t="str">
            <v>00</v>
          </cell>
          <cell r="E1050" t="str">
            <v>900</v>
          </cell>
          <cell r="F1050" t="str">
            <v>4850.01</v>
          </cell>
          <cell r="G1050" t="str">
            <v>Other Revenue Sale of Property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 t="str">
            <v>+++</v>
          </cell>
        </row>
        <row r="1051">
          <cell r="A1051" t="str">
            <v>9242.00.00.900-4850.02</v>
          </cell>
          <cell r="B1051" t="str">
            <v>9242</v>
          </cell>
          <cell r="C1051" t="str">
            <v>00</v>
          </cell>
          <cell r="D1051" t="str">
            <v>00</v>
          </cell>
          <cell r="E1051" t="str">
            <v>900</v>
          </cell>
          <cell r="F1051" t="str">
            <v>4850.02</v>
          </cell>
          <cell r="G1051" t="str">
            <v>Other Revenue Loan Repayments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 t="str">
            <v>+++</v>
          </cell>
        </row>
        <row r="1052">
          <cell r="A1052" t="str">
            <v>9242.00.00.900-4850.07</v>
          </cell>
          <cell r="B1052" t="str">
            <v>9242</v>
          </cell>
          <cell r="C1052" t="str">
            <v>00</v>
          </cell>
          <cell r="D1052" t="str">
            <v>00</v>
          </cell>
          <cell r="E1052" t="str">
            <v>900</v>
          </cell>
          <cell r="F1052" t="str">
            <v>4850.07</v>
          </cell>
          <cell r="G1052" t="str">
            <v>Other Revenue Misc Reimbursement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 t="str">
            <v>+++</v>
          </cell>
        </row>
        <row r="1053">
          <cell r="A1053" t="str">
            <v>9242.00.00.900-4900.00</v>
          </cell>
          <cell r="B1053" t="str">
            <v>9242</v>
          </cell>
          <cell r="C1053" t="str">
            <v>00</v>
          </cell>
          <cell r="D1053" t="str">
            <v>00</v>
          </cell>
          <cell r="E1053" t="str">
            <v>900</v>
          </cell>
          <cell r="F1053" t="str">
            <v>4900.00</v>
          </cell>
          <cell r="G1053" t="str">
            <v>Other Financing Sources Undesignated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 t="str">
            <v>+++</v>
          </cell>
        </row>
        <row r="1054">
          <cell r="A1054" t="str">
            <v>9242.00.00.900-4900.92</v>
          </cell>
          <cell r="B1054" t="str">
            <v>9242</v>
          </cell>
          <cell r="C1054" t="str">
            <v>00</v>
          </cell>
          <cell r="D1054" t="str">
            <v>00</v>
          </cell>
          <cell r="E1054" t="str">
            <v>900</v>
          </cell>
          <cell r="F1054" t="str">
            <v>4900.92</v>
          </cell>
          <cell r="G1054" t="str">
            <v>Other Financing Sources Op Transfer In-RDA Debt Service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 t="str">
            <v>+++</v>
          </cell>
        </row>
        <row r="1055">
          <cell r="A1055" t="str">
            <v>9242.00.00.900-4900.94</v>
          </cell>
          <cell r="B1055" t="str">
            <v>9242</v>
          </cell>
          <cell r="C1055" t="str">
            <v>00</v>
          </cell>
          <cell r="D1055" t="str">
            <v>00</v>
          </cell>
          <cell r="E1055" t="str">
            <v>900</v>
          </cell>
          <cell r="F1055" t="str">
            <v>4900.94</v>
          </cell>
          <cell r="G1055" t="str">
            <v>Other Financing Sources Op Transfer In-RDA Captial Proj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 t="str">
            <v>+++</v>
          </cell>
        </row>
        <row r="1056">
          <cell r="A1056" t="str">
            <v>9245.00.00.900-4700.01</v>
          </cell>
          <cell r="B1056" t="str">
            <v>9245</v>
          </cell>
          <cell r="C1056" t="str">
            <v>00</v>
          </cell>
          <cell r="D1056" t="str">
            <v>00</v>
          </cell>
          <cell r="E1056" t="str">
            <v>900</v>
          </cell>
          <cell r="F1056" t="str">
            <v>4700.01</v>
          </cell>
          <cell r="G1056" t="str">
            <v>Investment Earnings Interest on Investments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 t="str">
            <v>+++</v>
          </cell>
        </row>
        <row r="1057">
          <cell r="A1057" t="str">
            <v>9245.00.00.900-4700.07</v>
          </cell>
          <cell r="B1057" t="str">
            <v>9245</v>
          </cell>
          <cell r="C1057" t="str">
            <v>00</v>
          </cell>
          <cell r="D1057" t="str">
            <v>00</v>
          </cell>
          <cell r="E1057" t="str">
            <v>900</v>
          </cell>
          <cell r="F1057" t="str">
            <v>4700.07</v>
          </cell>
          <cell r="G1057" t="str">
            <v>Investment Earnings Trust Accounts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 t="str">
            <v>+++</v>
          </cell>
        </row>
        <row r="1058">
          <cell r="A1058" t="str">
            <v>9245.00.00.900-4700.19</v>
          </cell>
          <cell r="B1058" t="str">
            <v>9245</v>
          </cell>
          <cell r="C1058" t="str">
            <v>00</v>
          </cell>
          <cell r="D1058" t="str">
            <v>00</v>
          </cell>
          <cell r="E1058" t="str">
            <v>900</v>
          </cell>
          <cell r="F1058" t="str">
            <v>4700.19</v>
          </cell>
          <cell r="G1058" t="str">
            <v>Investment Earnings Market Value Change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 t="str">
            <v>+++</v>
          </cell>
        </row>
        <row r="1059">
          <cell r="A1059" t="str">
            <v>9245.00.00.900-4850.05</v>
          </cell>
          <cell r="B1059" t="str">
            <v>9245</v>
          </cell>
          <cell r="C1059" t="str">
            <v>00</v>
          </cell>
          <cell r="D1059" t="str">
            <v>00</v>
          </cell>
          <cell r="E1059" t="str">
            <v>900</v>
          </cell>
          <cell r="F1059" t="str">
            <v>4850.05</v>
          </cell>
          <cell r="G1059" t="str">
            <v>Other Revenue LTD Proceeds-2005 Issue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 t="str">
            <v>+++</v>
          </cell>
        </row>
        <row r="1060">
          <cell r="A1060" t="str">
            <v>9245.00.00.900-4850.07</v>
          </cell>
          <cell r="B1060" t="str">
            <v>9245</v>
          </cell>
          <cell r="C1060" t="str">
            <v>00</v>
          </cell>
          <cell r="D1060" t="str">
            <v>00</v>
          </cell>
          <cell r="E1060" t="str">
            <v>900</v>
          </cell>
          <cell r="F1060" t="str">
            <v>4850.07</v>
          </cell>
          <cell r="G1060" t="str">
            <v>Other Revenue Misc Reimbursement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 t="str">
            <v>+++</v>
          </cell>
        </row>
        <row r="1061">
          <cell r="A1061" t="str">
            <v>9245.00.00.900-4850.32</v>
          </cell>
          <cell r="B1061" t="str">
            <v>9245</v>
          </cell>
          <cell r="C1061" t="str">
            <v>00</v>
          </cell>
          <cell r="D1061" t="str">
            <v>00</v>
          </cell>
          <cell r="E1061" t="str">
            <v>900</v>
          </cell>
          <cell r="F1061" t="str">
            <v>4850.32</v>
          </cell>
          <cell r="G1061" t="str">
            <v>Other Revenue LTD Proceeds 2004 Issue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 t="str">
            <v>+++</v>
          </cell>
        </row>
        <row r="1062">
          <cell r="A1062" t="str">
            <v>9245.00.00.900-4900.92</v>
          </cell>
          <cell r="B1062" t="str">
            <v>9245</v>
          </cell>
          <cell r="C1062" t="str">
            <v>00</v>
          </cell>
          <cell r="D1062" t="str">
            <v>00</v>
          </cell>
          <cell r="E1062" t="str">
            <v>900</v>
          </cell>
          <cell r="F1062" t="str">
            <v>4900.92</v>
          </cell>
          <cell r="G1062" t="str">
            <v>Other Financing Sources Op Transfer In-RDA Debt Service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 t="str">
            <v>+++</v>
          </cell>
        </row>
        <row r="1063">
          <cell r="A1063" t="str">
            <v>9245.00.00.900-4900.94</v>
          </cell>
          <cell r="B1063" t="str">
            <v>9245</v>
          </cell>
          <cell r="C1063" t="str">
            <v>00</v>
          </cell>
          <cell r="D1063" t="str">
            <v>00</v>
          </cell>
          <cell r="E1063" t="str">
            <v>900</v>
          </cell>
          <cell r="F1063" t="str">
            <v>4900.94</v>
          </cell>
          <cell r="G1063" t="str">
            <v>Other Financing Sources Op Transfer In-RDA Captial Proj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 t="str">
            <v>+++</v>
          </cell>
        </row>
        <row r="1064">
          <cell r="A1064" t="str">
            <v>9245.00.00.900-4900.99</v>
          </cell>
          <cell r="B1064" t="str">
            <v>9245</v>
          </cell>
          <cell r="C1064" t="str">
            <v>00</v>
          </cell>
          <cell r="D1064" t="str">
            <v>00</v>
          </cell>
          <cell r="E1064" t="str">
            <v>900</v>
          </cell>
          <cell r="F1064" t="str">
            <v>4900.99</v>
          </cell>
          <cell r="G1064" t="str">
            <v>Other Financing Sources Op Transfer In-RDA Economic Dev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  <cell r="O1064" t="str">
            <v>+++</v>
          </cell>
        </row>
        <row r="1065">
          <cell r="A1065" t="str">
            <v>9310.00.00.900-4700.01</v>
          </cell>
          <cell r="B1065" t="str">
            <v>9310</v>
          </cell>
          <cell r="C1065" t="str">
            <v>00</v>
          </cell>
          <cell r="D1065" t="str">
            <v>00</v>
          </cell>
          <cell r="E1065" t="str">
            <v>900</v>
          </cell>
          <cell r="F1065" t="str">
            <v>4700.01</v>
          </cell>
          <cell r="G1065" t="str">
            <v>Investment Earnings Interest on Investments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 t="str">
            <v>+++</v>
          </cell>
        </row>
        <row r="1066">
          <cell r="A1066" t="str">
            <v>9310.00.00.900-4850.02</v>
          </cell>
          <cell r="B1066" t="str">
            <v>9310</v>
          </cell>
          <cell r="C1066" t="str">
            <v>00</v>
          </cell>
          <cell r="D1066" t="str">
            <v>00</v>
          </cell>
          <cell r="E1066" t="str">
            <v>900</v>
          </cell>
          <cell r="F1066" t="str">
            <v>4850.02</v>
          </cell>
          <cell r="G1066" t="str">
            <v>Other Revenue Loan Repayments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  <cell r="O1066" t="str">
            <v>+++</v>
          </cell>
        </row>
        <row r="1067">
          <cell r="A1067" t="str">
            <v>9315.00.00.900-4700.07</v>
          </cell>
          <cell r="B1067" t="str">
            <v>9315</v>
          </cell>
          <cell r="C1067" t="str">
            <v>00</v>
          </cell>
          <cell r="D1067" t="str">
            <v>00</v>
          </cell>
          <cell r="E1067" t="str">
            <v>900</v>
          </cell>
          <cell r="F1067" t="str">
            <v>4700.07</v>
          </cell>
          <cell r="G1067" t="str">
            <v>Investment Earnings Trust Accounts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 t="str">
            <v>+++</v>
          </cell>
        </row>
        <row r="1068">
          <cell r="A1068" t="str">
            <v>9330.00.00.900-4000.21</v>
          </cell>
          <cell r="B1068" t="str">
            <v>9330</v>
          </cell>
          <cell r="C1068" t="str">
            <v>00</v>
          </cell>
          <cell r="D1068" t="str">
            <v>00</v>
          </cell>
          <cell r="E1068" t="str">
            <v>900</v>
          </cell>
          <cell r="F1068" t="str">
            <v>4000.21</v>
          </cell>
          <cell r="G1068" t="str">
            <v>Property Tax Assessment Property Tax Trust Fund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 t="str">
            <v>+++</v>
          </cell>
        </row>
        <row r="1069">
          <cell r="A1069" t="str">
            <v>9330.00.00.900-4700.07</v>
          </cell>
          <cell r="B1069" t="str">
            <v>9330</v>
          </cell>
          <cell r="C1069" t="str">
            <v>00</v>
          </cell>
          <cell r="D1069" t="str">
            <v>00</v>
          </cell>
          <cell r="E1069" t="str">
            <v>900</v>
          </cell>
          <cell r="F1069" t="str">
            <v>4700.07</v>
          </cell>
          <cell r="G1069" t="str">
            <v>Investment Earnings Trust Accounts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 t="str">
            <v>+++</v>
          </cell>
        </row>
        <row r="1070">
          <cell r="A1070" t="str">
            <v>9330.00.00.900-4700.19</v>
          </cell>
          <cell r="B1070" t="str">
            <v>9330</v>
          </cell>
          <cell r="C1070" t="str">
            <v>00</v>
          </cell>
          <cell r="D1070" t="str">
            <v>00</v>
          </cell>
          <cell r="E1070" t="str">
            <v>900</v>
          </cell>
          <cell r="F1070" t="str">
            <v>4700.19</v>
          </cell>
          <cell r="G1070" t="str">
            <v>Investment Earnings Market Value Change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 t="str">
            <v>+++</v>
          </cell>
        </row>
        <row r="1071">
          <cell r="A1071" t="str">
            <v>9330.00.00.900-4900.91</v>
          </cell>
          <cell r="B1071" t="str">
            <v>9330</v>
          </cell>
          <cell r="C1071" t="str">
            <v>00</v>
          </cell>
          <cell r="D1071" t="str">
            <v>00</v>
          </cell>
          <cell r="E1071" t="str">
            <v>900</v>
          </cell>
          <cell r="F1071" t="str">
            <v>4900.91</v>
          </cell>
          <cell r="G1071" t="str">
            <v>Other Financing Sources Op Transfer In-RDA LMI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 t="str">
            <v>+++</v>
          </cell>
        </row>
        <row r="1072">
          <cell r="A1072" t="str">
            <v>9335.00.00.900-4000.21</v>
          </cell>
          <cell r="B1072" t="str">
            <v>9335</v>
          </cell>
          <cell r="C1072" t="str">
            <v>00</v>
          </cell>
          <cell r="D1072" t="str">
            <v>00</v>
          </cell>
          <cell r="E1072" t="str">
            <v>900</v>
          </cell>
          <cell r="F1072" t="str">
            <v>4000.21</v>
          </cell>
          <cell r="G1072" t="str">
            <v>Property Tax Assessment Property Tax Trust Fund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 t="str">
            <v>+++</v>
          </cell>
        </row>
        <row r="1073">
          <cell r="A1073" t="str">
            <v>9335.00.00.900-4700.07</v>
          </cell>
          <cell r="B1073" t="str">
            <v>9335</v>
          </cell>
          <cell r="C1073" t="str">
            <v>00</v>
          </cell>
          <cell r="D1073" t="str">
            <v>00</v>
          </cell>
          <cell r="E1073" t="str">
            <v>900</v>
          </cell>
          <cell r="F1073" t="str">
            <v>4700.07</v>
          </cell>
          <cell r="G1073" t="str">
            <v>Investment Earnings Trust Accounts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 t="str">
            <v>+++</v>
          </cell>
        </row>
        <row r="1074">
          <cell r="A1074" t="str">
            <v>9335.00.00.900-4700.19</v>
          </cell>
          <cell r="B1074" t="str">
            <v>9335</v>
          </cell>
          <cell r="C1074" t="str">
            <v>00</v>
          </cell>
          <cell r="D1074" t="str">
            <v>00</v>
          </cell>
          <cell r="E1074" t="str">
            <v>900</v>
          </cell>
          <cell r="F1074" t="str">
            <v>4700.19</v>
          </cell>
          <cell r="G1074" t="str">
            <v>Investment Earnings Market Value Change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 t="str">
            <v>+++</v>
          </cell>
        </row>
        <row r="1075">
          <cell r="A1075" t="str">
            <v>9335.00.00.900-4900.00</v>
          </cell>
          <cell r="B1075" t="str">
            <v>9335</v>
          </cell>
          <cell r="C1075" t="str">
            <v>00</v>
          </cell>
          <cell r="D1075" t="str">
            <v>00</v>
          </cell>
          <cell r="E1075" t="str">
            <v>900</v>
          </cell>
          <cell r="F1075" t="str">
            <v>4900.00</v>
          </cell>
          <cell r="G1075" t="str">
            <v>Other Financing Sources Undesignated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 t="str">
            <v>+++</v>
          </cell>
        </row>
        <row r="1076">
          <cell r="A1076" t="str">
            <v>9335.00.00.900-4900.48</v>
          </cell>
          <cell r="B1076" t="str">
            <v>9335</v>
          </cell>
          <cell r="C1076" t="str">
            <v>00</v>
          </cell>
          <cell r="D1076" t="str">
            <v>00</v>
          </cell>
          <cell r="E1076" t="str">
            <v>900</v>
          </cell>
          <cell r="F1076" t="str">
            <v>4900.48</v>
          </cell>
          <cell r="G1076" t="str">
            <v>Other Financing Sources Op Transfer In-Subsidized Street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 t="str">
            <v>+++</v>
          </cell>
        </row>
        <row r="1077">
          <cell r="A1077" t="str">
            <v>9335.00.00.900-4900.92</v>
          </cell>
          <cell r="B1077" t="str">
            <v>9335</v>
          </cell>
          <cell r="C1077" t="str">
            <v>00</v>
          </cell>
          <cell r="D1077" t="str">
            <v>00</v>
          </cell>
          <cell r="E1077" t="str">
            <v>900</v>
          </cell>
          <cell r="F1077" t="str">
            <v>4900.92</v>
          </cell>
          <cell r="G1077" t="str">
            <v>Other Financing Sources Op Transfer In-RDA Debt Service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 t="str">
            <v>+++</v>
          </cell>
        </row>
        <row r="1078">
          <cell r="A1078" t="str">
            <v>9335.00.00.900-4900.94</v>
          </cell>
          <cell r="B1078" t="str">
            <v>9335</v>
          </cell>
          <cell r="C1078" t="str">
            <v>00</v>
          </cell>
          <cell r="D1078" t="str">
            <v>00</v>
          </cell>
          <cell r="E1078" t="str">
            <v>900</v>
          </cell>
          <cell r="F1078" t="str">
            <v>4900.94</v>
          </cell>
          <cell r="G1078" t="str">
            <v>Other Financing Sources Op Transfer In-RDA Captial Proj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 t="str">
            <v>+++</v>
          </cell>
        </row>
        <row r="1079">
          <cell r="A1079" t="str">
            <v>9340.00.00.900-4700.19</v>
          </cell>
          <cell r="B1079" t="str">
            <v>9340</v>
          </cell>
          <cell r="C1079" t="str">
            <v>00</v>
          </cell>
          <cell r="D1079" t="str">
            <v>00</v>
          </cell>
          <cell r="E1079" t="str">
            <v>900</v>
          </cell>
          <cell r="F1079" t="str">
            <v>4700.19</v>
          </cell>
          <cell r="G1079" t="str">
            <v>Investment Earnings Market Value Change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 t="str">
            <v>+++</v>
          </cell>
        </row>
        <row r="1080">
          <cell r="A1080" t="str">
            <v>9342.00.00.900-4700.19</v>
          </cell>
          <cell r="B1080" t="str">
            <v>9342</v>
          </cell>
          <cell r="C1080" t="str">
            <v>00</v>
          </cell>
          <cell r="D1080" t="str">
            <v>00</v>
          </cell>
          <cell r="E1080" t="str">
            <v>900</v>
          </cell>
          <cell r="F1080" t="str">
            <v>4700.19</v>
          </cell>
          <cell r="G1080" t="str">
            <v>Investment Earnings Market Value Change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 t="str">
            <v>+++</v>
          </cell>
        </row>
        <row r="1081">
          <cell r="A1081" t="str">
            <v>9342.00.00.900-4900.92</v>
          </cell>
          <cell r="B1081" t="str">
            <v>9342</v>
          </cell>
          <cell r="C1081" t="str">
            <v>00</v>
          </cell>
          <cell r="D1081" t="str">
            <v>00</v>
          </cell>
          <cell r="E1081" t="str">
            <v>900</v>
          </cell>
          <cell r="F1081" t="str">
            <v>4900.92</v>
          </cell>
          <cell r="G1081" t="str">
            <v>Other Financing Sources Op Transfer In-RDA Debt Service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 t="str">
            <v>+++</v>
          </cell>
        </row>
        <row r="1082">
          <cell r="A1082" t="str">
            <v>9345.00.00.900-4900.92</v>
          </cell>
          <cell r="B1082" t="str">
            <v>9345</v>
          </cell>
          <cell r="C1082" t="str">
            <v>00</v>
          </cell>
          <cell r="D1082" t="str">
            <v>00</v>
          </cell>
          <cell r="E1082" t="str">
            <v>900</v>
          </cell>
          <cell r="F1082" t="str">
            <v>4900.92</v>
          </cell>
          <cell r="G1082" t="str">
            <v>Other Financing Sources Op Transfer In-RDA Debt Service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 t="str">
            <v>+++</v>
          </cell>
        </row>
        <row r="1083">
          <cell r="A1083" t="str">
            <v>998.00.00.000-4900.03</v>
          </cell>
          <cell r="B1083" t="str">
            <v>998.</v>
          </cell>
          <cell r="C1083" t="str">
            <v>0.</v>
          </cell>
          <cell r="D1083" t="str">
            <v>0.</v>
          </cell>
          <cell r="E1083" t="str">
            <v>00-</v>
          </cell>
          <cell r="F1083" t="str">
            <v>4900.03</v>
          </cell>
          <cell r="G1083" t="str">
            <v>Other Financing Sources Donated Infrastructure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 t="str">
            <v>+++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4"/>
  <sheetViews>
    <sheetView tabSelected="1" view="pageBreakPreview" topLeftCell="B1" zoomScale="110" zoomScaleNormal="100" zoomScaleSheetLayoutView="110" workbookViewId="0">
      <selection activeCell="AH7" sqref="AH7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2.5703125" style="8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1" width="12.85546875" style="8" hidden="1" customWidth="1" outlineLevel="1"/>
    <col min="12" max="12" width="12.85546875" style="8" customWidth="1" collapsed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customWidth="1" collapsed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customWidth="1"/>
    <col min="40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 outlineLevel="1"/>
    <col min="52" max="52" width="13.140625" style="8" hidden="1" customWidth="1" outlineLevel="1"/>
    <col min="53" max="53" width="5.7109375" style="8" hidden="1" customWidth="1" outlineLevel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hidden="1" customWidth="1" outlineLevel="1"/>
    <col min="63" max="63" width="9.140625" style="8" collapsed="1"/>
    <col min="64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128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127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199" t="s">
        <v>2</v>
      </c>
      <c r="G5" s="199"/>
      <c r="H5" s="199"/>
      <c r="I5" s="199"/>
      <c r="J5" s="199"/>
      <c r="K5" s="199"/>
      <c r="L5" s="199"/>
      <c r="M5" s="16"/>
      <c r="N5" s="15"/>
      <c r="O5" s="15"/>
      <c r="Q5" s="199" t="s">
        <v>3</v>
      </c>
      <c r="R5" s="199"/>
      <c r="S5" s="199"/>
      <c r="T5" s="199"/>
      <c r="U5" s="199"/>
      <c r="V5" s="199"/>
      <c r="W5" s="199"/>
      <c r="X5" s="16"/>
      <c r="Y5" s="15"/>
      <c r="Z5" s="15"/>
      <c r="AA5" s="17"/>
      <c r="AB5" s="200" t="s">
        <v>4</v>
      </c>
      <c r="AC5" s="200"/>
      <c r="AD5" s="200"/>
      <c r="AE5" s="200"/>
      <c r="AF5" s="200"/>
      <c r="AG5" s="200"/>
      <c r="AH5" s="200"/>
      <c r="AI5" s="200"/>
      <c r="AJ5" s="200"/>
      <c r="AK5" s="200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198" t="s">
        <v>14</v>
      </c>
      <c r="N6" s="198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198" t="s">
        <v>14</v>
      </c>
      <c r="Y6" s="198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197" t="s">
        <v>13</v>
      </c>
      <c r="AI6" s="198" t="s">
        <v>18</v>
      </c>
      <c r="AJ6" s="198"/>
      <c r="AK6" s="24" t="s">
        <v>15</v>
      </c>
      <c r="AL6" s="25"/>
      <c r="AM6" s="23" t="s">
        <v>199</v>
      </c>
      <c r="AN6" s="24" t="s">
        <v>8</v>
      </c>
      <c r="AO6" s="197" t="s">
        <v>200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198" t="s">
        <v>18</v>
      </c>
      <c r="AV6" s="198"/>
      <c r="AW6" s="24" t="s">
        <v>15</v>
      </c>
      <c r="AY6" s="23" t="s">
        <v>19</v>
      </c>
      <c r="AZ6" s="198" t="s">
        <v>20</v>
      </c>
      <c r="BA6" s="198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198" t="s">
        <v>18</v>
      </c>
      <c r="BI6" s="198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0</v>
      </c>
      <c r="G8" s="32">
        <f>F8</f>
        <v>0</v>
      </c>
      <c r="H8" s="32"/>
      <c r="I8" s="32"/>
      <c r="J8" s="32"/>
      <c r="K8" s="32"/>
      <c r="L8" s="32">
        <v>0</v>
      </c>
      <c r="M8" s="32"/>
      <c r="N8" s="32"/>
      <c r="O8" s="32"/>
      <c r="Q8" s="32">
        <f>L33</f>
        <v>3228792.0700000003</v>
      </c>
      <c r="R8" s="32">
        <f>L33</f>
        <v>3228792.0700000003</v>
      </c>
      <c r="S8" s="32"/>
      <c r="T8" s="32"/>
      <c r="U8" s="32"/>
      <c r="V8" s="32"/>
      <c r="W8" s="32">
        <f>L33</f>
        <v>3228792.0700000003</v>
      </c>
      <c r="X8" s="32"/>
      <c r="Y8" s="32"/>
      <c r="Z8" s="32"/>
      <c r="AA8" s="34"/>
      <c r="AB8" s="35">
        <f>+W33</f>
        <v>3269314.7600000016</v>
      </c>
      <c r="AC8" s="32">
        <f>AB8</f>
        <v>3269314.7600000016</v>
      </c>
      <c r="AD8" s="32"/>
      <c r="AE8" s="32"/>
      <c r="AF8" s="32"/>
      <c r="AG8" s="32"/>
      <c r="AH8" s="32">
        <f>AB8</f>
        <v>3269314.7600000016</v>
      </c>
      <c r="AL8" s="14"/>
      <c r="AM8" s="35">
        <f ca="1">AH33</f>
        <v>6382017.0200000014</v>
      </c>
      <c r="AN8" s="32"/>
      <c r="AO8" s="32"/>
      <c r="AP8" s="32"/>
      <c r="AQ8" s="32"/>
      <c r="AR8" s="32"/>
      <c r="AS8" s="32"/>
      <c r="AT8" s="32">
        <f ca="1">AH33</f>
        <v>6382017.0200000014</v>
      </c>
      <c r="AY8" s="35">
        <f ca="1">AT33</f>
        <v>6382017.0200000014</v>
      </c>
      <c r="BB8" s="32"/>
      <c r="BC8" s="32"/>
      <c r="BD8" s="32"/>
      <c r="BE8" s="32"/>
      <c r="BF8" s="32"/>
      <c r="BG8" s="32">
        <f ca="1">AT33</f>
        <v>6382017.0200000014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23</v>
      </c>
      <c r="E11" s="41"/>
      <c r="F11" s="42">
        <f>SUMIF(Revenues!$A$3:$A$13,'Current Working'!$A$11:$A$13,Revenues!H$3:H$13)</f>
        <v>676500</v>
      </c>
      <c r="G11" s="42">
        <f>SUMIF(Revenues!$A$3:$A$13,'Current Working'!$A$11:$A$13,Revenues!I$3:I$13)</f>
        <v>676500</v>
      </c>
      <c r="H11" s="42">
        <f>SUMIF(Revenues!$A$3:$A$13,'Current Working'!$A$11:$A$13,Revenues!J$3:J$13)</f>
        <v>0</v>
      </c>
      <c r="I11" s="42">
        <f>SUMIF(Revenues!$A$3:$A$13,'Current Working'!$A$11:$A$13,Revenues!K$3:K$13)</f>
        <v>0</v>
      </c>
      <c r="J11" s="42">
        <f>SUMIF(Revenues!$A$3:$A$13,'Current Working'!$A$11:$A$13,Revenues!L$3:L$13)</f>
        <v>0</v>
      </c>
      <c r="K11" s="42">
        <f>SUMIF(Revenues!$A$3:$A$13,'Current Working'!$A$11:$A$13,Revenues!M$3:M$13)</f>
        <v>4578592.5500000007</v>
      </c>
      <c r="L11" s="42">
        <f>SUMIF(Revenues!$A$3:$A$13,'Current Working'!$A$11:$A$13,Revenues!N$3:N$13)</f>
        <v>4578592.5500000007</v>
      </c>
      <c r="M11" s="43">
        <f>L11-G11</f>
        <v>3902092.5500000007</v>
      </c>
      <c r="N11" s="44">
        <f>IFERROR(M11/G11,"-")</f>
        <v>5.7680599408721367</v>
      </c>
      <c r="O11" s="45"/>
      <c r="Q11" s="42">
        <f>SUMIF(Revenues!$A$3:$A$13,'Current Working'!$A$11:$A$13,Revenues!Q$3:Q$13)</f>
        <v>5600000</v>
      </c>
      <c r="R11" s="42">
        <f>SUMIF(Revenues!$A$3:$A$13,'Current Working'!$A$11:$A$13,Revenues!R$3:R$13)</f>
        <v>5600000</v>
      </c>
      <c r="S11" s="42">
        <f>SUMIF(Revenues!$A$3:$A$13,'Current Working'!$A$11:$A$13,Revenues!S$3:S$13)</f>
        <v>0</v>
      </c>
      <c r="T11" s="42">
        <f>SUMIF(Revenues!$A$3:$A$13,'Current Working'!$A$11:$A$13,Revenues!T$3:T$13)</f>
        <v>0</v>
      </c>
      <c r="U11" s="42">
        <f>SUMIF(Revenues!$A$3:$A$13,'Current Working'!$A$11:$A$13,Revenues!U$3:U$13)</f>
        <v>0</v>
      </c>
      <c r="V11" s="42">
        <f>SUMIF(Revenues!$A$3:$A$13,'Current Working'!$A$11:$A$13,Revenues!V$3:V$13)</f>
        <v>5000061.47</v>
      </c>
      <c r="W11" s="42">
        <f>SUMIF(Revenues!$A$3:$A$13,'Current Working'!$A$11:$A$13,Revenues!W$3:W$13)</f>
        <v>5000061.47</v>
      </c>
      <c r="X11" s="43">
        <f>+W11-Q11</f>
        <v>-599938.53000000026</v>
      </c>
      <c r="Y11" s="44">
        <f>IFERROR(X11/Q11,"-")</f>
        <v>-0.1071318803571429</v>
      </c>
      <c r="Z11" s="45"/>
      <c r="AA11" s="45"/>
      <c r="AB11" s="42">
        <f ca="1">SUMIF(Revenues!$A$3:$A$13,'Current Working'!$A$11:$A$13,Revenues!Z$3:Z$11)</f>
        <v>5214170</v>
      </c>
      <c r="AC11" s="42">
        <f ca="1">SUMIF(Revenues!$A$3:$A$13,'Current Working'!$A$11:$A$13,Revenues!AA$3:AA$11)</f>
        <v>5214170</v>
      </c>
      <c r="AD11" s="42">
        <f ca="1">SUMIF(Revenues!$A$3:$A$13,'Current Working'!$A$11:$A$13,Revenues!AB$3:AB$11)</f>
        <v>0</v>
      </c>
      <c r="AE11" s="42">
        <f ca="1">SUMIF(Revenues!$A$3:$A$13,'Current Working'!$A$11:$A$13,Revenues!AC$3:AC$11)</f>
        <v>0</v>
      </c>
      <c r="AF11" s="42">
        <f ca="1">SUMIF(Revenues!$A$3:$A$13,'Current Working'!$A$11:$A$13,Revenues!AD$3:AD$11)</f>
        <v>0</v>
      </c>
      <c r="AG11" s="42">
        <f ca="1">SUMIF(Revenues!$A$3:$A$13,'Current Working'!$A$11:$A$13,Revenues!AE$3:AE$11)</f>
        <v>4885346.7</v>
      </c>
      <c r="AH11" s="42">
        <f ca="1">SUMIF(Revenues!$A$3:$A$13,'Current Working'!$A$11:$A$13,Revenues!AF$3:AF$11)</f>
        <v>4885346.7</v>
      </c>
      <c r="AI11" s="46">
        <f ca="1">+AH11-AC11</f>
        <v>-328823.29999999981</v>
      </c>
      <c r="AJ11" s="47">
        <f ca="1">IFERROR(AI11/AC11,"-")</f>
        <v>-6.3063402228926146E-2</v>
      </c>
      <c r="AK11" s="48"/>
      <c r="AL11" s="49"/>
      <c r="AM11" s="42">
        <f ca="1">SUMIF(Revenues!$A$3:$A$13,'Current Working'!$A$11:$A$13,Revenues!AI$3:AI$11)</f>
        <v>5214170</v>
      </c>
      <c r="AN11" s="42">
        <f ca="1">SUMIF(Revenues!$A$3:$A$13,'Current Working'!$A$11:$A$13,Revenues!AJ$3:AJ$11)</f>
        <v>5214170</v>
      </c>
      <c r="AO11" s="42">
        <f ca="1">SUMIF(Revenues!$A$3:$A$13,'Current Working'!$A$11:$A$13,Revenues!AK$3:AK$11)</f>
        <v>5214170</v>
      </c>
      <c r="AP11" s="42">
        <f ca="1">SUMIF(Revenues!$A$3:$A$13,'Current Working'!$A$11:$A$13,Revenues!AL$3:AL$11)</f>
        <v>2721968.05</v>
      </c>
      <c r="AQ11" s="42">
        <f ca="1">SUMIF(Revenues!$A$3:$A$13,'Current Working'!$A$11:$A$13,Revenues!AM$3:AM$11)</f>
        <v>0</v>
      </c>
      <c r="AR11" s="42">
        <f ca="1">SUMIF(Revenues!$A$3:$A$13,'Current Working'!$A$11:$A$13,Revenues!AN$3:AN$11)</f>
        <v>0</v>
      </c>
      <c r="AS11" s="42">
        <f ca="1">SUMIF(Revenues!$A$3:$A$13,'Current Working'!$A$11:$A$13,Revenues!AO$3:AO$11)</f>
        <v>0</v>
      </c>
      <c r="AT11" s="42">
        <f ca="1">SUMIF(Revenues!$A$3:$A$13,'Current Working'!$A$11:$A$13,Revenues!AP$3:AP$11)</f>
        <v>0</v>
      </c>
      <c r="AU11" s="46">
        <f ca="1">+AT11-AN11</f>
        <v>-5214170</v>
      </c>
      <c r="AV11" s="47">
        <f ca="1">IFERROR(AU11/AN11,"-")</f>
        <v>-1</v>
      </c>
      <c r="AW11" s="48"/>
      <c r="AY11" s="42">
        <f ca="1">SUMIF(Revenues!$A$3:$A$13,'Current Working'!$A$11:$A$13,Revenues!AS$3:AS$11)</f>
        <v>0</v>
      </c>
      <c r="AZ11" s="46">
        <f ca="1">+AY11-AT11</f>
        <v>0</v>
      </c>
      <c r="BA11" s="47" t="str">
        <f ca="1">IFERROR(AZ11/AT11,"-")</f>
        <v>-</v>
      </c>
      <c r="BB11" s="42">
        <f ca="1">SUMIF(Revenues!$A$3:$A$13,'Current Working'!$A$11:$A$13,Revenues!AT$3:AT$11)</f>
        <v>0</v>
      </c>
      <c r="BC11" s="42">
        <f ca="1">SUMIF(Revenues!$A$3:$A$13,'Current Working'!$A$11:$A$13,Revenues!AU$3:AU$11)</f>
        <v>0</v>
      </c>
      <c r="BD11" s="42">
        <f ca="1">SUMIF(Revenues!$A$3:$A$13,'Current Working'!$A$11:$A$13,Revenues!AV$3:AV$11)</f>
        <v>0</v>
      </c>
      <c r="BE11" s="42">
        <f ca="1">SUMIF(Revenues!$A$3:$A$13,'Current Working'!$A$11:$A$13,Revenues!AW$3:AW$11)</f>
        <v>0</v>
      </c>
      <c r="BF11" s="42">
        <f ca="1">SUMIF(Revenues!$A$3:$A$13,'Current Working'!$A$11:$A$13,Revenues!AX$3:AX$11)</f>
        <v>0</v>
      </c>
      <c r="BG11" s="42">
        <f ca="1">SUMIF(Revenues!$A$3:$A$13,'Current Working'!$A$11:$A$13,Revenues!AY$3:AY$11)</f>
        <v>0</v>
      </c>
      <c r="BH11" s="46">
        <f ca="1">+BG11-BB11</f>
        <v>0</v>
      </c>
      <c r="BI11" s="47" t="str">
        <f ca="1"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24</v>
      </c>
      <c r="E12" s="41"/>
      <c r="F12" s="42">
        <f>SUMIF(Revenues!$A$3:$A$13,'Current Working'!$A$11:$A$13,Revenues!H$3:H$13)</f>
        <v>66000</v>
      </c>
      <c r="G12" s="42">
        <f>SUMIF(Revenues!$A$3:$A$13,'Current Working'!$A$11:$A$13,Revenues!I$3:I$13)</f>
        <v>66000</v>
      </c>
      <c r="H12" s="42">
        <f>SUMIF(Revenues!$A$3:$A$13,'Current Working'!$A$11:$A$13,Revenues!J$3:J$13)</f>
        <v>0</v>
      </c>
      <c r="I12" s="42">
        <f>SUMIF(Revenues!$A$3:$A$13,'Current Working'!$A$11:$A$13,Revenues!K$3:K$13)</f>
        <v>0</v>
      </c>
      <c r="J12" s="42">
        <f>SUMIF(Revenues!$A$3:$A$13,'Current Working'!$A$11:$A$13,Revenues!L$3:L$13)</f>
        <v>0</v>
      </c>
      <c r="K12" s="42">
        <f>SUMIF(Revenues!$A$3:$A$13,'Current Working'!$A$11:$A$13,Revenues!M$3:M$13)</f>
        <v>243354.01999999996</v>
      </c>
      <c r="L12" s="42">
        <f>SUMIF(Revenues!$A$3:$A$13,'Current Working'!$A$11:$A$13,Revenues!N$3:N$13)</f>
        <v>243354.01999999996</v>
      </c>
      <c r="M12" s="43">
        <f>L12-G12</f>
        <v>177354.01999999996</v>
      </c>
      <c r="N12" s="44">
        <f>IFERROR(M12/G12,"-")</f>
        <v>2.6871821212121207</v>
      </c>
      <c r="O12" s="45"/>
      <c r="Q12" s="42">
        <f>SUMIF(Revenues!$A$3:$A$13,'Current Working'!$A$11:$A$13,Revenues!Q$3:Q$13)</f>
        <v>66000</v>
      </c>
      <c r="R12" s="42">
        <f>SUMIF(Revenues!$A$3:$A$13,'Current Working'!$A$11:$A$13,Revenues!R$3:R$13)</f>
        <v>66000</v>
      </c>
      <c r="S12" s="42">
        <f>SUMIF(Revenues!$A$3:$A$13,'Current Working'!$A$11:$A$13,Revenues!S$3:S$13)</f>
        <v>0</v>
      </c>
      <c r="T12" s="42">
        <f>SUMIF(Revenues!$A$3:$A$13,'Current Working'!$A$11:$A$13,Revenues!T$3:T$13)</f>
        <v>0</v>
      </c>
      <c r="U12" s="42">
        <f>SUMIF(Revenues!$A$3:$A$13,'Current Working'!$A$11:$A$13,Revenues!U$3:U$13)</f>
        <v>0</v>
      </c>
      <c r="V12" s="42">
        <f>SUMIF(Revenues!$A$3:$A$13,'Current Working'!$A$11:$A$13,Revenues!V$3:V$13)</f>
        <v>674365.4</v>
      </c>
      <c r="W12" s="42">
        <f>SUMIF(Revenues!$A$3:$A$13,'Current Working'!$A$11:$A$13,Revenues!W$3:W$13)</f>
        <v>674365.4</v>
      </c>
      <c r="X12" s="43">
        <f>+W12-Q12</f>
        <v>608365.4</v>
      </c>
      <c r="Y12" s="44">
        <f>IFERROR(X12/L12,"-")</f>
        <v>2.4999192534399066</v>
      </c>
      <c r="Z12" s="45"/>
      <c r="AA12" s="45"/>
      <c r="AB12" s="42">
        <f ca="1">SUMIF(Revenues!$A$3:$A$13,'Current Working'!$A$11:$A$13,Revenues!Z$3:Z$11)</f>
        <v>241490</v>
      </c>
      <c r="AC12" s="42">
        <f ca="1">SUMIF(Revenues!$A$3:$A$13,'Current Working'!$A$11:$A$13,Revenues!AA$3:AA$11)</f>
        <v>241490</v>
      </c>
      <c r="AD12" s="42">
        <f ca="1">SUMIF(Revenues!$A$3:$A$13,'Current Working'!$A$11:$A$13,Revenues!AB$3:AB$11)</f>
        <v>0</v>
      </c>
      <c r="AE12" s="42">
        <f ca="1">SUMIF(Revenues!$A$3:$A$13,'Current Working'!$A$11:$A$13,Revenues!AC$3:AC$11)</f>
        <v>0</v>
      </c>
      <c r="AF12" s="42">
        <f ca="1">SUMIF(Revenues!$A$3:$A$13,'Current Working'!$A$11:$A$13,Revenues!AD$3:AD$11)</f>
        <v>0</v>
      </c>
      <c r="AG12" s="42">
        <f ca="1">SUMIF(Revenues!$A$3:$A$13,'Current Working'!$A$11:$A$13,Revenues!AE$3:AE$11)</f>
        <v>70825.709999999992</v>
      </c>
      <c r="AH12" s="42">
        <f ca="1">SUMIF(Revenues!$A$3:$A$13,'Current Working'!$A$11:$A$13,Revenues!AF$3:AF$11)</f>
        <v>70825.709999999992</v>
      </c>
      <c r="AI12" s="43">
        <f ca="1">+AH12-AC12</f>
        <v>-170664.29</v>
      </c>
      <c r="AJ12" s="47">
        <f ca="1">IFERROR(AI12/AC12,"-")</f>
        <v>-0.70671369414882612</v>
      </c>
      <c r="AL12" s="14"/>
      <c r="AM12" s="42">
        <f ca="1">SUMIF(Revenues!$A$3:$A$13,'Current Working'!$A$11:$A$13,Revenues!AI$3:AI$11)</f>
        <v>241490</v>
      </c>
      <c r="AN12" s="42">
        <f ca="1">SUMIF(Revenues!$A$3:$A$13,'Current Working'!$A$11:$A$13,Revenues!AJ$3:AJ$11)</f>
        <v>241490</v>
      </c>
      <c r="AO12" s="42">
        <f ca="1">SUMIF(Revenues!$A$3:$A$13,'Current Working'!$A$11:$A$13,Revenues!AK$3:AK$11)</f>
        <v>241490</v>
      </c>
      <c r="AP12" s="42">
        <f ca="1">SUMIF(Revenues!$A$3:$A$13,'Current Working'!$A$11:$A$13,Revenues!AL$3:AL$11)</f>
        <v>0</v>
      </c>
      <c r="AQ12" s="42">
        <f ca="1">SUMIF(Revenues!$A$3:$A$13,'Current Working'!$A$11:$A$13,Revenues!AM$3:AM$11)</f>
        <v>0</v>
      </c>
      <c r="AR12" s="42">
        <f ca="1">SUMIF(Revenues!$A$3:$A$13,'Current Working'!$A$11:$A$13,Revenues!AN$3:AN$11)</f>
        <v>0</v>
      </c>
      <c r="AS12" s="42">
        <f ca="1">SUMIF(Revenues!$A$3:$A$13,'Current Working'!$A$11:$A$13,Revenues!AO$3:AO$11)</f>
        <v>0</v>
      </c>
      <c r="AT12" s="42">
        <f ca="1">SUMIF(Revenues!$A$3:$A$13,'Current Working'!$A$11:$A$13,Revenues!AP$3:AP$11)</f>
        <v>0</v>
      </c>
      <c r="AU12" s="46">
        <f ca="1">+AT12-AN12</f>
        <v>-241490</v>
      </c>
      <c r="AV12" s="47">
        <f ca="1">IFERROR(AU12/AN12,"-")</f>
        <v>-1</v>
      </c>
      <c r="AY12" s="42">
        <f ca="1">SUMIF(Revenues!$A$3:$A$13,'Current Working'!$A$11:$A$13,Revenues!AS$3:AS$11)</f>
        <v>0</v>
      </c>
      <c r="AZ12" s="46">
        <f ca="1">+AY12-AT12</f>
        <v>0</v>
      </c>
      <c r="BA12" s="47" t="str">
        <f ca="1">IFERROR(AZ12/AT12,"-")</f>
        <v>-</v>
      </c>
      <c r="BB12" s="42">
        <f ca="1">SUMIF(Revenues!$A$3:$A$13,'Current Working'!$A$11:$A$13,Revenues!AT$3:AT$11)</f>
        <v>0</v>
      </c>
      <c r="BC12" s="42">
        <f ca="1">SUMIF(Revenues!$A$3:$A$13,'Current Working'!$A$11:$A$13,Revenues!AU$3:AU$11)</f>
        <v>0</v>
      </c>
      <c r="BD12" s="42">
        <f ca="1">SUMIF(Revenues!$A$3:$A$13,'Current Working'!$A$11:$A$13,Revenues!AV$3:AV$11)</f>
        <v>0</v>
      </c>
      <c r="BE12" s="42">
        <f ca="1">SUMIF(Revenues!$A$3:$A$13,'Current Working'!$A$11:$A$13,Revenues!AW$3:AW$11)</f>
        <v>0</v>
      </c>
      <c r="BF12" s="42">
        <f ca="1">SUMIF(Revenues!$A$3:$A$13,'Current Working'!$A$11:$A$13,Revenues!AX$3:AX$11)</f>
        <v>0</v>
      </c>
      <c r="BG12" s="42">
        <f ca="1">SUMIF(Revenues!$A$3:$A$13,'Current Working'!$A$11:$A$13,Revenues!AY$3:AY$11)</f>
        <v>0</v>
      </c>
      <c r="BH12" s="46">
        <f ca="1">+BG12-BB12</f>
        <v>0</v>
      </c>
      <c r="BI12" s="47" t="str">
        <f ca="1">IFERROR(BH12/BB12,"-")</f>
        <v>-</v>
      </c>
    </row>
    <row r="13" spans="1:62" x14ac:dyDescent="0.25">
      <c r="A13" s="3">
        <v>3</v>
      </c>
      <c r="B13" s="39"/>
      <c r="C13" s="39"/>
      <c r="D13" s="40" t="s">
        <v>25</v>
      </c>
      <c r="E13" s="41"/>
      <c r="F13" s="42">
        <f>SUMIF(Revenues!$A$3:$A$13,'Current Working'!$A$11:$A$13,Revenues!H$3:H$13)</f>
        <v>0</v>
      </c>
      <c r="G13" s="42">
        <f>SUMIF(Revenues!$A$3:$A$13,'Current Working'!$A$11:$A$13,Revenues!I$3:I$13)</f>
        <v>0</v>
      </c>
      <c r="H13" s="42">
        <f>SUMIF(Revenues!$A$3:$A$13,'Current Working'!$A$11:$A$13,Revenues!J$3:J$13)</f>
        <v>0</v>
      </c>
      <c r="I13" s="42">
        <f>SUMIF(Revenues!$A$3:$A$13,'Current Working'!$A$11:$A$13,Revenues!K$3:K$13)</f>
        <v>0</v>
      </c>
      <c r="J13" s="42">
        <f>SUMIF(Revenues!$A$3:$A$13,'Current Working'!$A$11:$A$13,Revenues!L$3:L$13)</f>
        <v>0</v>
      </c>
      <c r="K13" s="42">
        <f>SUMIF(Revenues!$A$3:$A$13,'Current Working'!$A$11:$A$13,Revenues!M$3:M$13)</f>
        <v>72</v>
      </c>
      <c r="L13" s="42">
        <f>SUMIF(Revenues!$A$3:$A$13,'Current Working'!$A$11:$A$13,Revenues!N$3:N$13)</f>
        <v>72</v>
      </c>
      <c r="M13" s="43">
        <f>L13-G13</f>
        <v>72</v>
      </c>
      <c r="N13" s="44" t="str">
        <f>IFERROR(M13/G13,"-")</f>
        <v>-</v>
      </c>
      <c r="O13" s="45"/>
      <c r="Q13" s="42">
        <f>SUMIF(Revenues!$A$3:$A$13,'Current Working'!$A$11:$A$13,Revenues!Q$3:Q$13)</f>
        <v>0</v>
      </c>
      <c r="R13" s="42">
        <f>SUMIF(Revenues!$A$3:$A$13,'Current Working'!$A$11:$A$13,Revenues!R$3:R$13)</f>
        <v>0</v>
      </c>
      <c r="S13" s="42">
        <f>SUMIF(Revenues!$A$3:$A$13,'Current Working'!$A$11:$A$13,Revenues!S$3:S$13)</f>
        <v>0</v>
      </c>
      <c r="T13" s="42">
        <f>SUMIF(Revenues!$A$3:$A$13,'Current Working'!$A$11:$A$13,Revenues!T$3:T$13)</f>
        <v>0</v>
      </c>
      <c r="U13" s="42">
        <f>SUMIF(Revenues!$A$3:$A$13,'Current Working'!$A$11:$A$13,Revenues!U$3:U$13)</f>
        <v>0</v>
      </c>
      <c r="V13" s="42">
        <f>SUMIF(Revenues!$A$3:$A$13,'Current Working'!$A$11:$A$13,Revenues!V$3:V$13)</f>
        <v>0</v>
      </c>
      <c r="W13" s="42">
        <f>SUMIF(Revenues!$A$3:$A$13,'Current Working'!$A$11:$A$13,Revenues!W$3:W$13)</f>
        <v>0</v>
      </c>
      <c r="X13" s="50">
        <f>+W13-Q13</f>
        <v>0</v>
      </c>
      <c r="Y13" s="51">
        <f>IFERROR(X13/L13,"-")</f>
        <v>0</v>
      </c>
      <c r="Z13" s="45"/>
      <c r="AA13" s="45"/>
      <c r="AB13" s="42">
        <f ca="1">SUMIF(Revenues!$A$3:$A$13,'Current Working'!$A$11:$A$13,Revenues!Z$3:Z$11)</f>
        <v>0</v>
      </c>
      <c r="AC13" s="42">
        <f ca="1">SUMIF(Revenues!$A$3:$A$13,'Current Working'!$A$11:$A$13,Revenues!AA$3:AA$11)</f>
        <v>0</v>
      </c>
      <c r="AD13" s="42">
        <f ca="1">SUMIF(Revenues!$A$3:$A$13,'Current Working'!$A$11:$A$13,Revenues!AB$3:AB$11)</f>
        <v>0</v>
      </c>
      <c r="AE13" s="42">
        <f ca="1">SUMIF(Revenues!$A$3:$A$13,'Current Working'!$A$11:$A$13,Revenues!AC$3:AC$11)</f>
        <v>0</v>
      </c>
      <c r="AF13" s="42">
        <f ca="1">SUMIF(Revenues!$A$3:$A$13,'Current Working'!$A$11:$A$13,Revenues!AD$3:AD$11)</f>
        <v>0</v>
      </c>
      <c r="AG13" s="42">
        <f ca="1">SUMIF(Revenues!$A$3:$A$13,'Current Working'!$A$11:$A$13,Revenues!AE$3:AE$11)</f>
        <v>0</v>
      </c>
      <c r="AH13" s="42">
        <f ca="1">SUMIF(Revenues!$A$3:$A$13,'Current Working'!$A$11:$A$13,Revenues!AF$3:AF$11)</f>
        <v>0</v>
      </c>
      <c r="AI13" s="43">
        <f ca="1">+AH13-AC13</f>
        <v>0</v>
      </c>
      <c r="AJ13" s="47" t="str">
        <f ca="1">IFERROR(AI13/AC13,"-")</f>
        <v>-</v>
      </c>
      <c r="AL13" s="14"/>
      <c r="AM13" s="42">
        <f ca="1">SUMIF(Revenues!$A$3:$A$13,'Current Working'!$A$11:$A$13,Revenues!AI$3:AI$11)</f>
        <v>0</v>
      </c>
      <c r="AN13" s="42">
        <f ca="1">SUMIF(Revenues!$A$3:$A$13,'Current Working'!$A$11:$A$13,Revenues!AJ$3:AJ$11)</f>
        <v>0</v>
      </c>
      <c r="AO13" s="42">
        <f ca="1">SUMIF(Revenues!$A$3:$A$13,'Current Working'!$A$11:$A$13,Revenues!AK$3:AK$11)</f>
        <v>0</v>
      </c>
      <c r="AP13" s="42">
        <f ca="1">SUMIF(Revenues!$A$3:$A$13,'Current Working'!$A$11:$A$13,Revenues!AL$3:AL$11)</f>
        <v>0</v>
      </c>
      <c r="AQ13" s="42">
        <f ca="1">SUMIF(Revenues!$A$3:$A$13,'Current Working'!$A$11:$A$13,Revenues!AM$3:AM$11)</f>
        <v>0</v>
      </c>
      <c r="AR13" s="42">
        <f ca="1">SUMIF(Revenues!$A$3:$A$13,'Current Working'!$A$11:$A$13,Revenues!AN$3:AN$11)</f>
        <v>0</v>
      </c>
      <c r="AS13" s="42">
        <f ca="1">SUMIF(Revenues!$A$3:$A$13,'Current Working'!$A$11:$A$13,Revenues!AO$3:AO$11)</f>
        <v>0</v>
      </c>
      <c r="AT13" s="42">
        <f ca="1">SUMIF(Revenues!$A$3:$A$13,'Current Working'!$A$11:$A$13,Revenues!AP$3:AP$11)</f>
        <v>0</v>
      </c>
      <c r="AU13" s="46">
        <f ca="1">+AT13-AN13</f>
        <v>0</v>
      </c>
      <c r="AV13" s="47" t="str">
        <f ca="1">IFERROR(AU13/AN13,"-")</f>
        <v>-</v>
      </c>
      <c r="AY13" s="42">
        <f ca="1">SUMIF(Revenues!$A$3:$A$13,'Current Working'!$A$11:$A$13,Revenues!AS$3:AS$11)</f>
        <v>0</v>
      </c>
      <c r="AZ13" s="46">
        <f ca="1">+AY13-AT13</f>
        <v>0</v>
      </c>
      <c r="BA13" s="47" t="str">
        <f ca="1">IFERROR(AZ13/AT13,"-")</f>
        <v>-</v>
      </c>
      <c r="BB13" s="42">
        <f ca="1">SUMIF(Revenues!$A$3:$A$13,'Current Working'!$A$11:$A$13,Revenues!AT$3:AT$11)</f>
        <v>0</v>
      </c>
      <c r="BC13" s="42">
        <f ca="1">SUMIF(Revenues!$A$3:$A$13,'Current Working'!$A$11:$A$13,Revenues!AU$3:AU$11)</f>
        <v>0</v>
      </c>
      <c r="BD13" s="42">
        <f ca="1">SUMIF(Revenues!$A$3:$A$13,'Current Working'!$A$11:$A$13,Revenues!AV$3:AV$11)</f>
        <v>0</v>
      </c>
      <c r="BE13" s="42">
        <f ca="1">SUMIF(Revenues!$A$3:$A$13,'Current Working'!$A$11:$A$13,Revenues!AW$3:AW$11)</f>
        <v>0</v>
      </c>
      <c r="BF13" s="42">
        <f ca="1">SUMIF(Revenues!$A$3:$A$13,'Current Working'!$A$11:$A$13,Revenues!AX$3:AX$11)</f>
        <v>0</v>
      </c>
      <c r="BG13" s="42">
        <f ca="1">SUMIF(Revenues!$A$3:$A$13,'Current Working'!$A$11:$A$13,Revenues!AY$3:AY$11)</f>
        <v>0</v>
      </c>
      <c r="BH13" s="46">
        <f ca="1">+BG13-BB13</f>
        <v>0</v>
      </c>
      <c r="BI13" s="47" t="str">
        <f ca="1">IFERROR(BH13/BB13,"-")</f>
        <v>-</v>
      </c>
    </row>
    <row r="14" spans="1:62" x14ac:dyDescent="0.25">
      <c r="B14" s="2"/>
      <c r="C14" s="26" t="s">
        <v>0</v>
      </c>
      <c r="D14" s="52"/>
      <c r="E14" s="48"/>
      <c r="F14" s="53">
        <f t="shared" ref="F14:L14" si="0">SUM(F11:F13)</f>
        <v>742500</v>
      </c>
      <c r="G14" s="54">
        <f t="shared" si="0"/>
        <v>742500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4822018.57</v>
      </c>
      <c r="L14" s="54">
        <f t="shared" si="0"/>
        <v>4822018.57</v>
      </c>
      <c r="M14" s="55">
        <f>L14-G14</f>
        <v>4079518.5700000003</v>
      </c>
      <c r="N14" s="44">
        <f>IFERROR(M14/G14,"-")</f>
        <v>5.4943011043771044</v>
      </c>
      <c r="O14" s="45"/>
      <c r="Q14" s="54">
        <f t="shared" ref="Q14:W14" si="1">SUM(Q11:Q13)</f>
        <v>5666000</v>
      </c>
      <c r="R14" s="54">
        <f t="shared" si="1"/>
        <v>5666000</v>
      </c>
      <c r="S14" s="54">
        <f t="shared" si="1"/>
        <v>0</v>
      </c>
      <c r="T14" s="54">
        <f t="shared" si="1"/>
        <v>0</v>
      </c>
      <c r="U14" s="54">
        <f t="shared" si="1"/>
        <v>0</v>
      </c>
      <c r="V14" s="56">
        <f t="shared" si="1"/>
        <v>5674426.8700000001</v>
      </c>
      <c r="W14" s="54">
        <f t="shared" si="1"/>
        <v>5674426.8700000001</v>
      </c>
      <c r="X14" s="43">
        <f>+W14-Q14</f>
        <v>8426.8700000001118</v>
      </c>
      <c r="Y14" s="44">
        <f>IFERROR(X14/Q14,"-")</f>
        <v>1.4872696787857592E-3</v>
      </c>
      <c r="Z14" s="45"/>
      <c r="AA14" s="45"/>
      <c r="AB14" s="53">
        <f ca="1">SUM(AB11:AB13)</f>
        <v>5455660</v>
      </c>
      <c r="AC14" s="54">
        <f ca="1">SUM(AC11:AC13)</f>
        <v>5455660</v>
      </c>
      <c r="AD14" s="54">
        <f t="shared" ref="AD14:AI14" ca="1" si="2">SUM(AD11:AD13)</f>
        <v>0</v>
      </c>
      <c r="AE14" s="54">
        <f t="shared" ca="1" si="2"/>
        <v>0</v>
      </c>
      <c r="AF14" s="54">
        <f t="shared" ca="1" si="2"/>
        <v>0</v>
      </c>
      <c r="AG14" s="56">
        <f t="shared" ca="1" si="2"/>
        <v>4956172.41</v>
      </c>
      <c r="AH14" s="54">
        <f t="shared" ca="1" si="2"/>
        <v>4956172.41</v>
      </c>
      <c r="AI14" s="54">
        <f t="shared" ca="1" si="2"/>
        <v>-499487.58999999985</v>
      </c>
      <c r="AJ14" s="47">
        <f ca="1">IFERROR(AI14/AC14,"-")</f>
        <v>-9.1554017295799192E-2</v>
      </c>
      <c r="AL14" s="14"/>
      <c r="AM14" s="53">
        <f ca="1">SUM(AM11:AM13)</f>
        <v>5455660</v>
      </c>
      <c r="AN14" s="54">
        <f ca="1">SUM(AN11:AN13)</f>
        <v>5455660</v>
      </c>
      <c r="AO14" s="54">
        <f t="shared" ref="AO14:AS14" ca="1" si="3">SUM(AO11:AO13)</f>
        <v>5455660</v>
      </c>
      <c r="AP14" s="54">
        <f t="shared" ca="1" si="3"/>
        <v>2721968.05</v>
      </c>
      <c r="AQ14" s="54">
        <f t="shared" ca="1" si="3"/>
        <v>0</v>
      </c>
      <c r="AR14" s="54">
        <f t="shared" ca="1" si="3"/>
        <v>0</v>
      </c>
      <c r="AS14" s="54">
        <f t="shared" ca="1" si="3"/>
        <v>0</v>
      </c>
      <c r="AT14" s="54">
        <f t="shared" ref="AT14:AU14" ca="1" si="4">SUM(AT11:AT13)</f>
        <v>0</v>
      </c>
      <c r="AU14" s="54">
        <f t="shared" ca="1" si="4"/>
        <v>-5455660</v>
      </c>
      <c r="AV14" s="47">
        <f ca="1">IFERROR(AU14/AN14,"-")</f>
        <v>-1</v>
      </c>
      <c r="AY14" s="53">
        <f ca="1">SUM(AY11:AY13)</f>
        <v>0</v>
      </c>
      <c r="AZ14" s="54">
        <f ca="1">SUM(AZ11:AZ13)</f>
        <v>0</v>
      </c>
      <c r="BA14" s="47" t="str">
        <f ca="1">IFERROR(AZ14/AT14,"-")</f>
        <v>-</v>
      </c>
      <c r="BB14" s="54">
        <f ca="1">SUM(BB11:BB13)</f>
        <v>0</v>
      </c>
      <c r="BC14" s="54">
        <f t="shared" ref="BC14:BH14" ca="1" si="5">SUM(BC11:BC13)</f>
        <v>0</v>
      </c>
      <c r="BD14" s="54">
        <f t="shared" ca="1" si="5"/>
        <v>0</v>
      </c>
      <c r="BE14" s="54">
        <f t="shared" ca="1" si="5"/>
        <v>0</v>
      </c>
      <c r="BF14" s="56">
        <f t="shared" ca="1" si="5"/>
        <v>0</v>
      </c>
      <c r="BG14" s="54">
        <f t="shared" ca="1" si="5"/>
        <v>0</v>
      </c>
      <c r="BH14" s="54">
        <f t="shared" ca="1" si="5"/>
        <v>0</v>
      </c>
      <c r="BI14" s="47" t="str">
        <f ca="1">IFERROR(BH14/BB14,"-")</f>
        <v>-</v>
      </c>
    </row>
    <row r="15" spans="1:62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25">
      <c r="B16" s="26" t="s">
        <v>26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2" s="67" customFormat="1" x14ac:dyDescent="0.25">
      <c r="A17" s="65">
        <v>4</v>
      </c>
      <c r="B17" s="66"/>
      <c r="C17" s="66"/>
      <c r="D17" s="40" t="s">
        <v>27</v>
      </c>
      <c r="E17" s="48"/>
      <c r="F17" s="42">
        <f>SUMIF(Expenses!$A$3:$A$175,'Current Working'!$A$17:$A$22,Expenses!H$3:H$175)</f>
        <v>0</v>
      </c>
      <c r="G17" s="42">
        <f>SUMIF(Expenses!$A$3:$A$175,'Current Working'!$A$17:$A$22,Expenses!I$3:I$175)</f>
        <v>0</v>
      </c>
      <c r="H17" s="42">
        <f>SUMIF(Expenses!$A$3:$A$175,'Current Working'!$A$17:$A$22,Expenses!J$3:J$175)</f>
        <v>0</v>
      </c>
      <c r="I17" s="42">
        <f>SUMIF(Expenses!$A$3:$A$175,'Current Working'!$A$17:$A$22,Expenses!K$3:K$175)</f>
        <v>0</v>
      </c>
      <c r="J17" s="42">
        <f>SUMIF(Expenses!$A$3:$A$175,'Current Working'!$A$17:$A$22,Expenses!L$3:L$175)</f>
        <v>0</v>
      </c>
      <c r="K17" s="42">
        <f>SUMIF(Expenses!$A$3:$A$175,'Current Working'!$A$17:$A$22,Expenses!M$3:M$175)</f>
        <v>0</v>
      </c>
      <c r="L17" s="42">
        <f>SUMIF(Expenses!$A$3:$A$175,'Current Working'!$A$17:$A$22,Expenses!N$3:N$175)</f>
        <v>0</v>
      </c>
      <c r="M17" s="46">
        <f>L17-G17</f>
        <v>0</v>
      </c>
      <c r="N17" s="47" t="str">
        <f>IFERROR(M17/G17,"-")</f>
        <v>-</v>
      </c>
      <c r="O17" s="41"/>
      <c r="Q17" s="42">
        <f>SUMIF(Expenses!$A$3:$A$175,'Current Working'!$A$17:$A$22,Expenses!Q$3:Q$175)</f>
        <v>0</v>
      </c>
      <c r="R17" s="42">
        <f>SUMIF(Expenses!$A$3:$A$175,'Current Working'!$A$17:$A$22,Expenses!R$3:R$175)</f>
        <v>0</v>
      </c>
      <c r="S17" s="42">
        <f>SUMIF(Expenses!$A$3:$A$175,'Current Working'!$A$17:$A$22,Expenses!S$3:S$175)</f>
        <v>0</v>
      </c>
      <c r="T17" s="42">
        <f>SUMIF(Expenses!$A$3:$A$175,'Current Working'!$A$17:$A$22,Expenses!T$3:T$175)</f>
        <v>0</v>
      </c>
      <c r="U17" s="42">
        <f>SUMIF(Expenses!$A$3:$A$175,'Current Working'!$A$17:$A$22,Expenses!U$3:U$175)</f>
        <v>0</v>
      </c>
      <c r="V17" s="42">
        <f>SUMIF(Expenses!$A$3:$A$175,'Current Working'!$A$17:$A$22,Expenses!V$3:V$175)</f>
        <v>0</v>
      </c>
      <c r="W17" s="42">
        <f>SUMIF(Expenses!$A$3:$A$175,'Current Working'!$A$17:$A$22,Expenses!W$3:W$175)</f>
        <v>0</v>
      </c>
      <c r="X17" s="46">
        <f>+W17-Q17</f>
        <v>0</v>
      </c>
      <c r="Y17" s="47" t="str">
        <f>IFERROR(X17/Q17,"-")</f>
        <v>-</v>
      </c>
      <c r="Z17" s="41"/>
      <c r="AA17" s="41"/>
      <c r="AB17" s="42">
        <f>SUMIF(Expenses!$A$3:$A$175,'Current Working'!$A$17:$A$22,Expenses!Z$3:Z$175)</f>
        <v>0</v>
      </c>
      <c r="AC17" s="42">
        <f>SUMIF(Expenses!$A$3:$A$175,'Current Working'!$A$17:$A$22,Expenses!AA$3:AA$175)</f>
        <v>0</v>
      </c>
      <c r="AD17" s="42">
        <f>SUMIF(Expenses!$A$3:$A$175,'Current Working'!$A$17:$A$22,Expenses!AB$3:AB$175)</f>
        <v>0</v>
      </c>
      <c r="AE17" s="42">
        <f>SUMIF(Expenses!$A$3:$A$175,'Current Working'!$A$17:$A$22,Expenses!AC$3:AC$175)</f>
        <v>0</v>
      </c>
      <c r="AF17" s="42">
        <f>SUMIF(Expenses!$A$3:$A$175,'Current Working'!$A$17:$A$22,Expenses!AD$3:AD$175)</f>
        <v>0</v>
      </c>
      <c r="AG17" s="42">
        <f>SUMIF(Expenses!$A$3:$A$175,'Current Working'!$A$17:$A$22,Expenses!AE$3:AE$175)</f>
        <v>0</v>
      </c>
      <c r="AH17" s="42">
        <f>SUMIF(Expenses!$A$3:$A$175,'Current Working'!$A$17:$A$22,Expenses!AF$3:AF$175)</f>
        <v>0</v>
      </c>
      <c r="AI17" s="46">
        <f>+AH17-AC17</f>
        <v>0</v>
      </c>
      <c r="AJ17" s="47" t="str">
        <f>IFERROR(AI17/AC17,"-")</f>
        <v>-</v>
      </c>
      <c r="AK17" s="48"/>
      <c r="AL17" s="49"/>
      <c r="AM17" s="42">
        <f>SUMIF(Expenses!$A$3:$A$175,'Current Working'!$A$17:$A$22,Expenses!AI$3:AI$175)</f>
        <v>0</v>
      </c>
      <c r="AN17" s="42">
        <f>SUMIF(Expenses!$A$3:$A$175,'Current Working'!$A$17:$A$22,Expenses!AJ$3:AJ$175)</f>
        <v>0</v>
      </c>
      <c r="AO17" s="42">
        <f>SUMIF(Expenses!$A$3:$A$175,'Current Working'!$A$17:$A$22,Expenses!AK$3:AK$175)</f>
        <v>0</v>
      </c>
      <c r="AP17" s="42">
        <f>SUMIF(Expenses!$A$3:$A$175,'Current Working'!$A$17:$A$22,Expenses!AL$3:AL$175)</f>
        <v>0</v>
      </c>
      <c r="AQ17" s="42">
        <f>SUMIF(Expenses!$A$3:$A$175,'Current Working'!$A$17:$A$22,Expenses!AM$3:AM$175)</f>
        <v>0</v>
      </c>
      <c r="AR17" s="42">
        <f>SUMIF(Expenses!$A$3:$A$175,'Current Working'!$A$17:$A$22,Expenses!AN$3:AN$175)</f>
        <v>0</v>
      </c>
      <c r="AS17" s="42">
        <f>SUMIF(Expenses!$A$3:$A$175,'Current Working'!$A$17:$A$22,Expenses!AO$3:AO$175)</f>
        <v>0</v>
      </c>
      <c r="AT17" s="42">
        <f>SUMIF(Expenses!$A$3:$A$175,'Current Working'!$A$17:$A$22,Expenses!AP$3:AP$175)</f>
        <v>0</v>
      </c>
      <c r="AU17" s="46">
        <f>+AT17-AN17</f>
        <v>0</v>
      </c>
      <c r="AV17" s="47" t="str">
        <f>IFERROR(AU17/AN17,"-")</f>
        <v>-</v>
      </c>
      <c r="AW17" s="48"/>
      <c r="AX17" s="68"/>
      <c r="AY17" s="42">
        <f>SUMIF(Expenses!$A$3:$A$175,'Current Working'!$A$17:$A$22,Expenses!AS$3:AS$175)</f>
        <v>0</v>
      </c>
      <c r="AZ17" s="46">
        <f>+AY17-AT17</f>
        <v>0</v>
      </c>
      <c r="BA17" s="47" t="str">
        <f>IFERROR(AZ17/AT17,"-")</f>
        <v>-</v>
      </c>
      <c r="BB17" s="42">
        <f>SUMIF(Expenses!$A$3:$A$175,'Current Working'!$A$17:$A$22,Expenses!AT$3:AT$175)</f>
        <v>0</v>
      </c>
      <c r="BC17" s="42">
        <f>SUMIF(Expenses!$A$3:$A$175,'Current Working'!$A$17:$A$22,Expenses!AU$3:AU$175)</f>
        <v>0</v>
      </c>
      <c r="BD17" s="42">
        <f>SUMIF(Expenses!$A$3:$A$175,'Current Working'!$A$17:$A$22,Expenses!AV$3:AV$175)</f>
        <v>0</v>
      </c>
      <c r="BE17" s="42">
        <f>SUMIF(Expenses!$A$3:$A$175,'Current Working'!$A$17:$A$22,Expenses!AW$3:AW$175)</f>
        <v>0</v>
      </c>
      <c r="BF17" s="42">
        <f>SUMIF(Expenses!$A$3:$A$175,'Current Working'!$A$17:$A$22,Expenses!AX$3:AX$175)</f>
        <v>0</v>
      </c>
      <c r="BG17" s="42">
        <f>SUMIF(Expenses!$A$3:$A$175,'Current Working'!$A$17:$A$22,Expenses!AY$3:AY$175)</f>
        <v>0</v>
      </c>
      <c r="BH17" s="46">
        <f>+BG17-BB17</f>
        <v>0</v>
      </c>
      <c r="BI17" s="47" t="str">
        <f>IFERROR(BH17/BB17,"-")</f>
        <v>-</v>
      </c>
      <c r="BJ17" s="48"/>
    </row>
    <row r="18" spans="1:62" s="67" customFormat="1" x14ac:dyDescent="0.25">
      <c r="A18" s="65">
        <v>5</v>
      </c>
      <c r="B18" s="66"/>
      <c r="C18" s="66"/>
      <c r="D18" s="40" t="s">
        <v>28</v>
      </c>
      <c r="E18" s="41"/>
      <c r="F18" s="42">
        <f>SUMIF(Expenses!$A$3:$A$175,'Current Working'!$A$17:$A$22,Expenses!H$3:H$175)</f>
        <v>50000</v>
      </c>
      <c r="G18" s="42">
        <f>SUMIF(Expenses!$A$3:$A$175,'Current Working'!$A$17:$A$22,Expenses!I$3:I$175)</f>
        <v>192090</v>
      </c>
      <c r="H18" s="42">
        <f>SUMIF(Expenses!$A$3:$A$175,'Current Working'!$A$17:$A$22,Expenses!J$3:J$175)</f>
        <v>0</v>
      </c>
      <c r="I18" s="42">
        <f>SUMIF(Expenses!$A$3:$A$175,'Current Working'!$A$17:$A$22,Expenses!K$3:K$175)</f>
        <v>0</v>
      </c>
      <c r="J18" s="42">
        <f>SUMIF(Expenses!$A$3:$A$175,'Current Working'!$A$17:$A$22,Expenses!L$3:L$175)</f>
        <v>0</v>
      </c>
      <c r="K18" s="42">
        <f>SUMIF(Expenses!$A$3:$A$175,'Current Working'!$A$17:$A$22,Expenses!M$3:M$175)</f>
        <v>114791.79</v>
      </c>
      <c r="L18" s="42">
        <f>SUMIF(Expenses!$A$3:$A$175,'Current Working'!$A$17:$A$22,Expenses!N$3:N$175)</f>
        <v>114791.79</v>
      </c>
      <c r="M18" s="46">
        <f>L18-G18</f>
        <v>-77298.210000000006</v>
      </c>
      <c r="N18" s="47">
        <f>IFERROR(M18/G18,"-")</f>
        <v>-0.40240621583632674</v>
      </c>
      <c r="O18" s="41"/>
      <c r="Q18" s="42">
        <f>SUMIF(Expenses!$A$3:$A$175,'Current Working'!$A$17:$A$22,Expenses!Q$3:Q$175)</f>
        <v>48000</v>
      </c>
      <c r="R18" s="42">
        <f>SUMIF(Expenses!$A$3:$A$175,'Current Working'!$A$17:$A$22,Expenses!R$3:R$175)</f>
        <v>79250</v>
      </c>
      <c r="S18" s="42">
        <f>SUMIF(Expenses!$A$3:$A$175,'Current Working'!$A$17:$A$22,Expenses!S$3:S$175)</f>
        <v>0</v>
      </c>
      <c r="T18" s="42">
        <f>SUMIF(Expenses!$A$3:$A$175,'Current Working'!$A$17:$A$22,Expenses!T$3:T$175)</f>
        <v>0</v>
      </c>
      <c r="U18" s="42">
        <f>SUMIF(Expenses!$A$3:$A$175,'Current Working'!$A$17:$A$22,Expenses!U$3:U$175)</f>
        <v>0</v>
      </c>
      <c r="V18" s="42">
        <f>SUMIF(Expenses!$A$3:$A$175,'Current Working'!$A$17:$A$22,Expenses!V$3:V$175)</f>
        <v>6723.93</v>
      </c>
      <c r="W18" s="42">
        <f>SUMIF(Expenses!$A$3:$A$175,'Current Working'!$A$17:$A$22,Expenses!W$3:W$175)</f>
        <v>6723.93</v>
      </c>
      <c r="X18" s="46">
        <f>+W18-Q18</f>
        <v>-41276.07</v>
      </c>
      <c r="Y18" s="47">
        <f>IFERROR(X18/Q18,"-")</f>
        <v>-0.85991812499999998</v>
      </c>
      <c r="Z18" s="41"/>
      <c r="AA18" s="41"/>
      <c r="AB18" s="42">
        <f>SUMIF(Expenses!$A$3:$A$175,'Current Working'!$A$17:$A$22,Expenses!Z$3:Z$175)</f>
        <v>50000</v>
      </c>
      <c r="AC18" s="42">
        <f>SUMIF(Expenses!$A$3:$A$175,'Current Working'!$A$17:$A$22,Expenses!AA$3:AA$175)</f>
        <v>81250</v>
      </c>
      <c r="AD18" s="42">
        <f>SUMIF(Expenses!$A$3:$A$175,'Current Working'!$A$17:$A$22,Expenses!AB$3:AB$175)</f>
        <v>0</v>
      </c>
      <c r="AE18" s="42">
        <f>SUMIF(Expenses!$A$3:$A$175,'Current Working'!$A$17:$A$22,Expenses!AC$3:AC$175)</f>
        <v>0</v>
      </c>
      <c r="AF18" s="42">
        <f>SUMIF(Expenses!$A$3:$A$175,'Current Working'!$A$17:$A$22,Expenses!AD$3:AD$175)</f>
        <v>0</v>
      </c>
      <c r="AG18" s="42">
        <f>SUMIF(Expenses!$A$3:$A$175,'Current Working'!$A$17:$A$22,Expenses!AE$3:AE$175)</f>
        <v>10726.64</v>
      </c>
      <c r="AH18" s="42">
        <f>SUMIF(Expenses!$A$3:$A$175,'Current Working'!$A$17:$A$22,Expenses!AF$3:AF$175)</f>
        <v>10726.64</v>
      </c>
      <c r="AI18" s="46">
        <f>+AH18-AC18</f>
        <v>-70523.360000000001</v>
      </c>
      <c r="AJ18" s="47">
        <f>IFERROR(AI18/AC18,"-")</f>
        <v>-0.86797981538461544</v>
      </c>
      <c r="AK18" s="48"/>
      <c r="AL18" s="49"/>
      <c r="AM18" s="42">
        <f>SUMIF(Expenses!$A$3:$A$175,'Current Working'!$A$17:$A$22,Expenses!AI$3:AI$175)</f>
        <v>50000</v>
      </c>
      <c r="AN18" s="42">
        <f>SUMIF(Expenses!$A$3:$A$175,'Current Working'!$A$17:$A$22,Expenses!AJ$3:AJ$175)</f>
        <v>50000</v>
      </c>
      <c r="AO18" s="42">
        <f>SUMIF(Expenses!$A$3:$A$175,'Current Working'!$A$17:$A$22,Expenses!AK$3:AK$175)</f>
        <v>50000</v>
      </c>
      <c r="AP18" s="42">
        <f>SUMIF(Expenses!$A$3:$A$175,'Current Working'!$A$17:$A$22,Expenses!AL$3:AL$175)</f>
        <v>0</v>
      </c>
      <c r="AQ18" s="42">
        <f>SUMIF(Expenses!$A$3:$A$175,'Current Working'!$A$17:$A$22,Expenses!AM$3:AM$175)</f>
        <v>0</v>
      </c>
      <c r="AR18" s="42">
        <f>SUMIF(Expenses!$A$3:$A$175,'Current Working'!$A$17:$A$22,Expenses!AN$3:AN$175)</f>
        <v>0</v>
      </c>
      <c r="AS18" s="42">
        <f>SUMIF(Expenses!$A$3:$A$175,'Current Working'!$A$17:$A$22,Expenses!AO$3:AO$175)</f>
        <v>0</v>
      </c>
      <c r="AT18" s="42">
        <f>SUMIF(Expenses!$A$3:$A$175,'Current Working'!$A$17:$A$22,Expenses!AP$3:AP$175)</f>
        <v>0</v>
      </c>
      <c r="AU18" s="46">
        <f>+AT18-AN18</f>
        <v>-50000</v>
      </c>
      <c r="AV18" s="47">
        <f t="shared" ref="AV18:AV23" si="6">IFERROR(AU18/AN18,"-")</f>
        <v>-1</v>
      </c>
      <c r="AW18" s="69"/>
      <c r="AY18" s="42">
        <f>SUMIF(Expenses!$A$3:$A$175,'Current Working'!$A$17:$A$22,Expenses!AS$3:AS$175)</f>
        <v>0</v>
      </c>
      <c r="AZ18" s="46">
        <f>+AY18-AT18</f>
        <v>0</v>
      </c>
      <c r="BA18" s="47" t="str">
        <f>IFERROR(AZ18/AT18,"-")</f>
        <v>-</v>
      </c>
      <c r="BB18" s="42">
        <f>SUMIF(Expenses!$A$3:$A$175,'Current Working'!$A$17:$A$22,Expenses!AT$3:AT$175)</f>
        <v>0</v>
      </c>
      <c r="BC18" s="42">
        <f>SUMIF(Expenses!$A$3:$A$175,'Current Working'!$A$17:$A$22,Expenses!AU$3:AU$175)</f>
        <v>0</v>
      </c>
      <c r="BD18" s="42">
        <f>SUMIF(Expenses!$A$3:$A$175,'Current Working'!$A$17:$A$22,Expenses!AV$3:AV$175)</f>
        <v>0</v>
      </c>
      <c r="BE18" s="42">
        <f>SUMIF(Expenses!$A$3:$A$175,'Current Working'!$A$17:$A$22,Expenses!AW$3:AW$175)</f>
        <v>0</v>
      </c>
      <c r="BF18" s="42">
        <f>SUMIF(Expenses!$A$3:$A$175,'Current Working'!$A$17:$A$22,Expenses!AX$3:AX$175)</f>
        <v>0</v>
      </c>
      <c r="BG18" s="42">
        <f>SUMIF(Expenses!$A$3:$A$175,'Current Working'!$A$17:$A$22,Expenses!AY$3:AY$175)</f>
        <v>0</v>
      </c>
      <c r="BH18" s="46">
        <f>+BG18-BB18</f>
        <v>0</v>
      </c>
      <c r="BI18" s="47" t="str">
        <f>IFERROR(BH18/BB18,"-")</f>
        <v>-</v>
      </c>
      <c r="BJ18" s="69"/>
    </row>
    <row r="19" spans="1:62" s="67" customFormat="1" x14ac:dyDescent="0.25">
      <c r="A19" s="65">
        <v>6</v>
      </c>
      <c r="B19" s="66"/>
      <c r="C19" s="66"/>
      <c r="D19" s="40" t="s">
        <v>114</v>
      </c>
      <c r="E19" s="41"/>
      <c r="F19" s="42">
        <f>SUMIF(Expenses!$A$3:$A$175,'Current Working'!$A$17:$A$22,Expenses!H$3:H$175)</f>
        <v>62265</v>
      </c>
      <c r="G19" s="42">
        <f>SUMIF(Expenses!$A$3:$A$175,'Current Working'!$A$17:$A$22,Expenses!I$3:I$175)</f>
        <v>62265</v>
      </c>
      <c r="H19" s="42">
        <f>SUMIF(Expenses!$A$3:$A$175,'Current Working'!$A$17:$A$22,Expenses!J$3:J$175)</f>
        <v>0</v>
      </c>
      <c r="I19" s="42">
        <f>SUMIF(Expenses!$A$3:$A$175,'Current Working'!$A$17:$A$22,Expenses!K$3:K$175)</f>
        <v>0</v>
      </c>
      <c r="J19" s="42">
        <f>SUMIF(Expenses!$A$3:$A$175,'Current Working'!$A$17:$A$22,Expenses!L$3:L$175)</f>
        <v>0</v>
      </c>
      <c r="K19" s="42">
        <f>SUMIF(Expenses!$A$3:$A$175,'Current Working'!$A$17:$A$22,Expenses!M$3:M$175)</f>
        <v>62265</v>
      </c>
      <c r="L19" s="42">
        <f>SUMIF(Expenses!$A$3:$A$175,'Current Working'!$A$17:$A$22,Expenses!N$3:N$175)</f>
        <v>62265</v>
      </c>
      <c r="M19" s="46">
        <f>L19-G19</f>
        <v>0</v>
      </c>
      <c r="N19" s="47">
        <f>IFERROR(M19/G19,"-")</f>
        <v>0</v>
      </c>
      <c r="O19" s="41"/>
      <c r="Q19" s="42">
        <f>SUMIF(Expenses!$A$3:$A$175,'Current Working'!$A$17:$A$22,Expenses!Q$3:Q$175)</f>
        <v>68605</v>
      </c>
      <c r="R19" s="42">
        <f>SUMIF(Expenses!$A$3:$A$175,'Current Working'!$A$17:$A$22,Expenses!R$3:R$175)</f>
        <v>68605</v>
      </c>
      <c r="S19" s="42">
        <f>SUMIF(Expenses!$A$3:$A$175,'Current Working'!$A$17:$A$22,Expenses!S$3:S$175)</f>
        <v>0</v>
      </c>
      <c r="T19" s="42">
        <f>SUMIF(Expenses!$A$3:$A$175,'Current Working'!$A$17:$A$22,Expenses!T$3:T$175)</f>
        <v>0</v>
      </c>
      <c r="U19" s="42">
        <f>SUMIF(Expenses!$A$3:$A$175,'Current Working'!$A$17:$A$22,Expenses!U$3:U$175)</f>
        <v>0</v>
      </c>
      <c r="V19" s="42">
        <f>SUMIF(Expenses!$A$3:$A$175,'Current Working'!$A$17:$A$22,Expenses!V$3:V$175)</f>
        <v>68605</v>
      </c>
      <c r="W19" s="42">
        <f>SUMIF(Expenses!$A$3:$A$175,'Current Working'!$A$17:$A$22,Expenses!W$3:W$175)</f>
        <v>68605</v>
      </c>
      <c r="X19" s="46">
        <f>+W19-Q19</f>
        <v>0</v>
      </c>
      <c r="Y19" s="47">
        <f>IFERROR(X19/Q19,"-")</f>
        <v>0</v>
      </c>
      <c r="Z19" s="41"/>
      <c r="AA19" s="41"/>
      <c r="AB19" s="42">
        <f>SUMIF(Expenses!$A$3:$A$175,'Current Working'!$A$17:$A$22,Expenses!Z$3:Z$175)</f>
        <v>70330</v>
      </c>
      <c r="AC19" s="42">
        <f>SUMIF(Expenses!$A$3:$A$175,'Current Working'!$A$17:$A$22,Expenses!AA$3:AA$175)</f>
        <v>70330</v>
      </c>
      <c r="AD19" s="42">
        <f>SUMIF(Expenses!$A$3:$A$175,'Current Working'!$A$17:$A$22,Expenses!AB$3:AB$175)</f>
        <v>0</v>
      </c>
      <c r="AE19" s="42">
        <f>SUMIF(Expenses!$A$3:$A$175,'Current Working'!$A$17:$A$22,Expenses!AC$3:AC$175)</f>
        <v>0</v>
      </c>
      <c r="AF19" s="42">
        <f>SUMIF(Expenses!$A$3:$A$175,'Current Working'!$A$17:$A$22,Expenses!AD$3:AD$175)</f>
        <v>0</v>
      </c>
      <c r="AG19" s="42">
        <f>SUMIF(Expenses!$A$3:$A$175,'Current Working'!$A$17:$A$22,Expenses!AE$3:AE$175)</f>
        <v>50567.71</v>
      </c>
      <c r="AH19" s="42">
        <f>SUMIF(Expenses!$A$3:$A$175,'Current Working'!$A$17:$A$22,Expenses!AF$3:AF$175)</f>
        <v>50567.71</v>
      </c>
      <c r="AI19" s="46">
        <f>+AH19-AC19</f>
        <v>-19762.29</v>
      </c>
      <c r="AJ19" s="47">
        <f>IFERROR(AI19/AC19,"-")</f>
        <v>-0.28099374377932607</v>
      </c>
      <c r="AK19" s="48"/>
      <c r="AL19" s="49"/>
      <c r="AM19" s="42">
        <f>SUMIF(Expenses!$A$3:$A$175,'Current Working'!$A$17:$A$22,Expenses!AI$3:AI$175)</f>
        <v>70330</v>
      </c>
      <c r="AN19" s="42">
        <f>SUMIF(Expenses!$A$3:$A$175,'Current Working'!$A$17:$A$22,Expenses!AJ$3:AJ$175)</f>
        <v>70330</v>
      </c>
      <c r="AO19" s="42">
        <f>SUMIF(Expenses!$A$3:$A$175,'Current Working'!$A$17:$A$22,Expenses!AK$3:AK$175)</f>
        <v>70330</v>
      </c>
      <c r="AP19" s="42">
        <f>SUMIF(Expenses!$A$3:$A$175,'Current Working'!$A$17:$A$22,Expenses!AL$3:AL$175)</f>
        <v>0</v>
      </c>
      <c r="AQ19" s="42">
        <f>SUMIF(Expenses!$A$3:$A$175,'Current Working'!$A$17:$A$22,Expenses!AM$3:AM$175)</f>
        <v>0</v>
      </c>
      <c r="AR19" s="42">
        <f>SUMIF(Expenses!$A$3:$A$175,'Current Working'!$A$17:$A$22,Expenses!AN$3:AN$175)</f>
        <v>0</v>
      </c>
      <c r="AS19" s="42">
        <f>SUMIF(Expenses!$A$3:$A$175,'Current Working'!$A$17:$A$22,Expenses!AO$3:AO$175)</f>
        <v>0</v>
      </c>
      <c r="AT19" s="42">
        <f>SUMIF(Expenses!$A$3:$A$175,'Current Working'!$A$17:$A$22,Expenses!AP$3:AP$175)</f>
        <v>0</v>
      </c>
      <c r="AU19" s="46">
        <f>+AT19-AN19</f>
        <v>-70330</v>
      </c>
      <c r="AV19" s="47">
        <f t="shared" si="6"/>
        <v>-1</v>
      </c>
      <c r="AW19" s="70"/>
      <c r="AY19" s="42">
        <f>SUMIF(Expenses!$A$3:$A$175,'Current Working'!$A$17:$A$22,Expenses!AS$3:AS$175)</f>
        <v>0</v>
      </c>
      <c r="AZ19" s="46">
        <f>+AY19-AT19</f>
        <v>0</v>
      </c>
      <c r="BA19" s="47" t="str">
        <f>IFERROR(AZ19/AT19,"-")</f>
        <v>-</v>
      </c>
      <c r="BB19" s="42">
        <f>SUMIF(Expenses!$A$3:$A$175,'Current Working'!$A$17:$A$22,Expenses!AT$3:AT$175)</f>
        <v>0</v>
      </c>
      <c r="BC19" s="42">
        <f>SUMIF(Expenses!$A$3:$A$175,'Current Working'!$A$17:$A$22,Expenses!AU$3:AU$175)</f>
        <v>0</v>
      </c>
      <c r="BD19" s="42">
        <f>SUMIF(Expenses!$A$3:$A$175,'Current Working'!$A$17:$A$22,Expenses!AV$3:AV$175)</f>
        <v>0</v>
      </c>
      <c r="BE19" s="42">
        <f>SUMIF(Expenses!$A$3:$A$175,'Current Working'!$A$17:$A$22,Expenses!AW$3:AW$175)</f>
        <v>0</v>
      </c>
      <c r="BF19" s="42">
        <f>SUMIF(Expenses!$A$3:$A$175,'Current Working'!$A$17:$A$22,Expenses!AX$3:AX$175)</f>
        <v>0</v>
      </c>
      <c r="BG19" s="42">
        <f>SUMIF(Expenses!$A$3:$A$175,'Current Working'!$A$17:$A$22,Expenses!AY$3:AY$175)</f>
        <v>0</v>
      </c>
      <c r="BH19" s="46">
        <f>+BG19-BB19</f>
        <v>0</v>
      </c>
      <c r="BI19" s="47" t="str">
        <f>IFERROR(BH19/BB19,"-")</f>
        <v>-</v>
      </c>
      <c r="BJ19" s="70"/>
    </row>
    <row r="20" spans="1:62" s="67" customFormat="1" x14ac:dyDescent="0.25">
      <c r="A20" s="65">
        <v>9</v>
      </c>
      <c r="B20" s="66"/>
      <c r="C20" s="66"/>
      <c r="D20" s="40" t="s">
        <v>113</v>
      </c>
      <c r="E20" s="41"/>
      <c r="F20" s="42">
        <f>SUMIF(Expenses!$A$3:$A$175,'Current Working'!$A$17:$A$22,Expenses!H$3:H$175)</f>
        <v>0</v>
      </c>
      <c r="G20" s="42">
        <f>SUMIF(Expenses!$A$3:$A$175,'Current Working'!$A$17:$A$22,Expenses!I$3:I$175)</f>
        <v>0</v>
      </c>
      <c r="H20" s="42">
        <f>SUMIF(Expenses!$A$3:$A$175,'Current Working'!$A$17:$A$22,Expenses!J$3:J$175)</f>
        <v>0</v>
      </c>
      <c r="I20" s="42">
        <f>SUMIF(Expenses!$A$3:$A$175,'Current Working'!$A$17:$A$22,Expenses!K$3:K$175)</f>
        <v>0</v>
      </c>
      <c r="J20" s="42">
        <f>SUMIF(Expenses!$A$3:$A$175,'Current Working'!$A$17:$A$22,Expenses!L$3:L$175)</f>
        <v>0</v>
      </c>
      <c r="K20" s="42">
        <f>SUMIF(Expenses!$A$3:$A$175,'Current Working'!$A$17:$A$22,Expenses!M$3:M$175)</f>
        <v>0</v>
      </c>
      <c r="L20" s="42">
        <f>SUMIF(Expenses!$A$3:$A$175,'Current Working'!$A$17:$A$22,Expenses!N$3:N$175)</f>
        <v>0</v>
      </c>
      <c r="M20" s="46"/>
      <c r="N20" s="47"/>
      <c r="O20" s="41"/>
      <c r="Q20" s="42">
        <f>SUMIF(Expenses!$A$3:$A$175,'Current Working'!$A$17:$A$22,Expenses!Q$3:Q$175)</f>
        <v>0</v>
      </c>
      <c r="R20" s="42">
        <f>SUMIF(Expenses!$A$3:$A$175,'Current Working'!$A$17:$A$22,Expenses!R$3:R$175)</f>
        <v>0</v>
      </c>
      <c r="S20" s="42">
        <f>SUMIF(Expenses!$A$3:$A$175,'Current Working'!$A$17:$A$22,Expenses!S$3:S$175)</f>
        <v>0</v>
      </c>
      <c r="T20" s="42">
        <f>SUMIF(Expenses!$A$3:$A$175,'Current Working'!$A$17:$A$22,Expenses!T$3:T$175)</f>
        <v>0</v>
      </c>
      <c r="U20" s="42">
        <f>SUMIF(Expenses!$A$3:$A$175,'Current Working'!$A$17:$A$22,Expenses!U$3:U$175)</f>
        <v>0</v>
      </c>
      <c r="V20" s="42">
        <f>SUMIF(Expenses!$A$3:$A$175,'Current Working'!$A$17:$A$22,Expenses!V$3:V$175)</f>
        <v>0</v>
      </c>
      <c r="W20" s="42">
        <f>SUMIF(Expenses!$A$3:$A$175,'Current Working'!$A$17:$A$22,Expenses!W$3:W$175)</f>
        <v>0</v>
      </c>
      <c r="X20" s="46"/>
      <c r="Y20" s="47"/>
      <c r="Z20" s="41"/>
      <c r="AA20" s="41"/>
      <c r="AB20" s="42">
        <f>SUMIF(Expenses!$A$3:$A$175,'Current Working'!$A$17:$A$22,Expenses!Z$3:Z$175)</f>
        <v>0</v>
      </c>
      <c r="AC20" s="42">
        <f>SUMIF(Expenses!$A$3:$A$175,'Current Working'!$A$17:$A$22,Expenses!AA$3:AA$175)</f>
        <v>0</v>
      </c>
      <c r="AD20" s="42">
        <f>SUMIF(Expenses!$A$3:$A$175,'Current Working'!$A$17:$A$22,Expenses!AB$3:AB$175)</f>
        <v>0</v>
      </c>
      <c r="AE20" s="42">
        <f>SUMIF(Expenses!$A$3:$A$175,'Current Working'!$A$17:$A$22,Expenses!AC$3:AC$175)</f>
        <v>0</v>
      </c>
      <c r="AF20" s="42">
        <f>SUMIF(Expenses!$A$3:$A$175,'Current Working'!$A$17:$A$22,Expenses!AD$3:AD$175)</f>
        <v>0</v>
      </c>
      <c r="AG20" s="42">
        <f>SUMIF(Expenses!$A$3:$A$175,'Current Working'!$A$17:$A$22,Expenses!AE$3:AE$175)</f>
        <v>0</v>
      </c>
      <c r="AH20" s="42">
        <f>SUMIF(Expenses!$A$3:$A$175,'Current Working'!$A$17:$A$22,Expenses!AF$3:AF$175)</f>
        <v>0</v>
      </c>
      <c r="AI20" s="46"/>
      <c r="AJ20" s="47"/>
      <c r="AK20" s="48"/>
      <c r="AL20" s="49"/>
      <c r="AM20" s="42">
        <f>SUMIF(Expenses!$A$3:$A$175,'Current Working'!$A$17:$A$22,Expenses!AI$3:AI$175)</f>
        <v>0</v>
      </c>
      <c r="AN20" s="42">
        <f>SUMIF(Expenses!$A$3:$A$175,'Current Working'!$A$17:$A$22,Expenses!AJ$3:AJ$175)</f>
        <v>0</v>
      </c>
      <c r="AO20" s="42">
        <f>SUMIF(Expenses!$A$3:$A$175,'Current Working'!$A$17:$A$22,Expenses!AK$3:AK$175)</f>
        <v>0</v>
      </c>
      <c r="AP20" s="42">
        <f>SUMIF(Expenses!$A$3:$A$175,'Current Working'!$A$17:$A$22,Expenses!AL$3:AL$175)</f>
        <v>0</v>
      </c>
      <c r="AQ20" s="42">
        <f>SUMIF(Expenses!$A$3:$A$175,'Current Working'!$A$17:$A$22,Expenses!AM$3:AM$175)</f>
        <v>0</v>
      </c>
      <c r="AR20" s="42">
        <f>SUMIF(Expenses!$A$3:$A$175,'Current Working'!$A$17:$A$22,Expenses!AN$3:AN$175)</f>
        <v>0</v>
      </c>
      <c r="AS20" s="42">
        <f>SUMIF(Expenses!$A$3:$A$175,'Current Working'!$A$17:$A$22,Expenses!AO$3:AO$175)</f>
        <v>0</v>
      </c>
      <c r="AT20" s="42">
        <f>SUMIF(Expenses!$A$3:$A$175,'Current Working'!$A$17:$A$22,Expenses!AP$3:AP$175)</f>
        <v>0</v>
      </c>
      <c r="AU20" s="46"/>
      <c r="AV20" s="47"/>
      <c r="AW20" s="70"/>
      <c r="AY20" s="42">
        <f>SUMIF(Expenses!$A$3:$A$175,'Current Working'!$A$17:$A$22,Expenses!AS$3:AS$175)</f>
        <v>0</v>
      </c>
      <c r="AZ20" s="46"/>
      <c r="BA20" s="47"/>
      <c r="BB20" s="42">
        <f>SUMIF(Expenses!$A$3:$A$175,'Current Working'!$A$17:$A$22,Expenses!AT$3:AT$175)</f>
        <v>0</v>
      </c>
      <c r="BC20" s="42">
        <f>SUMIF(Expenses!$A$3:$A$175,'Current Working'!$A$17:$A$22,Expenses!AU$3:AU$175)</f>
        <v>0</v>
      </c>
      <c r="BD20" s="42">
        <f>SUMIF(Expenses!$A$3:$A$175,'Current Working'!$A$17:$A$22,Expenses!AV$3:AV$175)</f>
        <v>0</v>
      </c>
      <c r="BE20" s="42">
        <f>SUMIF(Expenses!$A$3:$A$175,'Current Working'!$A$17:$A$22,Expenses!AW$3:AW$175)</f>
        <v>0</v>
      </c>
      <c r="BF20" s="42">
        <f>SUMIF(Expenses!$A$3:$A$175,'Current Working'!$A$17:$A$22,Expenses!AX$3:AX$175)</f>
        <v>0</v>
      </c>
      <c r="BG20" s="42">
        <f>SUMIF(Expenses!$A$3:$A$175,'Current Working'!$A$17:$A$22,Expenses!AY$3:AY$175)</f>
        <v>0</v>
      </c>
      <c r="BH20" s="46"/>
      <c r="BI20" s="47"/>
      <c r="BJ20" s="70"/>
    </row>
    <row r="21" spans="1:62" s="67" customFormat="1" x14ac:dyDescent="0.25">
      <c r="A21" s="71">
        <v>7</v>
      </c>
      <c r="B21" s="66"/>
      <c r="C21" s="66"/>
      <c r="D21" s="40" t="s">
        <v>29</v>
      </c>
      <c r="E21" s="41"/>
      <c r="F21" s="42">
        <f>SUMIF(Expenses!$A$3:$A$175,'Current Working'!$A$17:$A$22,Expenses!H$3:H$175)</f>
        <v>0</v>
      </c>
      <c r="G21" s="42">
        <f>SUMIF(Expenses!$A$3:$A$175,'Current Working'!$A$17:$A$22,Expenses!I$3:I$175)</f>
        <v>0</v>
      </c>
      <c r="H21" s="42">
        <f>SUMIF(Expenses!$A$3:$A$175,'Current Working'!$A$17:$A$22,Expenses!J$3:J$175)</f>
        <v>0</v>
      </c>
      <c r="I21" s="42">
        <f>SUMIF(Expenses!$A$3:$A$175,'Current Working'!$A$17:$A$22,Expenses!K$3:K$175)</f>
        <v>0</v>
      </c>
      <c r="J21" s="42">
        <f>SUMIF(Expenses!$A$3:$A$175,'Current Working'!$A$17:$A$22,Expenses!L$3:L$175)</f>
        <v>0</v>
      </c>
      <c r="K21" s="42">
        <f>SUMIF(Expenses!$A$3:$A$175,'Current Working'!$A$17:$A$22,Expenses!M$3:M$175)</f>
        <v>0</v>
      </c>
      <c r="L21" s="42">
        <f>SUMIF(Expenses!$A$3:$A$175,'Current Working'!$A$17:$A$22,Expenses!N$3:N$175)</f>
        <v>0</v>
      </c>
      <c r="M21" s="46">
        <f>L21-G21</f>
        <v>0</v>
      </c>
      <c r="N21" s="47" t="str">
        <f>IFERROR(M21/G21,"-")</f>
        <v>-</v>
      </c>
      <c r="O21" s="41"/>
      <c r="Q21" s="42">
        <f>SUMIF(Expenses!$A$3:$A$175,'Current Working'!$A$17:$A$22,Expenses!Q$3:Q$175)</f>
        <v>0</v>
      </c>
      <c r="R21" s="42">
        <f>SUMIF(Expenses!$A$3:$A$175,'Current Working'!$A$17:$A$22,Expenses!R$3:R$175)</f>
        <v>0</v>
      </c>
      <c r="S21" s="42">
        <f>SUMIF(Expenses!$A$3:$A$175,'Current Working'!$A$17:$A$22,Expenses!S$3:S$175)</f>
        <v>0</v>
      </c>
      <c r="T21" s="42">
        <f>SUMIF(Expenses!$A$3:$A$175,'Current Working'!$A$17:$A$22,Expenses!T$3:T$175)</f>
        <v>0</v>
      </c>
      <c r="U21" s="42">
        <f>SUMIF(Expenses!$A$3:$A$175,'Current Working'!$A$17:$A$22,Expenses!U$3:U$175)</f>
        <v>0</v>
      </c>
      <c r="V21" s="42">
        <f>SUMIF(Expenses!$A$3:$A$175,'Current Working'!$A$17:$A$22,Expenses!V$3:V$175)</f>
        <v>0</v>
      </c>
      <c r="W21" s="42">
        <f>SUMIF(Expenses!$A$3:$A$175,'Current Working'!$A$17:$A$22,Expenses!W$3:W$175)</f>
        <v>0</v>
      </c>
      <c r="X21" s="46">
        <f>+W21-Q21</f>
        <v>0</v>
      </c>
      <c r="Y21" s="47" t="str">
        <f>IFERROR(X21/Q21,"-")</f>
        <v>-</v>
      </c>
      <c r="Z21" s="41"/>
      <c r="AA21" s="41"/>
      <c r="AB21" s="42">
        <f>SUMIF(Expenses!$A$3:$A$175,'Current Working'!$A$17:$A$22,Expenses!Z$3:Z$175)</f>
        <v>0</v>
      </c>
      <c r="AC21" s="42">
        <f>SUMIF(Expenses!$A$3:$A$175,'Current Working'!$A$17:$A$22,Expenses!AA$3:AA$175)</f>
        <v>0</v>
      </c>
      <c r="AD21" s="42">
        <f>SUMIF(Expenses!$A$3:$A$175,'Current Working'!$A$17:$A$22,Expenses!AB$3:AB$175)</f>
        <v>0</v>
      </c>
      <c r="AE21" s="42">
        <f>SUMIF(Expenses!$A$3:$A$175,'Current Working'!$A$17:$A$22,Expenses!AC$3:AC$175)</f>
        <v>0</v>
      </c>
      <c r="AF21" s="42">
        <f>SUMIF(Expenses!$A$3:$A$175,'Current Working'!$A$17:$A$22,Expenses!AD$3:AD$175)</f>
        <v>0</v>
      </c>
      <c r="AG21" s="42">
        <f>SUMIF(Expenses!$A$3:$A$175,'Current Working'!$A$17:$A$22,Expenses!AE$3:AE$175)</f>
        <v>0</v>
      </c>
      <c r="AH21" s="42">
        <f>SUMIF(Expenses!$A$3:$A$175,'Current Working'!$A$17:$A$22,Expenses!AF$3:AF$175)</f>
        <v>0</v>
      </c>
      <c r="AI21" s="46">
        <f>+AH21-AC21</f>
        <v>0</v>
      </c>
      <c r="AJ21" s="47" t="str">
        <f>IFERROR(AI21/AC21,"-")</f>
        <v>-</v>
      </c>
      <c r="AK21" s="48"/>
      <c r="AL21" s="49"/>
      <c r="AM21" s="42">
        <f>SUMIF(Expenses!$A$3:$A$175,'Current Working'!$A$17:$A$22,Expenses!AI$3:AI$175)</f>
        <v>0</v>
      </c>
      <c r="AN21" s="42">
        <f>SUMIF(Expenses!$A$3:$A$175,'Current Working'!$A$17:$A$22,Expenses!AJ$3:AJ$175)</f>
        <v>0</v>
      </c>
      <c r="AO21" s="42">
        <f>SUMIF(Expenses!$A$3:$A$175,'Current Working'!$A$17:$A$22,Expenses!AK$3:AK$175)</f>
        <v>0</v>
      </c>
      <c r="AP21" s="42">
        <f>SUMIF(Expenses!$A$3:$A$175,'Current Working'!$A$17:$A$22,Expenses!AL$3:AL$175)</f>
        <v>0</v>
      </c>
      <c r="AQ21" s="42">
        <f>SUMIF(Expenses!$A$3:$A$175,'Current Working'!$A$17:$A$22,Expenses!AM$3:AM$175)</f>
        <v>0</v>
      </c>
      <c r="AR21" s="42">
        <f>SUMIF(Expenses!$A$3:$A$175,'Current Working'!$A$17:$A$22,Expenses!AN$3:AN$175)</f>
        <v>0</v>
      </c>
      <c r="AS21" s="42">
        <f>SUMIF(Expenses!$A$3:$A$175,'Current Working'!$A$17:$A$22,Expenses!AO$3:AO$175)</f>
        <v>0</v>
      </c>
      <c r="AT21" s="42">
        <f>SUMIF(Expenses!$A$3:$A$175,'Current Working'!$A$17:$A$22,Expenses!AP$3:AP$175)</f>
        <v>0</v>
      </c>
      <c r="AU21" s="46">
        <f>+AT21-AN21</f>
        <v>0</v>
      </c>
      <c r="AV21" s="47" t="str">
        <f t="shared" si="6"/>
        <v>-</v>
      </c>
      <c r="AW21" s="48"/>
      <c r="AY21" s="42">
        <f>SUMIF(Expenses!$A$3:$A$175,'Current Working'!$A$17:$A$22,Expenses!AS$3:AS$175)</f>
        <v>0</v>
      </c>
      <c r="AZ21" s="46">
        <f>+AY21-AT21</f>
        <v>0</v>
      </c>
      <c r="BA21" s="47" t="str">
        <f>IFERROR(AZ21/AT21,"-")</f>
        <v>-</v>
      </c>
      <c r="BB21" s="42">
        <f>SUMIF(Expenses!$A$3:$A$175,'Current Working'!$A$17:$A$22,Expenses!AT$3:AT$175)</f>
        <v>0</v>
      </c>
      <c r="BC21" s="42">
        <f>SUMIF(Expenses!$A$3:$A$175,'Current Working'!$A$17:$A$22,Expenses!AU$3:AU$175)</f>
        <v>0</v>
      </c>
      <c r="BD21" s="42">
        <f>SUMIF(Expenses!$A$3:$A$175,'Current Working'!$A$17:$A$22,Expenses!AV$3:AV$175)</f>
        <v>0</v>
      </c>
      <c r="BE21" s="42">
        <f>SUMIF(Expenses!$A$3:$A$175,'Current Working'!$A$17:$A$22,Expenses!AW$3:AW$175)</f>
        <v>0</v>
      </c>
      <c r="BF21" s="42">
        <f>SUMIF(Expenses!$A$3:$A$175,'Current Working'!$A$17:$A$22,Expenses!AX$3:AX$175)</f>
        <v>0</v>
      </c>
      <c r="BG21" s="42">
        <f>SUMIF(Expenses!$A$3:$A$175,'Current Working'!$A$17:$A$22,Expenses!AY$3:AY$175)</f>
        <v>0</v>
      </c>
      <c r="BH21" s="46">
        <f>+BG21-BB21</f>
        <v>0</v>
      </c>
      <c r="BI21" s="47" t="str">
        <f>IFERROR(BH21/BB21,"-")</f>
        <v>-</v>
      </c>
      <c r="BJ21" s="48"/>
    </row>
    <row r="22" spans="1:62" s="67" customFormat="1" x14ac:dyDescent="0.25">
      <c r="A22" s="71">
        <v>8</v>
      </c>
      <c r="B22" s="66"/>
      <c r="C22" s="66"/>
      <c r="D22" s="40" t="s">
        <v>30</v>
      </c>
      <c r="E22" s="41"/>
      <c r="F22" s="42">
        <f>SUMIF(Expenses!$A$3:$A$175,'Current Working'!$A$17:$A$22,Expenses!H$3:H$175)</f>
        <v>0</v>
      </c>
      <c r="G22" s="42">
        <f>SUMIF(Expenses!$A$3:$A$175,'Current Working'!$A$17:$A$22,Expenses!I$3:I$175)</f>
        <v>9786203</v>
      </c>
      <c r="H22" s="42">
        <f>SUMIF(Expenses!$A$3:$A$175,'Current Working'!$A$17:$A$22,Expenses!J$3:J$175)</f>
        <v>0</v>
      </c>
      <c r="I22" s="42">
        <f>SUMIF(Expenses!$A$3:$A$175,'Current Working'!$A$17:$A$22,Expenses!K$3:K$175)</f>
        <v>0</v>
      </c>
      <c r="J22" s="42">
        <f>SUMIF(Expenses!$A$3:$A$175,'Current Working'!$A$17:$A$22,Expenses!L$3:L$175)</f>
        <v>0</v>
      </c>
      <c r="K22" s="42">
        <f>SUMIF(Expenses!$A$3:$A$175,'Current Working'!$A$17:$A$22,Expenses!M$3:M$175)</f>
        <v>1416169.71</v>
      </c>
      <c r="L22" s="42">
        <f>SUMIF(Expenses!$A$3:$A$175,'Current Working'!$A$17:$A$22,Expenses!N$3:N$175)</f>
        <v>1416169.71</v>
      </c>
      <c r="M22" s="46">
        <f>L22-G22</f>
        <v>-8370033.29</v>
      </c>
      <c r="N22" s="47">
        <f>IFERROR(M22/G22,"-")</f>
        <v>-0.85528915453726029</v>
      </c>
      <c r="O22" s="41"/>
      <c r="Q22" s="42">
        <f>SUMIF(Expenses!$A$3:$A$175,'Current Working'!$A$17:$A$22,Expenses!Q$3:Q$175)</f>
        <v>31250</v>
      </c>
      <c r="R22" s="42">
        <f>SUMIF(Expenses!$A$3:$A$175,'Current Working'!$A$17:$A$22,Expenses!R$3:R$175)</f>
        <v>19070595</v>
      </c>
      <c r="S22" s="42">
        <f>SUMIF(Expenses!$A$3:$A$175,'Current Working'!$A$17:$A$22,Expenses!S$3:S$175)</f>
        <v>0</v>
      </c>
      <c r="T22" s="42">
        <f>SUMIF(Expenses!$A$3:$A$175,'Current Working'!$A$17:$A$22,Expenses!T$3:T$175)</f>
        <v>0</v>
      </c>
      <c r="U22" s="42">
        <f>SUMIF(Expenses!$A$3:$A$175,'Current Working'!$A$17:$A$22,Expenses!U$3:U$175)</f>
        <v>0</v>
      </c>
      <c r="V22" s="42">
        <f>SUMIF(Expenses!$A$3:$A$175,'Current Working'!$A$17:$A$22,Expenses!V$3:V$175)</f>
        <v>5558575.2499999991</v>
      </c>
      <c r="W22" s="42">
        <f>SUMIF(Expenses!$A$3:$A$175,'Current Working'!$A$17:$A$22,Expenses!W$3:W$175)</f>
        <v>5558575.2499999991</v>
      </c>
      <c r="X22" s="46">
        <f>+W22-Q22</f>
        <v>5527325.2499999991</v>
      </c>
      <c r="Y22" s="72">
        <f>IFERROR(X22/L22,"-")</f>
        <v>3.903010501474431</v>
      </c>
      <c r="Z22" s="41"/>
      <c r="AA22" s="41"/>
      <c r="AB22" s="42">
        <f>SUMIF(Expenses!$A$3:$A$175,'Current Working'!$A$17:$A$22,Expenses!Z$3:Z$175)</f>
        <v>1117745</v>
      </c>
      <c r="AC22" s="42">
        <f>SUMIF(Expenses!$A$3:$A$175,'Current Working'!$A$17:$A$22,Expenses!AA$3:AA$175)</f>
        <v>13526260</v>
      </c>
      <c r="AD22" s="42">
        <f>SUMIF(Expenses!$A$3:$A$175,'Current Working'!$A$17:$A$22,Expenses!AB$3:AB$175)</f>
        <v>0</v>
      </c>
      <c r="AE22" s="42">
        <f>SUMIF(Expenses!$A$3:$A$175,'Current Working'!$A$17:$A$22,Expenses!AC$3:AC$175)</f>
        <v>0</v>
      </c>
      <c r="AF22" s="42">
        <f>SUMIF(Expenses!$A$3:$A$175,'Current Working'!$A$17:$A$22,Expenses!AD$3:AD$175)</f>
        <v>0</v>
      </c>
      <c r="AG22" s="42">
        <f>SUMIF(Expenses!$A$3:$A$175,'Current Working'!$A$17:$A$22,Expenses!AE$3:AE$175)</f>
        <v>1782175.7999999998</v>
      </c>
      <c r="AH22" s="42">
        <f>SUMIF(Expenses!$A$3:$A$175,'Current Working'!$A$17:$A$22,Expenses!AF$3:AF$175)</f>
        <v>1782175.7999999998</v>
      </c>
      <c r="AI22" s="46">
        <f>+AH22-AC22</f>
        <v>-11744084.199999999</v>
      </c>
      <c r="AJ22" s="47">
        <f>IFERROR(AI22/AC22,"-")</f>
        <v>-0.86824326901893056</v>
      </c>
      <c r="AK22" s="48"/>
      <c r="AL22" s="49"/>
      <c r="AM22" s="42">
        <f>SUMIF(Expenses!$A$3:$A$175,'Current Working'!$A$17:$A$22,Expenses!AI$3:AI$175)</f>
        <v>1208745</v>
      </c>
      <c r="AN22" s="42">
        <f>SUMIF(Expenses!$A$3:$A$175,'Current Working'!$A$17:$A$22,Expenses!AJ$3:AJ$175)</f>
        <v>1208745</v>
      </c>
      <c r="AO22" s="42">
        <f>SUMIF(Expenses!$A$3:$A$175,'Current Working'!$A$17:$A$22,Expenses!AK$3:AK$175)</f>
        <v>1208745</v>
      </c>
      <c r="AP22" s="42">
        <f>SUMIF(Expenses!$A$3:$A$175,'Current Working'!$A$17:$A$22,Expenses!AL$3:AL$175)</f>
        <v>-923.08999999999992</v>
      </c>
      <c r="AQ22" s="42">
        <f>SUMIF(Expenses!$A$3:$A$175,'Current Working'!$A$17:$A$22,Expenses!AM$3:AM$175)</f>
        <v>0</v>
      </c>
      <c r="AR22" s="42">
        <f>SUMIF(Expenses!$A$3:$A$175,'Current Working'!$A$17:$A$22,Expenses!AN$3:AN$175)</f>
        <v>0</v>
      </c>
      <c r="AS22" s="42">
        <f>SUMIF(Expenses!$A$3:$A$175,'Current Working'!$A$17:$A$22,Expenses!AO$3:AO$175)</f>
        <v>0</v>
      </c>
      <c r="AT22" s="42">
        <f>SUMIF(Expenses!$A$3:$A$175,'Current Working'!$A$17:$A$22,Expenses!AP$3:AP$175)</f>
        <v>0</v>
      </c>
      <c r="AU22" s="46">
        <f>+AT22-AN22</f>
        <v>-1208745</v>
      </c>
      <c r="AV22" s="47">
        <f>IFERROR(AU22/AN22,"-")</f>
        <v>-1</v>
      </c>
      <c r="AW22" s="70"/>
      <c r="AY22" s="42">
        <f>SUMIF(Expenses!$A$3:$A$175,'Current Working'!$A$17:$A$22,Expenses!AS$3:AS$175)</f>
        <v>0</v>
      </c>
      <c r="AZ22" s="46">
        <f>+AY22-AT22</f>
        <v>0</v>
      </c>
      <c r="BA22" s="47" t="str">
        <f>IFERROR(AZ22/AT22,"-")</f>
        <v>-</v>
      </c>
      <c r="BB22" s="42">
        <f>SUMIF(Expenses!$A$3:$A$175,'Current Working'!$A$17:$A$22,Expenses!AT$3:AT$175)</f>
        <v>0</v>
      </c>
      <c r="BC22" s="42">
        <f>SUMIF(Expenses!$A$3:$A$175,'Current Working'!$A$17:$A$22,Expenses!AU$3:AU$175)</f>
        <v>0</v>
      </c>
      <c r="BD22" s="42">
        <f>SUMIF(Expenses!$A$3:$A$175,'Current Working'!$A$17:$A$22,Expenses!AV$3:AV$175)</f>
        <v>0</v>
      </c>
      <c r="BE22" s="42">
        <f>SUMIF(Expenses!$A$3:$A$175,'Current Working'!$A$17:$A$22,Expenses!AW$3:AW$175)</f>
        <v>0</v>
      </c>
      <c r="BF22" s="42">
        <f>SUMIF(Expenses!$A$3:$A$175,'Current Working'!$A$17:$A$22,Expenses!AX$3:AX$175)</f>
        <v>0</v>
      </c>
      <c r="BG22" s="42">
        <f>SUMIF(Expenses!$A$3:$A$175,'Current Working'!$A$17:$A$22,Expenses!AY$3:AY$175)</f>
        <v>0</v>
      </c>
      <c r="BH22" s="46">
        <f>+BG22-BB22</f>
        <v>0</v>
      </c>
      <c r="BI22" s="47" t="str">
        <f>IFERROR(BH22/BB22,"-")</f>
        <v>-</v>
      </c>
      <c r="BJ22" s="70"/>
    </row>
    <row r="23" spans="1:62" s="67" customFormat="1" x14ac:dyDescent="0.25">
      <c r="A23" s="65"/>
      <c r="B23" s="73"/>
      <c r="C23" s="74" t="s">
        <v>31</v>
      </c>
      <c r="D23" s="75"/>
      <c r="E23" s="62"/>
      <c r="F23" s="76">
        <f t="shared" ref="F23:L23" si="7">SUM(F17:F22)</f>
        <v>112265</v>
      </c>
      <c r="G23" s="77">
        <f t="shared" si="7"/>
        <v>10040558</v>
      </c>
      <c r="H23" s="77">
        <f t="shared" si="7"/>
        <v>0</v>
      </c>
      <c r="I23" s="77">
        <f t="shared" si="7"/>
        <v>0</v>
      </c>
      <c r="J23" s="77">
        <f t="shared" si="7"/>
        <v>0</v>
      </c>
      <c r="K23" s="77">
        <f t="shared" si="7"/>
        <v>1593226.5</v>
      </c>
      <c r="L23" s="77">
        <f t="shared" si="7"/>
        <v>1593226.5</v>
      </c>
      <c r="M23" s="78">
        <f>L23-G23</f>
        <v>-8447331.5</v>
      </c>
      <c r="N23" s="47">
        <f>IFERROR(M23/G23,"-")</f>
        <v>-0.84132092061018915</v>
      </c>
      <c r="O23" s="41"/>
      <c r="Q23" s="77">
        <f t="shared" ref="Q23:X23" si="8">SUM(Q17:Q22)</f>
        <v>147855</v>
      </c>
      <c r="R23" s="77">
        <f t="shared" si="8"/>
        <v>19218450</v>
      </c>
      <c r="S23" s="77">
        <f t="shared" si="8"/>
        <v>0</v>
      </c>
      <c r="T23" s="77">
        <f t="shared" si="8"/>
        <v>0</v>
      </c>
      <c r="U23" s="77">
        <f t="shared" si="8"/>
        <v>0</v>
      </c>
      <c r="V23" s="77">
        <f t="shared" si="8"/>
        <v>5633904.1799999988</v>
      </c>
      <c r="W23" s="77">
        <f t="shared" si="8"/>
        <v>5633904.1799999988</v>
      </c>
      <c r="X23" s="76">
        <f t="shared" si="8"/>
        <v>5486049.1799999988</v>
      </c>
      <c r="Y23" s="47">
        <f>IFERROR(X23/Q23,"-")</f>
        <v>37.104252003652221</v>
      </c>
      <c r="Z23" s="41"/>
      <c r="AA23" s="41"/>
      <c r="AB23" s="76">
        <f t="shared" ref="AB23:AI23" si="9">SUM(AB17:AB22)</f>
        <v>1238075</v>
      </c>
      <c r="AC23" s="77">
        <f t="shared" si="9"/>
        <v>13677840</v>
      </c>
      <c r="AD23" s="77">
        <f t="shared" si="9"/>
        <v>0</v>
      </c>
      <c r="AE23" s="77">
        <f t="shared" si="9"/>
        <v>0</v>
      </c>
      <c r="AF23" s="77">
        <f t="shared" si="9"/>
        <v>0</v>
      </c>
      <c r="AG23" s="77">
        <f t="shared" si="9"/>
        <v>1843470.15</v>
      </c>
      <c r="AH23" s="77">
        <f t="shared" si="9"/>
        <v>1843470.15</v>
      </c>
      <c r="AI23" s="77">
        <f t="shared" si="9"/>
        <v>-11834369.85</v>
      </c>
      <c r="AJ23" s="47">
        <f>IFERROR(AI23/AC23,"-")</f>
        <v>-0.86522212937130416</v>
      </c>
      <c r="AK23" s="68"/>
      <c r="AL23" s="79"/>
      <c r="AM23" s="76">
        <f t="shared" ref="AM23:AT23" si="10">SUM(AM17:AM22)</f>
        <v>1329075</v>
      </c>
      <c r="AN23" s="77">
        <f t="shared" si="10"/>
        <v>1329075</v>
      </c>
      <c r="AO23" s="77">
        <f t="shared" si="10"/>
        <v>1329075</v>
      </c>
      <c r="AP23" s="77">
        <f t="shared" si="10"/>
        <v>-923.08999999999992</v>
      </c>
      <c r="AQ23" s="77">
        <f t="shared" si="10"/>
        <v>0</v>
      </c>
      <c r="AR23" s="77">
        <f t="shared" si="10"/>
        <v>0</v>
      </c>
      <c r="AS23" s="77">
        <f t="shared" si="10"/>
        <v>0</v>
      </c>
      <c r="AT23" s="77">
        <f t="shared" si="10"/>
        <v>0</v>
      </c>
      <c r="AU23" s="77">
        <f t="shared" ref="AU23" si="11">SUM(AU17:AU22)</f>
        <v>-1329075</v>
      </c>
      <c r="AV23" s="47">
        <f t="shared" si="6"/>
        <v>-1</v>
      </c>
      <c r="AW23" s="68"/>
      <c r="AY23" s="76">
        <f>SUM(AY17:AY22)</f>
        <v>0</v>
      </c>
      <c r="AZ23" s="77">
        <f>SUM(AZ17:AZ22)</f>
        <v>0</v>
      </c>
      <c r="BA23" s="47" t="str">
        <f>IFERROR(AZ23/AT23,"-")</f>
        <v>-</v>
      </c>
      <c r="BB23" s="77">
        <f t="shared" ref="BB23:BH23" si="12">SUM(BB17:BB22)</f>
        <v>0</v>
      </c>
      <c r="BC23" s="77">
        <f t="shared" si="12"/>
        <v>0</v>
      </c>
      <c r="BD23" s="77">
        <f t="shared" si="12"/>
        <v>0</v>
      </c>
      <c r="BE23" s="77">
        <f t="shared" si="12"/>
        <v>0</v>
      </c>
      <c r="BF23" s="77">
        <f t="shared" si="12"/>
        <v>0</v>
      </c>
      <c r="BG23" s="77">
        <f t="shared" si="12"/>
        <v>0</v>
      </c>
      <c r="BH23" s="77">
        <f t="shared" si="12"/>
        <v>0</v>
      </c>
      <c r="BI23" s="47" t="str">
        <f>IFERROR(BH23/BB23,"-")</f>
        <v>-</v>
      </c>
      <c r="BJ23" s="68"/>
    </row>
    <row r="24" spans="1:62" s="67" customFormat="1" x14ac:dyDescent="0.25">
      <c r="A24" s="65"/>
      <c r="B24" s="39"/>
      <c r="C24" s="39"/>
      <c r="D24" s="40"/>
      <c r="E24" s="62"/>
      <c r="F24" s="64"/>
      <c r="G24" s="62"/>
      <c r="H24" s="62"/>
      <c r="I24" s="62"/>
      <c r="J24" s="62"/>
      <c r="K24" s="62"/>
      <c r="L24" s="62"/>
      <c r="M24" s="62"/>
      <c r="N24" s="63"/>
      <c r="O24" s="41"/>
      <c r="Q24" s="62"/>
      <c r="R24" s="62"/>
      <c r="S24" s="62"/>
      <c r="T24" s="62"/>
      <c r="U24" s="62"/>
      <c r="V24" s="62"/>
      <c r="W24" s="62"/>
      <c r="X24" s="62"/>
      <c r="Y24" s="63"/>
      <c r="Z24" s="41"/>
      <c r="AA24" s="41"/>
      <c r="AB24" s="64"/>
      <c r="AC24" s="46"/>
      <c r="AD24" s="46"/>
      <c r="AE24" s="46"/>
      <c r="AF24" s="46"/>
      <c r="AG24" s="46"/>
      <c r="AH24" s="46"/>
      <c r="AI24" s="62"/>
      <c r="AJ24" s="63"/>
      <c r="AK24" s="68"/>
      <c r="AL24" s="79"/>
      <c r="AM24" s="64"/>
      <c r="AN24" s="62"/>
      <c r="AO24" s="62"/>
      <c r="AP24" s="62"/>
      <c r="AQ24" s="62"/>
      <c r="AR24" s="62"/>
      <c r="AS24" s="62"/>
      <c r="AT24" s="62"/>
      <c r="AU24" s="62"/>
      <c r="AV24" s="63"/>
      <c r="AW24" s="68"/>
      <c r="AY24" s="64"/>
      <c r="AZ24" s="62"/>
      <c r="BA24" s="63"/>
      <c r="BB24" s="62"/>
      <c r="BC24" s="62"/>
      <c r="BD24" s="62"/>
      <c r="BE24" s="62"/>
      <c r="BF24" s="62"/>
      <c r="BG24" s="62"/>
      <c r="BH24" s="62"/>
      <c r="BI24" s="63"/>
      <c r="BJ24" s="68"/>
    </row>
    <row r="25" spans="1:62" s="67" customFormat="1" ht="15" customHeight="1" x14ac:dyDescent="0.25">
      <c r="A25" s="65"/>
      <c r="B25" s="74" t="s">
        <v>32</v>
      </c>
      <c r="C25" s="74"/>
      <c r="D25" s="75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62"/>
      <c r="AD25" s="62"/>
      <c r="AE25" s="62"/>
      <c r="AF25" s="62"/>
      <c r="AG25" s="62"/>
      <c r="AH25" s="62"/>
      <c r="AI25" s="62"/>
      <c r="AJ25" s="63"/>
      <c r="AK25" s="68"/>
      <c r="AL25" s="79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2" s="67" customFormat="1" ht="15" customHeight="1" x14ac:dyDescent="0.25">
      <c r="A26" s="65">
        <v>10</v>
      </c>
      <c r="B26" s="39"/>
      <c r="C26" s="39"/>
      <c r="D26" s="40" t="s">
        <v>121</v>
      </c>
      <c r="E26" s="62"/>
      <c r="F26" s="42">
        <f ca="1">SUMIF(Revenues!$A$3:$A$12,'Current Working'!$A$26:$A$27,Revenues!H$3:H$11)</f>
        <v>0</v>
      </c>
      <c r="G26" s="42">
        <f ca="1">SUMIF(Revenues!$A$3:$A$12,'Current Working'!$A$26:$A$27,Revenues!I$3:I$11)</f>
        <v>0</v>
      </c>
      <c r="H26" s="42">
        <f ca="1">SUMIF(Revenues!$A$3:$A$12,'Current Working'!$A$26:$A$27,Revenues!J$3:J$11)</f>
        <v>0</v>
      </c>
      <c r="I26" s="42">
        <f ca="1">SUMIF(Revenues!$A$3:$A$12,'Current Working'!$A$26:$A$27,Revenues!K$3:K$11)</f>
        <v>0</v>
      </c>
      <c r="J26" s="42">
        <f ca="1">SUMIF(Revenues!$A$3:$A$12,'Current Working'!$A$26:$A$27,Revenues!L$3:L$11)</f>
        <v>0</v>
      </c>
      <c r="K26" s="42">
        <f ca="1">SUMIF(Revenues!$A$3:$A$12,'Current Working'!$A$26:$A$27,Revenues!M$3:M$11)</f>
        <v>0</v>
      </c>
      <c r="L26" s="42">
        <f>SUMIF(Revenues!$A$3:$A$12,'Current Working'!$A$26:$A$27,Revenues!N$3:N$13)</f>
        <v>0</v>
      </c>
      <c r="M26" s="46">
        <f ca="1">L26-G26</f>
        <v>0</v>
      </c>
      <c r="N26" s="47" t="str">
        <f ca="1">IFERROR(M26/G26,"-")</f>
        <v>-</v>
      </c>
      <c r="O26" s="41"/>
      <c r="Q26" s="42">
        <f ca="1">SUMIF(Revenues!$A$3:$A$13,'Current Working'!$A$26:$A$27,Revenues!Q$3:Q$11)</f>
        <v>0</v>
      </c>
      <c r="R26" s="42">
        <f ca="1">SUMIF(Revenues!$A$3:$A$13,'Current Working'!$A$26:$A$27,Revenues!R$3:R$11)</f>
        <v>0</v>
      </c>
      <c r="S26" s="42">
        <f ca="1">SUMIF(Revenues!$A$3:$A$13,'Current Working'!$A$26:$A$27,Revenues!S$3:S$11)</f>
        <v>0</v>
      </c>
      <c r="T26" s="42">
        <f ca="1">SUMIF(Revenues!$A$3:$A$13,'Current Working'!$A$26:$A$27,Revenues!T$3:T$11)</f>
        <v>0</v>
      </c>
      <c r="U26" s="42">
        <f ca="1">SUMIF(Revenues!$A$3:$A$13,'Current Working'!$A$26:$A$27,Revenues!U$3:U$11)</f>
        <v>0</v>
      </c>
      <c r="V26" s="42">
        <f ca="1">SUMIF(Revenues!$A$3:$A$13,'Current Working'!$A$26:$A$27,Revenues!V$3:V$11)</f>
        <v>0</v>
      </c>
      <c r="W26" s="42">
        <f ca="1">SUMIF(Revenues!$A$3:$A$13,'Current Working'!$A$26:$A$27,Revenues!W$3:W$11)</f>
        <v>0</v>
      </c>
      <c r="X26" s="46">
        <f ca="1">Q26-M26</f>
        <v>0</v>
      </c>
      <c r="Y26" s="47" t="str">
        <f ca="1">IFERROR(X26/L26,"-")</f>
        <v>-</v>
      </c>
      <c r="Z26" s="41"/>
      <c r="AA26" s="41"/>
      <c r="AB26" s="42">
        <f ca="1">SUMIF(Revenues!$A$3:$A$13,'Current Working'!$A$26,Revenues!Z$3:Z$11)</f>
        <v>0</v>
      </c>
      <c r="AC26" s="42">
        <f ca="1">SUMIF(Revenues!$A$3:$A$13,'Current Working'!$A$26,Revenues!AA$3:AA$11)</f>
        <v>0</v>
      </c>
      <c r="AD26" s="42">
        <f ca="1">SUMIF(Revenues!$A$3:$A$13,'Current Working'!$A$26,Revenues!AB$3:AB$11)</f>
        <v>0</v>
      </c>
      <c r="AE26" s="42">
        <f ca="1">SUMIF(Revenues!$A$3:$A$13,'Current Working'!$A$26,Revenues!AC$3:AC$11)</f>
        <v>0</v>
      </c>
      <c r="AF26" s="42">
        <f ca="1">SUMIF(Revenues!$A$3:$A$13,'Current Working'!$A$26,Revenues!AD$3:AD$11)</f>
        <v>0</v>
      </c>
      <c r="AG26" s="42">
        <f ca="1">SUMIF(Revenues!$A$3:$A$13,'Current Working'!$A$26,Revenues!AE$3:AE$11)</f>
        <v>0</v>
      </c>
      <c r="AH26" s="42">
        <f ca="1">SUMIF(Revenues!$A$3:$A$13,'Current Working'!$A$26,Revenues!AF$3:AF$11)</f>
        <v>0</v>
      </c>
      <c r="AI26" s="46"/>
      <c r="AJ26" s="47"/>
      <c r="AK26" s="68"/>
      <c r="AL26" s="79"/>
      <c r="AM26" s="42">
        <f ca="1">SUMIF(Revenues!$A$3:$A$13,'Current Working'!$A$26,Revenues!AI$3:AI$11)</f>
        <v>0</v>
      </c>
      <c r="AN26" s="42">
        <f ca="1">SUMIF(Revenues!$A$3:$A$13,'Current Working'!$A$26,Revenues!AJ$3:AJ$11)</f>
        <v>0</v>
      </c>
      <c r="AO26" s="42">
        <f ca="1">SUMIF(Revenues!$A$3:$A$13,'Current Working'!$A$26,Revenues!AL$3:AL$11)</f>
        <v>0</v>
      </c>
      <c r="AP26" s="42">
        <f ca="1">SUMIF(Revenues!$A$3:$A$13,'Current Working'!$A$26,Revenues!AM$3:AM$11)</f>
        <v>0</v>
      </c>
      <c r="AQ26" s="42">
        <f ca="1">SUMIF(Revenues!$A$3:$A$13,'Current Working'!$A$26,Revenues!AN$3:AN$11)</f>
        <v>0</v>
      </c>
      <c r="AR26" s="42">
        <f ca="1">SUMIF(Revenues!$A$3:$A$13,'Current Working'!$A$26,Revenues!AO$3:AO$11)</f>
        <v>0</v>
      </c>
      <c r="AS26" s="42">
        <f ca="1">SUMIF(Revenues!$A$3:$A$13,'Current Working'!$A$26,Revenues!AP$3:AP$11)</f>
        <v>0</v>
      </c>
      <c r="AT26" s="42">
        <f ca="1">SUMIF(Revenues!$A$3:$A$13,'Current Working'!$A$26,Revenues!AQ$3:AQ$11)</f>
        <v>0</v>
      </c>
      <c r="AU26" s="46">
        <f ca="1">AK26-AH26</f>
        <v>0</v>
      </c>
      <c r="AV26" s="47" t="str">
        <f ca="1">IFERROR(AU26/AF26,"-")</f>
        <v>-</v>
      </c>
      <c r="AW26" s="68"/>
      <c r="AY26" s="42">
        <f ca="1">SUMIF(Revenues!$A$3:$A$13,'Current Working'!$A$26,Revenues!AS$3:AS$11)</f>
        <v>0</v>
      </c>
      <c r="AZ26" s="46">
        <f ca="1">+AY26-AT26</f>
        <v>0</v>
      </c>
      <c r="BA26" s="47" t="str">
        <f ca="1">IFERROR(AZ26/AM26,"-")</f>
        <v>-</v>
      </c>
      <c r="BB26" s="42">
        <f ca="1">SUMIF(Revenues!$A$3:$A$13,'Current Working'!$A$26,Revenues!AT$3:AT$11)</f>
        <v>0</v>
      </c>
      <c r="BC26" s="42">
        <f ca="1">SUMIF(Revenues!$A$3:$A$13,'Current Working'!$A$26,Revenues!AU$3:AU$11)</f>
        <v>0</v>
      </c>
      <c r="BD26" s="42">
        <f ca="1">SUMIF(Revenues!$A$3:$A$13,'Current Working'!$A$26,Revenues!AV$3:AV$11)</f>
        <v>0</v>
      </c>
      <c r="BE26" s="42">
        <f ca="1">SUMIF(Revenues!$A$3:$A$13,'Current Working'!$A$26,Revenues!AW$3:AW$11)</f>
        <v>0</v>
      </c>
      <c r="BF26" s="42">
        <f ca="1">SUMIF(Revenues!$A$3:$A$13,'Current Working'!$A$26,Revenues!AX$3:AX$11)</f>
        <v>0</v>
      </c>
      <c r="BG26" s="42">
        <f ca="1">SUMIF(Revenues!$A$3:$A$13,'Current Working'!$A$26,Revenues!AY$3:AY$11)</f>
        <v>0</v>
      </c>
      <c r="BH26" s="46">
        <f ca="1">AW26-AT26</f>
        <v>0</v>
      </c>
      <c r="BI26" s="47" t="str">
        <f ca="1">IFERROR(BH26/AR26,"-")</f>
        <v>-</v>
      </c>
      <c r="BJ26" s="68"/>
    </row>
    <row r="27" spans="1:62" s="67" customFormat="1" ht="15" customHeight="1" x14ac:dyDescent="0.25">
      <c r="A27" s="65">
        <v>12</v>
      </c>
      <c r="B27" s="39"/>
      <c r="C27" s="39"/>
      <c r="D27" s="40" t="s">
        <v>122</v>
      </c>
      <c r="E27" s="62"/>
      <c r="F27" s="42">
        <f ca="1">SUMIF(Revenues!$A$3:$A$12,'Current Working'!$A$26:$A$27,Revenues!H$3:H$11)</f>
        <v>0</v>
      </c>
      <c r="G27" s="42">
        <f ca="1">SUMIF(Revenues!$A$3:$A$12,'Current Working'!$A$26:$A$27,Revenues!I$3:I$11)</f>
        <v>0</v>
      </c>
      <c r="H27" s="42">
        <f ca="1">SUMIF(Revenues!$A$3:$A$12,'Current Working'!$A$26:$A$27,Revenues!J$3:J$11)</f>
        <v>0</v>
      </c>
      <c r="I27" s="42">
        <f ca="1">SUMIF(Revenues!$A$3:$A$12,'Current Working'!$A$26:$A$27,Revenues!K$3:K$11)</f>
        <v>0</v>
      </c>
      <c r="J27" s="42">
        <f ca="1">SUMIF(Revenues!$A$3:$A$12,'Current Working'!$A$26:$A$27,Revenues!L$3:L$11)</f>
        <v>0</v>
      </c>
      <c r="K27" s="42">
        <f ca="1">SUMIF(Revenues!$A$3:$A$12,'Current Working'!$A$26:$A$27,Revenues!M$3:M$11)</f>
        <v>0</v>
      </c>
      <c r="L27" s="42">
        <f>SUMIF(Revenues!$A$3:$A$12,'Current Working'!$A$26:$A$27,Revenues!N$3:N$13)</f>
        <v>0</v>
      </c>
      <c r="M27" s="46"/>
      <c r="N27" s="47"/>
      <c r="O27" s="41"/>
      <c r="Q27" s="42">
        <f ca="1">SUMIF(Revenues!$A$3:$A$13,'Current Working'!$A$26:$A$27,Revenues!Q$3:Q$11)</f>
        <v>0</v>
      </c>
      <c r="R27" s="42">
        <f ca="1">SUMIF(Revenues!$A$3:$A$13,'Current Working'!$A$26:$A$27,Revenues!R$3:R$11)</f>
        <v>0</v>
      </c>
      <c r="S27" s="42">
        <f ca="1">SUMIF(Revenues!$A$3:$A$13,'Current Working'!$A$26:$A$27,Revenues!S$3:S$11)</f>
        <v>0</v>
      </c>
      <c r="T27" s="42">
        <f ca="1">SUMIF(Revenues!$A$3:$A$13,'Current Working'!$A$26:$A$27,Revenues!T$3:T$11)</f>
        <v>0</v>
      </c>
      <c r="U27" s="42">
        <f ca="1">SUMIF(Revenues!$A$3:$A$13,'Current Working'!$A$26:$A$27,Revenues!U$3:U$11)</f>
        <v>0</v>
      </c>
      <c r="V27" s="42">
        <f ca="1">SUMIF(Revenues!$A$3:$A$13,'Current Working'!$A$26:$A$27,Revenues!V$3:V$11)</f>
        <v>0</v>
      </c>
      <c r="W27" s="42">
        <f ca="1">SUMIF(Revenues!$A$3:$A$13,'Current Working'!$A$26:$A$27,Revenues!W$3:W$11)</f>
        <v>0</v>
      </c>
      <c r="X27" s="46"/>
      <c r="Y27" s="47"/>
      <c r="Z27" s="41"/>
      <c r="AA27" s="41"/>
      <c r="AB27" s="42"/>
      <c r="AC27" s="42"/>
      <c r="AD27" s="42"/>
      <c r="AE27" s="42"/>
      <c r="AF27" s="42"/>
      <c r="AG27" s="42"/>
      <c r="AH27" s="42"/>
      <c r="AI27" s="46"/>
      <c r="AJ27" s="47"/>
      <c r="AK27" s="68"/>
      <c r="AL27" s="79"/>
      <c r="AM27" s="42">
        <f ca="1">SUMIF(Revenues!$A$3:$A$13,'Current Working'!$A$26,Revenues!AI$3:AI$11)</f>
        <v>0</v>
      </c>
      <c r="AN27" s="42">
        <f ca="1">SUMIF(Revenues!$A$3:$A$13,'Current Working'!$A$26,Revenues!AJ$3:AJ$11)</f>
        <v>0</v>
      </c>
      <c r="AO27" s="42">
        <f ca="1">SUMIF(Revenues!$A$3:$A$13,'Current Working'!$A$26,Revenues!AL$3:AL$11)</f>
        <v>0</v>
      </c>
      <c r="AP27" s="42">
        <f ca="1">SUMIF(Revenues!$A$3:$A$13,'Current Working'!$A$26,Revenues!AM$3:AM$11)</f>
        <v>0</v>
      </c>
      <c r="AQ27" s="42">
        <f ca="1">SUMIF(Revenues!$A$3:$A$13,'Current Working'!$A$26,Revenues!AN$3:AN$11)</f>
        <v>0</v>
      </c>
      <c r="AR27" s="42">
        <f ca="1">SUMIF(Revenues!$A$3:$A$13,'Current Working'!$A$26,Revenues!AO$3:AO$11)</f>
        <v>0</v>
      </c>
      <c r="AS27" s="42">
        <f ca="1">SUMIF(Revenues!$A$3:$A$13,'Current Working'!$A$26,Revenues!AP$3:AP$11)</f>
        <v>0</v>
      </c>
      <c r="AT27" s="42">
        <f ca="1">SUMIF(Revenues!$A$3:$A$13,'Current Working'!$A$26,Revenues!AQ$3:AQ$11)</f>
        <v>0</v>
      </c>
      <c r="AU27" s="46"/>
      <c r="AV27" s="47"/>
      <c r="AW27" s="68"/>
      <c r="AY27" s="42"/>
      <c r="AZ27" s="46"/>
      <c r="BA27" s="47"/>
      <c r="BB27" s="42"/>
      <c r="BC27" s="42"/>
      <c r="BD27" s="42"/>
      <c r="BE27" s="42"/>
      <c r="BF27" s="42"/>
      <c r="BG27" s="42"/>
      <c r="BH27" s="46"/>
      <c r="BI27" s="47"/>
      <c r="BJ27" s="68"/>
    </row>
    <row r="28" spans="1:62" s="67" customFormat="1" ht="15" customHeight="1" x14ac:dyDescent="0.25">
      <c r="A28" s="65">
        <v>11</v>
      </c>
      <c r="B28" s="39"/>
      <c r="C28" s="39"/>
      <c r="D28" s="40" t="s">
        <v>33</v>
      </c>
      <c r="E28" s="62"/>
      <c r="F28" s="42">
        <f>SUMIF(Expenses!$A$3:$A$175,'Current Working'!$A$28,Expenses!H$3:H$175)</f>
        <v>0</v>
      </c>
      <c r="G28" s="42">
        <f>SUMIF(Expenses!$A$3:$A$175,'Current Working'!$A$28,Expenses!I$3:I$175)</f>
        <v>0</v>
      </c>
      <c r="H28" s="42">
        <f>SUMIF(Expenses!$A$3:$A$175,'Current Working'!$A$28,Expenses!J$3:J$175)</f>
        <v>0</v>
      </c>
      <c r="I28" s="42">
        <f>SUMIF(Expenses!$A$3:$A$175,'Current Working'!$A$28,Expenses!K$3:K$175)</f>
        <v>0</v>
      </c>
      <c r="J28" s="42">
        <f>SUMIF(Expenses!$A$3:$A$175,'Current Working'!$A$28,Expenses!L$3:L$175)</f>
        <v>0</v>
      </c>
      <c r="K28" s="42">
        <f>SUMIF(Expenses!$A$3:$A$175,'Current Working'!$A$28,Expenses!M$3:M$175)</f>
        <v>0</v>
      </c>
      <c r="L28" s="42">
        <f>-SUMIF(Expenses!$A$3:$A$175,'Current Working'!$A$28,Expenses!N$3:N$175)</f>
        <v>0</v>
      </c>
      <c r="M28" s="46">
        <f>L28-G28</f>
        <v>0</v>
      </c>
      <c r="N28" s="47" t="str">
        <f>IFERROR(M28/G28,"-")</f>
        <v>-</v>
      </c>
      <c r="O28" s="41"/>
      <c r="Q28" s="42">
        <f>-SUMIF(Expenses!$A$3:$A$175,'Current Working'!$A$28,Expenses!Q$3:Q$175)</f>
        <v>0</v>
      </c>
      <c r="R28" s="42">
        <f>-SUMIF(Expenses!$A$3:$A$175,'Current Working'!$A$28,Expenses!R$3:R$175)</f>
        <v>0</v>
      </c>
      <c r="S28" s="42">
        <f>-SUMIF(Expenses!$A$3:$A$175,'Current Working'!$A$28,Expenses!S$3:S$175)</f>
        <v>0</v>
      </c>
      <c r="T28" s="42">
        <f>-SUMIF(Expenses!$A$3:$A$175,'Current Working'!$A$28,Expenses!T$3:T$175)</f>
        <v>0</v>
      </c>
      <c r="U28" s="42">
        <f>-SUMIF(Expenses!$A$3:$A$175,'Current Working'!$A$28,Expenses!U$3:U$175)</f>
        <v>0</v>
      </c>
      <c r="V28" s="42">
        <f>-SUMIF(Expenses!$A$3:$A$175,'Current Working'!$A$28,Expenses!V$3:V$175)</f>
        <v>0</v>
      </c>
      <c r="W28" s="42">
        <f>-SUMIF(Expenses!$A$3:$A$175,'Current Working'!$A$28,Expenses!W$3:W$175)</f>
        <v>0</v>
      </c>
      <c r="X28" s="82">
        <f>Q28-M28</f>
        <v>0</v>
      </c>
      <c r="Y28" s="47" t="str">
        <f>IFERROR(X28/L28,"-")</f>
        <v>-</v>
      </c>
      <c r="Z28" s="41"/>
      <c r="AA28" s="41"/>
      <c r="AB28" s="42">
        <f>-SUMIF(Expenses!$A$3:$A$175,'Current Working'!$A$28,Expenses!Z$3:Z$175)</f>
        <v>0</v>
      </c>
      <c r="AC28" s="42">
        <f>-SUMIF(Expenses!$A$3:$A$175,'Current Working'!$A$28,Expenses!AA$3:AA$175)</f>
        <v>0</v>
      </c>
      <c r="AD28" s="42">
        <f>-SUMIF(Expenses!$A$3:$A$175,'Current Working'!$A$28,Expenses!AB$3:AB$175)</f>
        <v>0</v>
      </c>
      <c r="AE28" s="42">
        <f>-SUMIF(Expenses!$A$3:$A$175,'Current Working'!$A$28,Expenses!AC$3:AC$175)</f>
        <v>0</v>
      </c>
      <c r="AF28" s="42">
        <f>-SUMIF(Expenses!$A$3:$A$175,'Current Working'!$A$28,Expenses!AD$3:AD$175)</f>
        <v>0</v>
      </c>
      <c r="AG28" s="42">
        <f>-SUMIF(Expenses!$A$3:$A$175,'Current Working'!$A$28,Expenses!AE$3:AE$175)</f>
        <v>0</v>
      </c>
      <c r="AH28" s="42">
        <f>-SUMIF(Expenses!$A$3:$A$175,'Current Working'!$A$28,Expenses!AF$3:AF$175)</f>
        <v>0</v>
      </c>
      <c r="AI28" s="46"/>
      <c r="AJ28" s="47"/>
      <c r="AK28" s="68"/>
      <c r="AL28" s="79"/>
      <c r="AM28" s="81">
        <f>-SUMIF(Expenses!$A$3:$A$175,'Current Working'!$A$28,Expenses!AI$3:AI$175)</f>
        <v>0</v>
      </c>
      <c r="AN28" s="81">
        <f>-SUMIF(Expenses!$A$3:$A$175,'Current Working'!$A$28,Expenses!AJ$3:AJ$175)</f>
        <v>0</v>
      </c>
      <c r="AO28" s="81">
        <f>-SUMIF(Expenses!$A$3:$A$175,'Current Working'!$A$28,Expenses!AK$3:AK$175)</f>
        <v>0</v>
      </c>
      <c r="AP28" s="81">
        <f>-SUMIF(Expenses!$A$3:$A$175,'Current Working'!$A$28,Expenses!AL$3:AL$175)</f>
        <v>0</v>
      </c>
      <c r="AQ28" s="81">
        <f>-SUMIF(Expenses!$A$3:$A$175,'Current Working'!$A$28,Expenses!AM$3:AM$175)</f>
        <v>0</v>
      </c>
      <c r="AR28" s="81">
        <f>-SUMIF(Expenses!$A$3:$A$175,'Current Working'!$A$28,Expenses!AN$3:AN$175)</f>
        <v>0</v>
      </c>
      <c r="AS28" s="81">
        <f>-SUMIF(Expenses!$A$3:$A$175,'Current Working'!$A$28,Expenses!AO$3:AO$175)</f>
        <v>0</v>
      </c>
      <c r="AT28" s="81">
        <f>-SUMIF(Expenses!$A$3:$A$175,'Current Working'!$A$28,Expenses!AP$3:AP$175)</f>
        <v>0</v>
      </c>
      <c r="AU28" s="46">
        <f>+AT28-AN28</f>
        <v>0</v>
      </c>
      <c r="AV28" s="47" t="str">
        <f>IFERROR(AU28/AF28,"-")</f>
        <v>-</v>
      </c>
      <c r="AW28" s="68"/>
      <c r="AY28" s="81">
        <f>-SUMIF(Expenses!$A$3:$A$175,'Current Working'!$A$28,Expenses!AS$3:AS$175)</f>
        <v>0</v>
      </c>
      <c r="AZ28" s="82">
        <f>+AY28-AT28</f>
        <v>0</v>
      </c>
      <c r="BA28" s="47" t="str">
        <f>IFERROR(AZ28/AM28,"-")</f>
        <v>-</v>
      </c>
      <c r="BB28" s="81">
        <f>-SUMIF(Expenses!$A$3:$A$175,'Current Working'!$A$28,Expenses!AT$3:AT$175)</f>
        <v>0</v>
      </c>
      <c r="BC28" s="81">
        <f>-SUMIF(Expenses!$A$3:$A$175,'Current Working'!$A$28,Expenses!AU$3:AU$175)</f>
        <v>0</v>
      </c>
      <c r="BD28" s="81">
        <f>-SUMIF(Expenses!$A$3:$A$175,'Current Working'!$A$28,Expenses!AV$3:AV$175)</f>
        <v>0</v>
      </c>
      <c r="BE28" s="81">
        <f>-SUMIF(Expenses!$A$3:$A$175,'Current Working'!$A$28,Expenses!AW$3:AW$175)</f>
        <v>0</v>
      </c>
      <c r="BF28" s="81">
        <f>-SUMIF(Expenses!$A$3:$A$175,'Current Working'!$A$28,Expenses!AX$3:AX$175)</f>
        <v>0</v>
      </c>
      <c r="BG28" s="81">
        <f>-SUMIF(Expenses!$A$3:$A$175,'Current Working'!$A$28,Expenses!AY$3:AY$175)</f>
        <v>0</v>
      </c>
      <c r="BH28" s="46">
        <f>+BG28-BB28</f>
        <v>0</v>
      </c>
      <c r="BI28" s="47" t="str">
        <f>IFERROR(BH28/AR28,"-")</f>
        <v>-</v>
      </c>
      <c r="BJ28" s="68"/>
    </row>
    <row r="29" spans="1:62" s="67" customFormat="1" ht="15" customHeight="1" x14ac:dyDescent="0.25">
      <c r="A29" s="65"/>
      <c r="B29" s="39"/>
      <c r="C29" s="39" t="s">
        <v>34</v>
      </c>
      <c r="D29" s="40"/>
      <c r="E29" s="62"/>
      <c r="F29" s="76">
        <f ca="1">SUM(F26:F28)</f>
        <v>0</v>
      </c>
      <c r="G29" s="76">
        <f t="shared" ref="G29:L29" ca="1" si="13">SUM(G26:G28)</f>
        <v>0</v>
      </c>
      <c r="H29" s="76">
        <f t="shared" ca="1" si="13"/>
        <v>0</v>
      </c>
      <c r="I29" s="76">
        <f t="shared" ca="1" si="13"/>
        <v>0</v>
      </c>
      <c r="J29" s="76">
        <f t="shared" ca="1" si="13"/>
        <v>0</v>
      </c>
      <c r="K29" s="76">
        <f t="shared" ca="1" si="13"/>
        <v>0</v>
      </c>
      <c r="L29" s="76">
        <f t="shared" si="13"/>
        <v>0</v>
      </c>
      <c r="M29" s="46">
        <f ca="1">L29-G29</f>
        <v>0</v>
      </c>
      <c r="N29" s="47" t="str">
        <f ca="1">IFERROR(M29/G29,"-")</f>
        <v>-</v>
      </c>
      <c r="O29" s="41"/>
      <c r="Q29" s="77">
        <f ca="1">SUM(Q26:Q28)</f>
        <v>0</v>
      </c>
      <c r="R29" s="77">
        <f t="shared" ref="R29:W29" ca="1" si="14">SUM(R26:R28)</f>
        <v>0</v>
      </c>
      <c r="S29" s="77">
        <f t="shared" ca="1" si="14"/>
        <v>0</v>
      </c>
      <c r="T29" s="77">
        <f t="shared" ca="1" si="14"/>
        <v>0</v>
      </c>
      <c r="U29" s="77">
        <f t="shared" ca="1" si="14"/>
        <v>0</v>
      </c>
      <c r="V29" s="77">
        <f t="shared" ca="1" si="14"/>
        <v>0</v>
      </c>
      <c r="W29" s="77">
        <f t="shared" ca="1" si="14"/>
        <v>0</v>
      </c>
      <c r="X29" s="46">
        <f ca="1">Q29-M29</f>
        <v>0</v>
      </c>
      <c r="Y29" s="47" t="str">
        <f ca="1">IFERROR(X29/L29,"-")</f>
        <v>-</v>
      </c>
      <c r="Z29" s="41"/>
      <c r="AA29" s="41"/>
      <c r="AB29" s="77">
        <f t="shared" ref="AB29" ca="1" si="15">SUM(AB26:AB28)</f>
        <v>0</v>
      </c>
      <c r="AC29" s="77">
        <f t="shared" ref="AC29" ca="1" si="16">SUM(AC26:AC28)</f>
        <v>0</v>
      </c>
      <c r="AD29" s="77">
        <f t="shared" ref="AD29" ca="1" si="17">SUM(AD26:AD28)</f>
        <v>0</v>
      </c>
      <c r="AE29" s="77">
        <f t="shared" ref="AE29" ca="1" si="18">SUM(AE26:AE28)</f>
        <v>0</v>
      </c>
      <c r="AF29" s="77">
        <f t="shared" ref="AF29" ca="1" si="19">SUM(AF26:AF28)</f>
        <v>0</v>
      </c>
      <c r="AG29" s="77">
        <f t="shared" ref="AG29" ca="1" si="20">SUM(AG26:AG28)</f>
        <v>0</v>
      </c>
      <c r="AH29" s="77">
        <f t="shared" ref="AH29" ca="1" si="21">SUM(AH26:AH28)</f>
        <v>0</v>
      </c>
      <c r="AI29" s="46"/>
      <c r="AJ29" s="47"/>
      <c r="AK29" s="68"/>
      <c r="AL29" s="79"/>
      <c r="AM29" s="185">
        <f ca="1">SUM(AM26:AM28)</f>
        <v>0</v>
      </c>
      <c r="AN29" s="83">
        <f t="shared" ref="AN29:AT29" ca="1" si="22">SUM(AN26:AN28)</f>
        <v>0</v>
      </c>
      <c r="AO29" s="83">
        <f t="shared" ca="1" si="22"/>
        <v>0</v>
      </c>
      <c r="AP29" s="83">
        <f t="shared" ca="1" si="22"/>
        <v>0</v>
      </c>
      <c r="AQ29" s="83">
        <f t="shared" ca="1" si="22"/>
        <v>0</v>
      </c>
      <c r="AR29" s="83">
        <f t="shared" ca="1" si="22"/>
        <v>0</v>
      </c>
      <c r="AS29" s="83">
        <f t="shared" ca="1" si="22"/>
        <v>0</v>
      </c>
      <c r="AT29" s="83">
        <f t="shared" ca="1" si="22"/>
        <v>0</v>
      </c>
      <c r="AU29" s="46">
        <f ca="1">AK29-AH29</f>
        <v>0</v>
      </c>
      <c r="AV29" s="47" t="str">
        <f ca="1">IFERROR(AU29/AF29,"-")</f>
        <v>-</v>
      </c>
      <c r="AW29" s="68"/>
      <c r="AY29" s="76">
        <f ca="1">SUM(AY26:AY28)</f>
        <v>0</v>
      </c>
      <c r="AZ29" s="46">
        <f ca="1">+AY29-AT29</f>
        <v>0</v>
      </c>
      <c r="BA29" s="47" t="str">
        <f ca="1">IFERROR(AZ29/AM29,"-")</f>
        <v>-</v>
      </c>
      <c r="BB29" s="83">
        <f t="shared" ref="BB29:BG29" ca="1" si="23">SUM(BB26:BB28)</f>
        <v>0</v>
      </c>
      <c r="BC29" s="83">
        <f t="shared" ca="1" si="23"/>
        <v>0</v>
      </c>
      <c r="BD29" s="83">
        <f t="shared" ca="1" si="23"/>
        <v>0</v>
      </c>
      <c r="BE29" s="83">
        <f t="shared" ca="1" si="23"/>
        <v>0</v>
      </c>
      <c r="BF29" s="83">
        <f t="shared" ca="1" si="23"/>
        <v>0</v>
      </c>
      <c r="BG29" s="83">
        <f t="shared" ca="1" si="23"/>
        <v>0</v>
      </c>
      <c r="BH29" s="46">
        <f ca="1">AW29-AT29</f>
        <v>0</v>
      </c>
      <c r="BI29" s="47" t="str">
        <f ca="1">IFERROR(BH29/AR29,"-")</f>
        <v>-</v>
      </c>
      <c r="BJ29" s="68"/>
    </row>
    <row r="30" spans="1:62" s="67" customFormat="1" ht="15" customHeight="1" x14ac:dyDescent="0.25">
      <c r="A30" s="65"/>
      <c r="B30" s="39"/>
      <c r="C30" s="39"/>
      <c r="D30" s="40"/>
      <c r="E30" s="62"/>
      <c r="F30" s="64"/>
      <c r="G30" s="62"/>
      <c r="H30" s="62"/>
      <c r="I30" s="62"/>
      <c r="J30" s="62"/>
      <c r="K30" s="62"/>
      <c r="L30" s="62"/>
      <c r="M30" s="62"/>
      <c r="N30" s="63"/>
      <c r="O30" s="41"/>
      <c r="Q30" s="62"/>
      <c r="R30" s="62"/>
      <c r="S30" s="62"/>
      <c r="T30" s="62"/>
      <c r="U30" s="62"/>
      <c r="V30" s="62"/>
      <c r="W30" s="62"/>
      <c r="X30" s="62"/>
      <c r="Y30" s="63"/>
      <c r="Z30" s="41"/>
      <c r="AA30" s="41"/>
      <c r="AB30" s="64"/>
      <c r="AC30" s="62"/>
      <c r="AD30" s="62"/>
      <c r="AE30" s="62"/>
      <c r="AF30" s="62"/>
      <c r="AG30" s="62"/>
      <c r="AH30" s="62"/>
      <c r="AI30" s="62"/>
      <c r="AJ30" s="63"/>
      <c r="AK30" s="68"/>
      <c r="AL30" s="79"/>
      <c r="AM30" s="64"/>
      <c r="AN30" s="62"/>
      <c r="AO30" s="62"/>
      <c r="AP30" s="62"/>
      <c r="AQ30" s="62"/>
      <c r="AR30" s="62"/>
      <c r="AS30" s="62"/>
      <c r="AT30" s="62"/>
      <c r="AU30" s="62"/>
      <c r="AV30" s="63"/>
      <c r="AW30" s="68"/>
      <c r="AY30" s="64"/>
      <c r="AZ30" s="62"/>
      <c r="BA30" s="63"/>
      <c r="BB30" s="62"/>
      <c r="BC30" s="62"/>
      <c r="BD30" s="62"/>
      <c r="BE30" s="62"/>
      <c r="BF30" s="62"/>
      <c r="BG30" s="62"/>
      <c r="BH30" s="62"/>
      <c r="BI30" s="63"/>
      <c r="BJ30" s="68"/>
    </row>
    <row r="31" spans="1:62" s="67" customFormat="1" x14ac:dyDescent="0.25">
      <c r="A31" s="65"/>
      <c r="B31" s="39" t="s">
        <v>35</v>
      </c>
      <c r="C31" s="39"/>
      <c r="D31" s="75"/>
      <c r="E31" s="62"/>
      <c r="F31" s="84">
        <f>+F14-F23</f>
        <v>630235</v>
      </c>
      <c r="G31" s="83">
        <f>+G14-G23</f>
        <v>-9298058</v>
      </c>
      <c r="H31" s="62"/>
      <c r="I31" s="62"/>
      <c r="J31" s="62"/>
      <c r="K31" s="62"/>
      <c r="L31" s="83">
        <f>+L14-L23</f>
        <v>3228792.0700000003</v>
      </c>
      <c r="M31" s="83">
        <f>+M14-M23</f>
        <v>12526850.07</v>
      </c>
      <c r="N31" s="62"/>
      <c r="O31" s="41"/>
      <c r="Q31" s="83">
        <f t="shared" ref="Q31:W31" si="24">+Q14-Q23</f>
        <v>5518145</v>
      </c>
      <c r="R31" s="83">
        <f t="shared" si="24"/>
        <v>-13552450</v>
      </c>
      <c r="S31" s="83">
        <f t="shared" si="24"/>
        <v>0</v>
      </c>
      <c r="T31" s="83">
        <f t="shared" si="24"/>
        <v>0</v>
      </c>
      <c r="U31" s="83">
        <f t="shared" si="24"/>
        <v>0</v>
      </c>
      <c r="V31" s="83">
        <f t="shared" si="24"/>
        <v>40522.690000001341</v>
      </c>
      <c r="W31" s="83">
        <f t="shared" si="24"/>
        <v>40522.690000001341</v>
      </c>
      <c r="X31" s="62"/>
      <c r="Y31" s="63"/>
      <c r="Z31" s="41"/>
      <c r="AA31" s="41"/>
      <c r="AB31" s="84">
        <f ca="1">+AB14-AB23</f>
        <v>4217585</v>
      </c>
      <c r="AC31" s="83">
        <f ca="1">+AC14-AC23</f>
        <v>-8222180</v>
      </c>
      <c r="AD31" s="83">
        <f ca="1">+AD14-AD23</f>
        <v>0</v>
      </c>
      <c r="AE31" s="83">
        <f ca="1">+AE14-AE23</f>
        <v>0</v>
      </c>
      <c r="AF31" s="83">
        <f ca="1">+AF14-AF23</f>
        <v>0</v>
      </c>
      <c r="AG31" s="62"/>
      <c r="AH31" s="83">
        <f ca="1">+AH14-AH23</f>
        <v>3112702.2600000002</v>
      </c>
      <c r="AI31" s="62"/>
      <c r="AJ31" s="63"/>
      <c r="AK31" s="68"/>
      <c r="AL31" s="79"/>
      <c r="AM31" s="84">
        <f t="shared" ref="AM31:AR31" ca="1" si="25">+AM14-AM23</f>
        <v>4126585</v>
      </c>
      <c r="AN31" s="83">
        <f t="shared" ca="1" si="25"/>
        <v>4126585</v>
      </c>
      <c r="AO31" s="83">
        <f t="shared" ca="1" si="25"/>
        <v>4126585</v>
      </c>
      <c r="AP31" s="83">
        <f t="shared" ca="1" si="25"/>
        <v>2722891.1399999997</v>
      </c>
      <c r="AQ31" s="83">
        <f t="shared" ca="1" si="25"/>
        <v>0</v>
      </c>
      <c r="AR31" s="83">
        <f t="shared" ca="1" si="25"/>
        <v>0</v>
      </c>
      <c r="AS31" s="62"/>
      <c r="AT31" s="83">
        <f ca="1">+AT14-AT23</f>
        <v>0</v>
      </c>
      <c r="AU31" s="62"/>
      <c r="AV31" s="63"/>
      <c r="AW31" s="68"/>
      <c r="AY31" s="84">
        <f ca="1">+AY14-AY23</f>
        <v>0</v>
      </c>
      <c r="AZ31" s="62"/>
      <c r="BA31" s="63"/>
      <c r="BB31" s="83">
        <f ca="1">+BB14-BB23</f>
        <v>0</v>
      </c>
      <c r="BC31" s="83">
        <f ca="1">+BC14-BC23</f>
        <v>0</v>
      </c>
      <c r="BD31" s="83">
        <f ca="1">+BD14-BD23</f>
        <v>0</v>
      </c>
      <c r="BE31" s="83">
        <f ca="1">+BE14-BE23</f>
        <v>0</v>
      </c>
      <c r="BF31" s="62"/>
      <c r="BG31" s="83">
        <f ca="1">+BG14-BG23</f>
        <v>0</v>
      </c>
      <c r="BH31" s="62"/>
      <c r="BI31" s="63"/>
      <c r="BJ31" s="68"/>
    </row>
    <row r="32" spans="1:62" x14ac:dyDescent="0.25">
      <c r="B32" s="26"/>
      <c r="C32" s="26"/>
      <c r="D32" s="52"/>
      <c r="E32" s="28"/>
      <c r="F32" s="29"/>
      <c r="G32" s="28"/>
      <c r="H32" s="28"/>
      <c r="I32" s="28"/>
      <c r="J32" s="85"/>
      <c r="K32" s="85"/>
      <c r="L32" s="28"/>
      <c r="M32" s="85"/>
      <c r="N32" s="28"/>
      <c r="O32" s="28"/>
      <c r="Q32" s="28"/>
      <c r="R32" s="28"/>
      <c r="S32" s="28"/>
      <c r="T32" s="28"/>
      <c r="U32" s="85"/>
      <c r="V32" s="85"/>
      <c r="W32" s="28"/>
      <c r="X32" s="80"/>
      <c r="Y32" s="62"/>
      <c r="Z32" s="62"/>
      <c r="AA32" s="62"/>
      <c r="AB32" s="64"/>
      <c r="AC32" s="28"/>
      <c r="AD32" s="28"/>
      <c r="AE32" s="28"/>
      <c r="AF32" s="85"/>
      <c r="AG32" s="85"/>
      <c r="AH32" s="28"/>
      <c r="AI32" s="80"/>
      <c r="AJ32" s="62"/>
      <c r="AL32" s="14"/>
      <c r="AM32" s="64"/>
      <c r="AN32" s="28"/>
      <c r="AO32" s="28"/>
      <c r="AP32" s="28"/>
      <c r="AQ32" s="28"/>
      <c r="AR32" s="85"/>
      <c r="AS32" s="85"/>
      <c r="AT32" s="28"/>
      <c r="AU32" s="80"/>
      <c r="AV32" s="62"/>
      <c r="AY32" s="64"/>
      <c r="AZ32" s="80"/>
      <c r="BA32" s="62"/>
      <c r="BB32" s="28"/>
      <c r="BC32" s="28"/>
      <c r="BD32" s="28"/>
      <c r="BE32" s="85"/>
      <c r="BF32" s="85"/>
      <c r="BG32" s="28"/>
      <c r="BH32" s="80"/>
      <c r="BI32" s="62"/>
    </row>
    <row r="33" spans="2:61" ht="15.75" thickBot="1" x14ac:dyDescent="0.3">
      <c r="B33" s="31" t="s">
        <v>36</v>
      </c>
      <c r="C33" s="31"/>
      <c r="D33" s="86"/>
      <c r="E33" s="32"/>
      <c r="F33" s="87">
        <f>+F8+F31</f>
        <v>630235</v>
      </c>
      <c r="G33" s="88">
        <f>+G8+G31</f>
        <v>-9298058</v>
      </c>
      <c r="H33" s="32"/>
      <c r="I33" s="32"/>
      <c r="J33" s="32"/>
      <c r="K33" s="32"/>
      <c r="L33" s="88">
        <f>+L8+L31</f>
        <v>3228792.0700000003</v>
      </c>
      <c r="M33" s="28"/>
      <c r="N33" s="89"/>
      <c r="O33" s="32"/>
      <c r="Q33" s="88">
        <f t="shared" ref="Q33:W33" si="26">+Q8+Q31</f>
        <v>8746937.0700000003</v>
      </c>
      <c r="R33" s="88">
        <f t="shared" si="26"/>
        <v>-10323657.93</v>
      </c>
      <c r="S33" s="88">
        <f t="shared" si="26"/>
        <v>0</v>
      </c>
      <c r="T33" s="88">
        <f t="shared" si="26"/>
        <v>0</v>
      </c>
      <c r="U33" s="88">
        <f t="shared" si="26"/>
        <v>0</v>
      </c>
      <c r="V33" s="88">
        <f t="shared" si="26"/>
        <v>40522.690000001341</v>
      </c>
      <c r="W33" s="88">
        <f t="shared" si="26"/>
        <v>3269314.7600000016</v>
      </c>
      <c r="X33" s="62"/>
      <c r="Y33" s="90"/>
      <c r="Z33" s="91"/>
      <c r="AA33" s="91"/>
      <c r="AB33" s="92">
        <f ca="1">+AB8+AB31</f>
        <v>7486899.7600000016</v>
      </c>
      <c r="AC33" s="88">
        <f ca="1">+AC8+AC31</f>
        <v>-4952865.2399999984</v>
      </c>
      <c r="AD33" s="88">
        <f ca="1">+AD8+AD31</f>
        <v>0</v>
      </c>
      <c r="AE33" s="88">
        <f ca="1">+AE8+AE31</f>
        <v>0</v>
      </c>
      <c r="AF33" s="88">
        <f ca="1">+AF8+AF31</f>
        <v>0</v>
      </c>
      <c r="AG33" s="32"/>
      <c r="AH33" s="88">
        <f ca="1">+AH8+AH31</f>
        <v>6382017.0200000014</v>
      </c>
      <c r="AI33" s="62"/>
      <c r="AJ33" s="90"/>
      <c r="AL33" s="14"/>
      <c r="AM33" s="92">
        <f ca="1">+AM8+AM31</f>
        <v>10508602.020000001</v>
      </c>
      <c r="AN33" s="88">
        <f ca="1">+AN8+AN31</f>
        <v>4126585</v>
      </c>
      <c r="AO33" s="88">
        <f t="shared" ref="AO33:AQ33" ca="1" si="27">+AO8+AO31</f>
        <v>4126585</v>
      </c>
      <c r="AP33" s="88">
        <f t="shared" ca="1" si="27"/>
        <v>2722891.1399999997</v>
      </c>
      <c r="AQ33" s="88">
        <f t="shared" ca="1" si="27"/>
        <v>0</v>
      </c>
      <c r="AR33" s="88">
        <f ca="1">+AR8+AR31</f>
        <v>0</v>
      </c>
      <c r="AS33" s="32"/>
      <c r="AT33" s="88">
        <f ca="1">+AT8+AT31</f>
        <v>6382017.0200000014</v>
      </c>
      <c r="AU33" s="62"/>
      <c r="AV33" s="90"/>
      <c r="AY33" s="92">
        <f ca="1">+AY8+AY31</f>
        <v>6382017.0200000014</v>
      </c>
      <c r="AZ33" s="62"/>
      <c r="BA33" s="90"/>
      <c r="BB33" s="88">
        <f t="shared" ref="BB33:BG33" ca="1" si="28">+BB8+BB31</f>
        <v>0</v>
      </c>
      <c r="BC33" s="88">
        <f t="shared" ca="1" si="28"/>
        <v>0</v>
      </c>
      <c r="BD33" s="88">
        <f t="shared" ca="1" si="28"/>
        <v>0</v>
      </c>
      <c r="BE33" s="88">
        <f t="shared" ca="1" si="28"/>
        <v>0</v>
      </c>
      <c r="BF33" s="88">
        <f t="shared" si="28"/>
        <v>0</v>
      </c>
      <c r="BG33" s="88">
        <f t="shared" ca="1" si="28"/>
        <v>6382017.0200000014</v>
      </c>
      <c r="BH33" s="62"/>
      <c r="BI33" s="90"/>
    </row>
    <row r="34" spans="2:61" ht="15.75" thickTop="1" x14ac:dyDescent="0.25">
      <c r="B34" s="26"/>
      <c r="C34" s="26"/>
      <c r="D34" s="93"/>
      <c r="E34" s="28"/>
      <c r="F34" s="29"/>
      <c r="G34" s="28"/>
      <c r="H34" s="28"/>
      <c r="I34" s="28"/>
      <c r="J34" s="28"/>
      <c r="K34" s="28"/>
      <c r="L34" s="28"/>
      <c r="M34" s="28"/>
      <c r="N34" s="28"/>
      <c r="O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C34" s="28"/>
      <c r="AD34" s="28"/>
      <c r="AE34" s="28"/>
      <c r="AF34" s="28"/>
      <c r="AG34" s="28"/>
      <c r="AH34" s="28"/>
      <c r="AL34" s="14"/>
      <c r="AN34" s="28"/>
      <c r="AO34" s="28"/>
      <c r="AP34" s="28"/>
      <c r="AQ34" s="28"/>
      <c r="AR34" s="28"/>
      <c r="AS34" s="28"/>
      <c r="AT34" s="28"/>
      <c r="BB34" s="28"/>
      <c r="BC34" s="28"/>
      <c r="BD34" s="28"/>
      <c r="BE34" s="28"/>
      <c r="BF34" s="28"/>
      <c r="BG34" s="28"/>
    </row>
    <row r="35" spans="2:61" outlineLevel="1" x14ac:dyDescent="0.25">
      <c r="F35" s="94"/>
      <c r="G35" s="91"/>
      <c r="H35" s="91"/>
      <c r="I35" s="91"/>
      <c r="J35" s="91"/>
      <c r="K35" s="91"/>
      <c r="L35" s="95"/>
      <c r="M35" s="91"/>
      <c r="N35" s="91"/>
      <c r="O35" s="91"/>
      <c r="Q35" s="91"/>
      <c r="R35" s="91"/>
      <c r="S35" s="91"/>
      <c r="T35" s="91"/>
      <c r="U35" s="91"/>
      <c r="V35" s="91"/>
      <c r="W35" s="96"/>
      <c r="X35" s="91"/>
      <c r="Y35" s="91"/>
      <c r="Z35" s="91"/>
      <c r="AA35" s="91"/>
      <c r="AC35" s="97"/>
      <c r="AD35" s="97"/>
      <c r="AE35" s="97"/>
      <c r="AF35" s="97"/>
      <c r="AG35" s="97"/>
      <c r="AH35" s="98"/>
      <c r="AI35" s="14"/>
      <c r="AJ35" s="14"/>
      <c r="AK35" s="14"/>
      <c r="AL35" s="14"/>
      <c r="AM35" s="99"/>
      <c r="AN35" s="91"/>
      <c r="AO35" s="91"/>
      <c r="AP35" s="91"/>
      <c r="AQ35" s="91"/>
      <c r="AR35" s="91"/>
      <c r="AS35" s="91"/>
      <c r="AT35" s="96" t="s">
        <v>37</v>
      </c>
      <c r="BB35" s="91"/>
      <c r="BC35" s="91"/>
      <c r="BD35" s="91"/>
      <c r="BE35" s="91"/>
      <c r="BF35" s="91"/>
      <c r="BG35" s="96"/>
    </row>
    <row r="36" spans="2:61" outlineLevel="1" x14ac:dyDescent="0.25">
      <c r="F36" s="94"/>
      <c r="G36" s="91"/>
      <c r="H36" s="91"/>
      <c r="I36" s="91"/>
      <c r="J36" s="91"/>
      <c r="K36" s="91"/>
      <c r="L36" s="91"/>
      <c r="M36" s="91"/>
      <c r="N36" s="91"/>
      <c r="O36" s="91"/>
      <c r="Q36" s="91">
        <v>0</v>
      </c>
      <c r="R36" s="91"/>
      <c r="S36" s="91"/>
      <c r="T36" s="91"/>
      <c r="U36" s="91"/>
      <c r="V36" s="91"/>
      <c r="W36" s="100"/>
      <c r="X36" s="91"/>
      <c r="Y36" s="91"/>
      <c r="Z36" s="91"/>
      <c r="AA36" s="91"/>
      <c r="AB36" s="101">
        <v>0</v>
      </c>
      <c r="AC36" s="97"/>
      <c r="AD36" s="97"/>
      <c r="AE36" s="97"/>
      <c r="AF36" s="97"/>
      <c r="AG36" s="97"/>
      <c r="AH36" s="102"/>
      <c r="AI36" s="14"/>
      <c r="AJ36" s="14"/>
      <c r="AK36" s="14"/>
      <c r="AL36" s="14"/>
      <c r="AM36" s="103"/>
      <c r="AN36" s="91"/>
      <c r="AO36" s="91"/>
      <c r="AP36" s="91"/>
      <c r="AQ36" s="91"/>
      <c r="AR36" s="91"/>
      <c r="AS36" s="91"/>
      <c r="AT36" s="100" t="s">
        <v>38</v>
      </c>
      <c r="AY36" s="101">
        <v>0</v>
      </c>
      <c r="BB36" s="91"/>
      <c r="BC36" s="91"/>
      <c r="BD36" s="91"/>
      <c r="BE36" s="91"/>
      <c r="BF36" s="91"/>
      <c r="BG36" s="100"/>
    </row>
    <row r="37" spans="2:61" outlineLevel="1" x14ac:dyDescent="0.25">
      <c r="F37" s="104"/>
      <c r="G37" s="105"/>
      <c r="H37" s="91"/>
      <c r="I37" s="91"/>
      <c r="J37" s="91"/>
      <c r="K37" s="91"/>
      <c r="L37" s="91"/>
      <c r="M37" s="91"/>
      <c r="N37" s="91"/>
      <c r="O37" s="91"/>
      <c r="Q37" s="106">
        <v>0</v>
      </c>
      <c r="R37" s="105"/>
      <c r="S37" s="91"/>
      <c r="T37" s="91"/>
      <c r="U37" s="91"/>
      <c r="V37" s="91"/>
      <c r="W37" s="100"/>
      <c r="X37" s="91"/>
      <c r="Y37" s="91"/>
      <c r="Z37" s="91"/>
      <c r="AA37" s="91"/>
      <c r="AB37" s="107">
        <v>0</v>
      </c>
      <c r="AC37" s="108"/>
      <c r="AD37" s="97"/>
      <c r="AE37" s="97"/>
      <c r="AF37" s="97"/>
      <c r="AG37" s="97"/>
      <c r="AH37" s="102"/>
      <c r="AI37" s="14"/>
      <c r="AJ37" s="14"/>
      <c r="AK37" s="14"/>
      <c r="AL37" s="14"/>
      <c r="AM37" s="103"/>
      <c r="AN37" s="105"/>
      <c r="AO37" s="105"/>
      <c r="AP37" s="91"/>
      <c r="AQ37" s="91"/>
      <c r="AR37" s="91"/>
      <c r="AS37" s="91"/>
      <c r="AT37" s="100" t="s">
        <v>39</v>
      </c>
      <c r="AY37" s="107">
        <v>0</v>
      </c>
      <c r="BB37" s="105"/>
      <c r="BC37" s="91"/>
      <c r="BD37" s="91"/>
      <c r="BE37" s="91"/>
      <c r="BF37" s="91"/>
      <c r="BG37" s="100"/>
    </row>
    <row r="38" spans="2:61" outlineLevel="1" x14ac:dyDescent="0.25">
      <c r="F38" s="104"/>
      <c r="G38" s="105"/>
      <c r="H38" s="91"/>
      <c r="I38" s="91"/>
      <c r="J38" s="91"/>
      <c r="K38" s="91"/>
      <c r="L38" s="91"/>
      <c r="M38" s="91"/>
      <c r="N38" s="91"/>
      <c r="O38" s="91"/>
      <c r="Q38" s="105">
        <f>SUM(Q36:Q37)</f>
        <v>0</v>
      </c>
      <c r="R38" s="105"/>
      <c r="S38" s="91"/>
      <c r="T38" s="91"/>
      <c r="U38" s="91"/>
      <c r="V38" s="91"/>
      <c r="W38" s="109"/>
      <c r="X38" s="91"/>
      <c r="Y38" s="91"/>
      <c r="Z38" s="91"/>
      <c r="AA38" s="91"/>
      <c r="AB38" s="101">
        <f>SUM(AB36:AB37)</f>
        <v>0</v>
      </c>
      <c r="AC38" s="108"/>
      <c r="AD38" s="97"/>
      <c r="AE38" s="97"/>
      <c r="AF38" s="97"/>
      <c r="AG38" s="97"/>
      <c r="AH38" s="110"/>
      <c r="AI38" s="14"/>
      <c r="AJ38" s="14"/>
      <c r="AK38" s="14"/>
      <c r="AL38" s="14"/>
      <c r="AM38" s="103"/>
      <c r="AN38" s="105"/>
      <c r="AO38" s="105"/>
      <c r="AP38" s="91"/>
      <c r="AQ38" s="91"/>
      <c r="AR38" s="91"/>
      <c r="AS38" s="91"/>
      <c r="AT38" s="109" t="s">
        <v>40</v>
      </c>
      <c r="AY38" s="101">
        <f>SUM(AY36:AY37)</f>
        <v>0</v>
      </c>
      <c r="BB38" s="105"/>
      <c r="BC38" s="91"/>
      <c r="BD38" s="91"/>
      <c r="BE38" s="91"/>
      <c r="BF38" s="91"/>
      <c r="BG38" s="109"/>
    </row>
    <row r="39" spans="2:61" outlineLevel="1" x14ac:dyDescent="0.25">
      <c r="F39" s="104"/>
      <c r="G39" s="105"/>
      <c r="H39" s="91"/>
      <c r="I39" s="91"/>
      <c r="J39" s="91"/>
      <c r="K39" s="91"/>
      <c r="L39" s="91"/>
      <c r="M39" s="91"/>
      <c r="N39" s="91"/>
      <c r="O39" s="91"/>
      <c r="Q39" s="105"/>
      <c r="R39" s="105"/>
      <c r="S39" s="91"/>
      <c r="T39" s="91"/>
      <c r="U39" s="91"/>
      <c r="V39" s="91"/>
      <c r="W39" s="109"/>
      <c r="X39" s="91"/>
      <c r="Y39" s="91"/>
      <c r="Z39" s="91"/>
      <c r="AA39" s="91"/>
      <c r="AB39" s="101"/>
      <c r="AC39" s="108"/>
      <c r="AD39" s="97"/>
      <c r="AE39" s="97"/>
      <c r="AF39" s="97"/>
      <c r="AG39" s="97"/>
      <c r="AH39" s="110"/>
      <c r="AI39" s="14"/>
      <c r="AJ39" s="14"/>
      <c r="AK39" s="14"/>
      <c r="AL39" s="14"/>
      <c r="AM39" s="103"/>
      <c r="AN39" s="105"/>
      <c r="AO39" s="105"/>
      <c r="AP39" s="91"/>
      <c r="AQ39" s="91"/>
      <c r="AR39" s="91"/>
      <c r="AS39" s="91"/>
      <c r="AT39" s="109"/>
      <c r="AY39" s="101"/>
      <c r="BB39" s="105"/>
      <c r="BC39" s="91"/>
      <c r="BD39" s="91"/>
      <c r="BE39" s="91"/>
      <c r="BF39" s="91"/>
      <c r="BG39" s="109"/>
    </row>
    <row r="40" spans="2:61" outlineLevel="1" x14ac:dyDescent="0.25">
      <c r="F40" s="104"/>
      <c r="G40" s="105"/>
      <c r="H40" s="91"/>
      <c r="I40" s="91"/>
      <c r="J40" s="91"/>
      <c r="K40" s="91"/>
      <c r="L40" s="91"/>
      <c r="M40" s="91"/>
      <c r="N40" s="91"/>
      <c r="O40" s="91"/>
      <c r="Q40" s="105"/>
      <c r="R40" s="105"/>
      <c r="S40" s="91"/>
      <c r="T40" s="91"/>
      <c r="U40" s="91"/>
      <c r="V40" s="91"/>
      <c r="W40" s="96"/>
      <c r="X40" s="91"/>
      <c r="Y40" s="91"/>
      <c r="Z40" s="91"/>
      <c r="AA40" s="91"/>
      <c r="AB40" s="101"/>
      <c r="AC40" s="108"/>
      <c r="AD40" s="97"/>
      <c r="AE40" s="97"/>
      <c r="AF40" s="97"/>
      <c r="AG40" s="97"/>
      <c r="AH40" s="98"/>
      <c r="AI40" s="14"/>
      <c r="AJ40" s="14"/>
      <c r="AK40" s="14"/>
      <c r="AL40" s="14"/>
      <c r="AM40" s="103"/>
      <c r="AN40" s="105"/>
      <c r="AO40" s="105"/>
      <c r="AP40" s="91"/>
      <c r="AQ40" s="91"/>
      <c r="AR40" s="91"/>
      <c r="AS40" s="91"/>
      <c r="AT40" s="96" t="s">
        <v>41</v>
      </c>
      <c r="AY40" s="101"/>
      <c r="BB40" s="105"/>
      <c r="BC40" s="91"/>
      <c r="BD40" s="91"/>
      <c r="BE40" s="91"/>
      <c r="BF40" s="91"/>
      <c r="BG40" s="96"/>
    </row>
    <row r="41" spans="2:61" outlineLevel="1" x14ac:dyDescent="0.25">
      <c r="F41" s="104"/>
      <c r="G41" s="105"/>
      <c r="H41" s="91"/>
      <c r="I41" s="91"/>
      <c r="J41" s="91"/>
      <c r="K41" s="91"/>
      <c r="L41" s="91"/>
      <c r="M41" s="91"/>
      <c r="N41" s="91"/>
      <c r="O41" s="91"/>
      <c r="Q41" s="105">
        <v>0</v>
      </c>
      <c r="R41" s="105"/>
      <c r="S41" s="91"/>
      <c r="T41" s="91"/>
      <c r="U41" s="91"/>
      <c r="V41" s="91"/>
      <c r="W41" s="111"/>
      <c r="X41" s="91"/>
      <c r="Y41" s="91"/>
      <c r="Z41" s="91"/>
      <c r="AA41" s="91"/>
      <c r="AB41" s="101">
        <v>0</v>
      </c>
      <c r="AC41" s="108"/>
      <c r="AD41" s="97"/>
      <c r="AE41" s="97"/>
      <c r="AF41" s="97"/>
      <c r="AG41" s="97"/>
      <c r="AH41" s="112"/>
      <c r="AI41" s="14"/>
      <c r="AJ41" s="14"/>
      <c r="AK41" s="14"/>
      <c r="AL41" s="14"/>
      <c r="AM41" s="103"/>
      <c r="AN41" s="105"/>
      <c r="AO41" s="105"/>
      <c r="AP41" s="91"/>
      <c r="AQ41" s="91"/>
      <c r="AR41" s="91"/>
      <c r="AS41" s="91"/>
      <c r="AT41" s="111" t="s">
        <v>42</v>
      </c>
      <c r="AY41" s="101">
        <v>0</v>
      </c>
      <c r="BB41" s="105"/>
      <c r="BC41" s="91"/>
      <c r="BD41" s="91"/>
      <c r="BE41" s="91"/>
      <c r="BF41" s="91"/>
      <c r="BG41" s="111"/>
    </row>
    <row r="42" spans="2:61" outlineLevel="1" x14ac:dyDescent="0.25">
      <c r="F42" s="104"/>
      <c r="G42" s="105"/>
      <c r="H42" s="91"/>
      <c r="I42" s="91"/>
      <c r="J42" s="91"/>
      <c r="K42" s="91"/>
      <c r="L42" s="91"/>
      <c r="M42" s="91"/>
      <c r="N42" s="91"/>
      <c r="O42" s="91"/>
      <c r="Q42" s="106">
        <v>0</v>
      </c>
      <c r="R42" s="105"/>
      <c r="S42" s="91"/>
      <c r="T42" s="91"/>
      <c r="U42" s="91"/>
      <c r="V42" s="91"/>
      <c r="W42" s="111"/>
      <c r="X42" s="91"/>
      <c r="Y42" s="91"/>
      <c r="Z42" s="91"/>
      <c r="AA42" s="91"/>
      <c r="AB42" s="107">
        <v>0</v>
      </c>
      <c r="AC42" s="108"/>
      <c r="AD42" s="97"/>
      <c r="AE42" s="97"/>
      <c r="AF42" s="97"/>
      <c r="AG42" s="97"/>
      <c r="AH42" s="112"/>
      <c r="AI42" s="14"/>
      <c r="AJ42" s="14"/>
      <c r="AK42" s="14"/>
      <c r="AL42" s="14"/>
      <c r="AM42" s="103"/>
      <c r="AN42" s="105"/>
      <c r="AO42" s="105"/>
      <c r="AP42" s="91"/>
      <c r="AQ42" s="91"/>
      <c r="AR42" s="91"/>
      <c r="AS42" s="91"/>
      <c r="AT42" s="111" t="s">
        <v>43</v>
      </c>
      <c r="AY42" s="107">
        <v>0</v>
      </c>
      <c r="BB42" s="105"/>
      <c r="BC42" s="91"/>
      <c r="BD42" s="91"/>
      <c r="BE42" s="91"/>
      <c r="BF42" s="91"/>
      <c r="BG42" s="111"/>
    </row>
    <row r="43" spans="2:61" outlineLevel="1" x14ac:dyDescent="0.25">
      <c r="F43" s="104"/>
      <c r="G43" s="105"/>
      <c r="H43" s="91"/>
      <c r="I43" s="91"/>
      <c r="J43" s="91"/>
      <c r="K43" s="91"/>
      <c r="L43" s="91"/>
      <c r="M43" s="91"/>
      <c r="N43" s="91"/>
      <c r="O43" s="91"/>
      <c r="Q43" s="105">
        <v>0</v>
      </c>
      <c r="R43" s="105"/>
      <c r="S43" s="91"/>
      <c r="T43" s="91"/>
      <c r="U43" s="91"/>
      <c r="V43" s="91"/>
      <c r="W43" s="109"/>
      <c r="X43" s="91"/>
      <c r="Y43" s="91"/>
      <c r="Z43" s="91"/>
      <c r="AA43" s="91"/>
      <c r="AB43" s="101">
        <f>SUM(AB41:AB42)</f>
        <v>0</v>
      </c>
      <c r="AC43" s="108"/>
      <c r="AD43" s="97"/>
      <c r="AE43" s="97"/>
      <c r="AF43" s="97"/>
      <c r="AG43" s="97"/>
      <c r="AH43" s="110"/>
      <c r="AI43" s="14"/>
      <c r="AJ43" s="14"/>
      <c r="AK43" s="14"/>
      <c r="AL43" s="14"/>
      <c r="AM43" s="103"/>
      <c r="AN43" s="105"/>
      <c r="AO43" s="105"/>
      <c r="AP43" s="91"/>
      <c r="AQ43" s="91"/>
      <c r="AR43" s="91"/>
      <c r="AS43" s="91"/>
      <c r="AT43" s="109" t="s">
        <v>44</v>
      </c>
      <c r="AY43" s="101">
        <f>SUM(AY41:AY42)</f>
        <v>0</v>
      </c>
      <c r="BB43" s="105"/>
      <c r="BC43" s="91"/>
      <c r="BD43" s="91"/>
      <c r="BE43" s="91"/>
      <c r="BF43" s="91"/>
      <c r="BG43" s="109"/>
    </row>
    <row r="44" spans="2:61" outlineLevel="1" x14ac:dyDescent="0.25">
      <c r="F44" s="94"/>
      <c r="G44" s="91"/>
      <c r="H44" s="91"/>
      <c r="I44" s="91"/>
      <c r="J44" s="91"/>
      <c r="K44" s="91"/>
      <c r="L44" s="91"/>
      <c r="M44" s="91"/>
      <c r="N44" s="91"/>
      <c r="O44" s="91"/>
      <c r="Q44" s="91"/>
      <c r="R44" s="91"/>
      <c r="S44" s="91"/>
      <c r="T44" s="91"/>
      <c r="U44" s="91"/>
      <c r="V44" s="91"/>
      <c r="W44" s="113"/>
      <c r="X44" s="91"/>
      <c r="Y44" s="91"/>
      <c r="Z44" s="91"/>
      <c r="AA44" s="91"/>
      <c r="AB44" s="101"/>
      <c r="AC44" s="97"/>
      <c r="AD44" s="97"/>
      <c r="AE44" s="97"/>
      <c r="AF44" s="97"/>
      <c r="AG44" s="97"/>
      <c r="AH44" s="114"/>
      <c r="AI44" s="14"/>
      <c r="AJ44" s="14"/>
      <c r="AK44" s="14"/>
      <c r="AL44" s="14"/>
      <c r="AM44" s="103"/>
      <c r="AN44" s="91"/>
      <c r="AO44" s="91"/>
      <c r="AP44" s="91"/>
      <c r="AQ44" s="91"/>
      <c r="AR44" s="91"/>
      <c r="AS44" s="91"/>
      <c r="AT44" s="113"/>
      <c r="AY44" s="101"/>
      <c r="BB44" s="91"/>
      <c r="BC44" s="91"/>
      <c r="BD44" s="91"/>
      <c r="BE44" s="91"/>
      <c r="BF44" s="91"/>
      <c r="BG44" s="113"/>
    </row>
    <row r="45" spans="2:61" ht="15.75" outlineLevel="1" thickBot="1" x14ac:dyDescent="0.3">
      <c r="F45" s="94"/>
      <c r="G45" s="91"/>
      <c r="H45" s="91"/>
      <c r="I45" s="91"/>
      <c r="J45" s="91"/>
      <c r="K45" s="91"/>
      <c r="L45" s="91"/>
      <c r="M45" s="91"/>
      <c r="N45" s="91"/>
      <c r="O45" s="91"/>
      <c r="Q45" s="115">
        <f>Q23</f>
        <v>147855</v>
      </c>
      <c r="R45" s="91"/>
      <c r="S45" s="91"/>
      <c r="T45" s="91"/>
      <c r="U45" s="91"/>
      <c r="V45" s="91"/>
      <c r="W45" s="113"/>
      <c r="X45" s="91"/>
      <c r="Y45" s="91"/>
      <c r="Z45" s="91"/>
      <c r="AA45" s="91"/>
      <c r="AB45" s="101">
        <f>AB23+AB38+AB43</f>
        <v>1238075</v>
      </c>
      <c r="AC45" s="97"/>
      <c r="AD45" s="97"/>
      <c r="AE45" s="97"/>
      <c r="AF45" s="97"/>
      <c r="AG45" s="97"/>
      <c r="AH45" s="114"/>
      <c r="AI45" s="14"/>
      <c r="AJ45" s="14"/>
      <c r="AK45" s="14"/>
      <c r="AL45" s="14"/>
      <c r="AM45" s="103"/>
      <c r="AN45" s="91"/>
      <c r="AO45" s="91"/>
      <c r="AP45" s="91"/>
      <c r="AQ45" s="91"/>
      <c r="AR45" s="91"/>
      <c r="AS45" s="91"/>
      <c r="AT45" s="113" t="s">
        <v>45</v>
      </c>
      <c r="AY45" s="195">
        <f>AY23+AY38+AY43</f>
        <v>0</v>
      </c>
      <c r="BB45" s="91"/>
      <c r="BC45" s="91"/>
      <c r="BD45" s="91"/>
      <c r="BE45" s="91"/>
      <c r="BF45" s="91"/>
      <c r="BG45" s="113"/>
    </row>
    <row r="46" spans="2:61" ht="15.75" thickTop="1" x14ac:dyDescent="0.25">
      <c r="E46" s="91"/>
      <c r="F46" s="94"/>
      <c r="G46" s="91"/>
      <c r="H46" s="91"/>
      <c r="I46" s="91"/>
      <c r="J46" s="91"/>
      <c r="K46" s="91"/>
      <c r="L46" s="91"/>
      <c r="M46" s="91"/>
      <c r="N46" s="91"/>
      <c r="O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C46" s="97"/>
      <c r="AD46" s="97"/>
      <c r="AE46" s="97"/>
      <c r="AF46" s="97"/>
      <c r="AG46" s="97"/>
      <c r="AH46" s="97"/>
      <c r="AI46" s="14"/>
      <c r="AJ46" s="14"/>
      <c r="AK46" s="14"/>
      <c r="AL46" s="14"/>
      <c r="AM46" s="99"/>
      <c r="AN46" s="91"/>
      <c r="AO46" s="91"/>
      <c r="AP46" s="91"/>
      <c r="AQ46" s="91"/>
      <c r="AR46" s="91"/>
      <c r="AS46" s="91"/>
      <c r="AT46" s="91"/>
      <c r="BB46" s="91"/>
      <c r="BC46" s="91"/>
      <c r="BD46" s="91"/>
      <c r="BE46" s="91"/>
      <c r="BF46" s="91"/>
      <c r="BG46" s="91"/>
    </row>
    <row r="47" spans="2:61" outlineLevel="1" x14ac:dyDescent="0.25">
      <c r="B47" s="116" t="s">
        <v>46</v>
      </c>
      <c r="C47" s="116"/>
      <c r="D47" s="117"/>
      <c r="L47" s="118" t="s">
        <v>47</v>
      </c>
      <c r="W47" s="118" t="s">
        <v>48</v>
      </c>
      <c r="AL47" s="14"/>
      <c r="AT47" s="118" t="s">
        <v>49</v>
      </c>
      <c r="BG47" s="118" t="s">
        <v>50</v>
      </c>
    </row>
    <row r="48" spans="2:61" outlineLevel="1" x14ac:dyDescent="0.25">
      <c r="B48" s="74"/>
      <c r="C48" s="74" t="s">
        <v>51</v>
      </c>
      <c r="D48" s="62"/>
      <c r="L48" s="83"/>
      <c r="W48" s="83"/>
      <c r="AL48" s="14"/>
      <c r="AT48" s="83"/>
      <c r="BG48" s="83"/>
    </row>
    <row r="49" spans="2:59" outlineLevel="1" x14ac:dyDescent="0.25">
      <c r="B49" s="39"/>
      <c r="C49" s="39"/>
      <c r="D49" s="40" t="s">
        <v>52</v>
      </c>
      <c r="L49" s="83"/>
      <c r="W49" s="83"/>
      <c r="AL49" s="14"/>
      <c r="AT49" s="83"/>
      <c r="BG49" s="83"/>
    </row>
    <row r="50" spans="2:59" outlineLevel="1" x14ac:dyDescent="0.25">
      <c r="B50" s="39"/>
      <c r="C50" s="39"/>
      <c r="D50" s="40" t="s">
        <v>53</v>
      </c>
      <c r="L50" s="83"/>
      <c r="W50" s="83"/>
      <c r="AL50" s="14"/>
      <c r="AT50" s="83"/>
      <c r="BG50" s="83"/>
    </row>
    <row r="51" spans="2:59" outlineLevel="1" x14ac:dyDescent="0.25">
      <c r="B51" s="39"/>
      <c r="C51" s="39"/>
      <c r="D51" s="40" t="s">
        <v>54</v>
      </c>
      <c r="L51" s="83"/>
      <c r="W51" s="83"/>
      <c r="AL51" s="14"/>
      <c r="AT51" s="83"/>
      <c r="BG51" s="83"/>
    </row>
    <row r="52" spans="2:59" outlineLevel="1" x14ac:dyDescent="0.25">
      <c r="B52" s="39"/>
      <c r="C52" s="39"/>
      <c r="D52" s="40" t="s">
        <v>55</v>
      </c>
      <c r="L52" s="83"/>
      <c r="W52" s="83"/>
      <c r="AL52" s="14"/>
      <c r="AT52" s="83"/>
      <c r="BG52" s="83"/>
    </row>
    <row r="53" spans="2:59" outlineLevel="1" x14ac:dyDescent="0.25">
      <c r="B53" s="39"/>
      <c r="C53" s="39"/>
      <c r="D53" s="40" t="s">
        <v>56</v>
      </c>
      <c r="L53" s="83">
        <f>'[1]Balance Sheet'!F11</f>
        <v>0</v>
      </c>
      <c r="W53" s="83"/>
      <c r="AL53" s="14"/>
      <c r="AT53" s="83"/>
      <c r="BG53" s="83"/>
    </row>
    <row r="54" spans="2:59" ht="15.75" outlineLevel="1" thickBot="1" x14ac:dyDescent="0.3">
      <c r="B54" s="39"/>
      <c r="C54" s="74" t="s">
        <v>57</v>
      </c>
      <c r="D54" s="62"/>
      <c r="L54" s="119">
        <f>SUM(L49:L52)</f>
        <v>0</v>
      </c>
      <c r="W54" s="119">
        <f>SUM(W49:W53)</f>
        <v>0</v>
      </c>
      <c r="AL54" s="14"/>
      <c r="AT54" s="119">
        <f>SUM(AT49:AT52)</f>
        <v>0</v>
      </c>
      <c r="BG54" s="119">
        <f>SUM(BG49:BG52)</f>
        <v>0</v>
      </c>
    </row>
    <row r="55" spans="2:59" ht="15.75" outlineLevel="1" thickTop="1" x14ac:dyDescent="0.25">
      <c r="B55" s="39"/>
      <c r="C55" s="39"/>
      <c r="D55" s="40"/>
      <c r="L55" s="83"/>
      <c r="W55" s="83"/>
      <c r="AL55" s="14"/>
      <c r="AT55" s="83"/>
      <c r="BG55" s="83"/>
    </row>
    <row r="56" spans="2:59" outlineLevel="1" x14ac:dyDescent="0.25">
      <c r="B56" s="39"/>
      <c r="C56" s="74" t="s">
        <v>58</v>
      </c>
      <c r="D56" s="62"/>
      <c r="L56" s="83"/>
      <c r="W56" s="83"/>
      <c r="AL56" s="14"/>
      <c r="AT56" s="83"/>
      <c r="BG56" s="83"/>
    </row>
    <row r="57" spans="2:59" outlineLevel="1" x14ac:dyDescent="0.25">
      <c r="B57" s="39"/>
      <c r="C57" s="39"/>
      <c r="D57" s="40" t="s">
        <v>59</v>
      </c>
      <c r="L57" s="83"/>
      <c r="W57" s="83"/>
      <c r="AL57" s="14"/>
      <c r="AT57" s="83"/>
      <c r="BG57" s="83"/>
    </row>
    <row r="58" spans="2:59" outlineLevel="1" x14ac:dyDescent="0.25">
      <c r="B58" s="39"/>
      <c r="C58" s="39"/>
      <c r="D58" s="40" t="s">
        <v>60</v>
      </c>
      <c r="L58" s="83"/>
      <c r="W58" s="83"/>
      <c r="AL58" s="14"/>
      <c r="AT58" s="83"/>
      <c r="BG58" s="83"/>
    </row>
    <row r="59" spans="2:59" outlineLevel="1" x14ac:dyDescent="0.25">
      <c r="B59" s="39"/>
      <c r="C59" s="39"/>
      <c r="D59" s="40" t="s">
        <v>61</v>
      </c>
      <c r="L59" s="83">
        <f>-SUM('[1]Balance Sheet'!F20:F21)</f>
        <v>0</v>
      </c>
      <c r="W59" s="83"/>
      <c r="AL59" s="14"/>
      <c r="AT59" s="83"/>
      <c r="BG59" s="83"/>
    </row>
    <row r="60" spans="2:59" ht="15.75" outlineLevel="1" thickBot="1" x14ac:dyDescent="0.3">
      <c r="B60" s="39"/>
      <c r="C60" s="74" t="s">
        <v>62</v>
      </c>
      <c r="D60" s="62"/>
      <c r="L60" s="119">
        <f>SUM(L57:L59)</f>
        <v>0</v>
      </c>
      <c r="W60" s="119">
        <f>SUM(W57:W59)</f>
        <v>0</v>
      </c>
      <c r="AL60" s="14"/>
      <c r="AT60" s="119">
        <f>SUM(AT57:AT59)</f>
        <v>0</v>
      </c>
      <c r="BG60" s="119">
        <f>SUM(BG57:BG59)</f>
        <v>0</v>
      </c>
    </row>
    <row r="61" spans="2:59" ht="15.75" outlineLevel="1" thickTop="1" x14ac:dyDescent="0.25">
      <c r="B61" s="39"/>
      <c r="C61" s="39"/>
      <c r="D61" s="40"/>
      <c r="L61" s="83"/>
      <c r="W61" s="83"/>
      <c r="AL61" s="14"/>
      <c r="AT61" s="83"/>
      <c r="BG61" s="83"/>
    </row>
    <row r="62" spans="2:59" outlineLevel="1" x14ac:dyDescent="0.25">
      <c r="B62" s="39"/>
      <c r="C62" s="74" t="s">
        <v>63</v>
      </c>
      <c r="D62" s="62"/>
      <c r="L62" s="83">
        <f>+L54+L60</f>
        <v>0</v>
      </c>
      <c r="W62" s="83">
        <f>+W54+W60</f>
        <v>0</v>
      </c>
      <c r="AL62" s="14"/>
      <c r="AT62" s="83">
        <f>+AT54+AT60</f>
        <v>0</v>
      </c>
      <c r="BG62" s="83">
        <f>+BG54+BG60</f>
        <v>0</v>
      </c>
    </row>
    <row r="63" spans="2:59" outlineLevel="1" x14ac:dyDescent="0.25">
      <c r="B63" s="39"/>
      <c r="C63" s="39"/>
      <c r="D63" s="40"/>
      <c r="L63" s="83"/>
      <c r="W63" s="83"/>
      <c r="AL63" s="14"/>
      <c r="AT63" s="83"/>
      <c r="BG63" s="83"/>
    </row>
    <row r="64" spans="2:59" outlineLevel="1" x14ac:dyDescent="0.25">
      <c r="B64" s="39"/>
      <c r="C64" s="74" t="s">
        <v>64</v>
      </c>
      <c r="D64" s="62"/>
      <c r="L64" s="83"/>
      <c r="W64" s="83"/>
      <c r="AL64" s="14"/>
      <c r="AT64" s="83"/>
      <c r="BG64" s="83"/>
    </row>
    <row r="65" spans="2:59" outlineLevel="1" x14ac:dyDescent="0.25">
      <c r="B65" s="39"/>
      <c r="C65" s="39"/>
      <c r="D65" s="40" t="s">
        <v>65</v>
      </c>
      <c r="L65" s="83">
        <f>+L54-L50</f>
        <v>0</v>
      </c>
      <c r="W65" s="83">
        <f>+W54-W50</f>
        <v>0</v>
      </c>
      <c r="AL65" s="14"/>
      <c r="AT65" s="83">
        <f>+AT54</f>
        <v>0</v>
      </c>
      <c r="BG65" s="83">
        <f>+BG54</f>
        <v>0</v>
      </c>
    </row>
    <row r="66" spans="2:59" outlineLevel="1" x14ac:dyDescent="0.25">
      <c r="B66" s="39"/>
      <c r="C66" s="39"/>
      <c r="D66" s="40" t="s">
        <v>59</v>
      </c>
      <c r="L66" s="120">
        <f>+L60</f>
        <v>0</v>
      </c>
      <c r="W66" s="120">
        <f>+W60</f>
        <v>0</v>
      </c>
      <c r="AL66" s="14"/>
      <c r="AT66" s="120">
        <f>+AT60</f>
        <v>0</v>
      </c>
      <c r="BG66" s="120">
        <f>+BG60</f>
        <v>0</v>
      </c>
    </row>
    <row r="67" spans="2:59" outlineLevel="1" x14ac:dyDescent="0.25">
      <c r="B67" s="39"/>
      <c r="C67" s="74" t="s">
        <v>66</v>
      </c>
      <c r="D67" s="62"/>
      <c r="L67" s="83">
        <f>SUM(L65:L66)</f>
        <v>0</v>
      </c>
      <c r="W67" s="83">
        <f>SUM(W65:W66)</f>
        <v>0</v>
      </c>
      <c r="AL67" s="14"/>
      <c r="AT67" s="83">
        <f>SUM(AT65:AT66)</f>
        <v>0</v>
      </c>
      <c r="BG67" s="83">
        <f>SUM(BG65:BG66)</f>
        <v>0</v>
      </c>
    </row>
    <row r="68" spans="2:59" outlineLevel="1" x14ac:dyDescent="0.25">
      <c r="B68" s="39"/>
      <c r="C68" s="39"/>
      <c r="D68" s="40" t="s">
        <v>67</v>
      </c>
      <c r="L68" s="83"/>
      <c r="W68" s="83"/>
      <c r="AL68" s="14"/>
      <c r="AT68" s="83"/>
      <c r="BG68" s="83" t="e">
        <f>-#REF!</f>
        <v>#REF!</v>
      </c>
    </row>
    <row r="69" spans="2:59" outlineLevel="1" x14ac:dyDescent="0.25">
      <c r="B69" s="39"/>
      <c r="C69" s="39"/>
      <c r="D69" s="40" t="s">
        <v>68</v>
      </c>
      <c r="L69" s="120"/>
      <c r="W69" s="120"/>
      <c r="AL69" s="14"/>
      <c r="AT69" s="120"/>
      <c r="BG69" s="120"/>
    </row>
    <row r="70" spans="2:59" ht="15.75" outlineLevel="1" thickBot="1" x14ac:dyDescent="0.3">
      <c r="B70" s="39"/>
      <c r="C70" s="74" t="s">
        <v>69</v>
      </c>
      <c r="D70" s="62"/>
      <c r="L70" s="119">
        <f>SUM(L67:L69)</f>
        <v>0</v>
      </c>
      <c r="W70" s="119">
        <f>SUM(W67:W69)</f>
        <v>0</v>
      </c>
      <c r="AL70" s="14"/>
      <c r="AT70" s="119">
        <f>SUM(AT67:AT69)</f>
        <v>0</v>
      </c>
      <c r="BG70" s="119" t="e">
        <f>SUM(BG67:BG69)</f>
        <v>#REF!</v>
      </c>
    </row>
    <row r="71" spans="2:59" ht="15.75" outlineLevel="1" thickTop="1" x14ac:dyDescent="0.25">
      <c r="AL71" s="14"/>
    </row>
    <row r="72" spans="2:59" outlineLevel="1" x14ac:dyDescent="0.25">
      <c r="L72" s="121">
        <f>+L70-L33</f>
        <v>-3228792.0700000003</v>
      </c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1">
        <f>+W67-W33</f>
        <v>-3269314.7600000016</v>
      </c>
      <c r="AL72" s="14"/>
      <c r="AT72" s="121">
        <f ca="1">+AT70-AT33</f>
        <v>-6382017.0200000014</v>
      </c>
      <c r="BG72" s="123" t="e">
        <f ca="1">+BG70-BG33</f>
        <v>#REF!</v>
      </c>
    </row>
    <row r="73" spans="2:59" outlineLevel="1" x14ac:dyDescent="0.25">
      <c r="W73" s="122"/>
      <c r="AL73" s="14"/>
      <c r="AT73" s="122"/>
      <c r="BG73" s="122">
        <f>3063401-BG23</f>
        <v>3063401</v>
      </c>
    </row>
    <row r="74" spans="2:59" x14ac:dyDescent="0.25">
      <c r="W74" s="122"/>
      <c r="AH74" s="122"/>
      <c r="AL74" s="14"/>
      <c r="AT74" s="122"/>
      <c r="BG74" s="122"/>
    </row>
    <row r="75" spans="2:59" x14ac:dyDescent="0.25">
      <c r="AG75" s="124"/>
    </row>
    <row r="76" spans="2:59" x14ac:dyDescent="0.25">
      <c r="AG76" s="124"/>
      <c r="AH76" s="14"/>
    </row>
    <row r="77" spans="2:59" x14ac:dyDescent="0.25">
      <c r="AG77" s="124"/>
      <c r="AH77" s="14"/>
    </row>
    <row r="78" spans="2:59" x14ac:dyDescent="0.25">
      <c r="AG78" s="14"/>
      <c r="AH78" s="124"/>
    </row>
    <row r="79" spans="2:59" x14ac:dyDescent="0.25">
      <c r="AH79" s="124"/>
    </row>
    <row r="80" spans="2:59" x14ac:dyDescent="0.25">
      <c r="AH80" s="124"/>
    </row>
    <row r="81" spans="34:34" x14ac:dyDescent="0.25">
      <c r="AH81" s="124"/>
    </row>
    <row r="82" spans="34:34" x14ac:dyDescent="0.25">
      <c r="AH82" s="124"/>
    </row>
    <row r="83" spans="34:34" x14ac:dyDescent="0.25">
      <c r="AH83" s="124"/>
    </row>
    <row r="84" spans="34:34" x14ac:dyDescent="0.25">
      <c r="AH84" s="124"/>
    </row>
    <row r="85" spans="34:34" x14ac:dyDescent="0.25">
      <c r="AH85" s="124"/>
    </row>
    <row r="86" spans="34:34" x14ac:dyDescent="0.25">
      <c r="AH86" s="124"/>
    </row>
    <row r="87" spans="34:34" x14ac:dyDescent="0.25">
      <c r="AH87" s="124"/>
    </row>
    <row r="88" spans="34:34" x14ac:dyDescent="0.25">
      <c r="AH88" s="124"/>
    </row>
    <row r="89" spans="34:34" x14ac:dyDescent="0.25">
      <c r="AH89" s="124"/>
    </row>
    <row r="90" spans="34:34" x14ac:dyDescent="0.25">
      <c r="AH90" s="124"/>
    </row>
    <row r="91" spans="34:34" x14ac:dyDescent="0.25">
      <c r="AH91" s="124"/>
    </row>
    <row r="92" spans="34:34" x14ac:dyDescent="0.25">
      <c r="AH92" s="124"/>
    </row>
    <row r="93" spans="34:34" x14ac:dyDescent="0.25">
      <c r="AH93" s="124"/>
    </row>
    <row r="94" spans="34:34" x14ac:dyDescent="0.25">
      <c r="AH94" s="14"/>
    </row>
    <row r="95" spans="34:34" x14ac:dyDescent="0.25">
      <c r="AH95" s="125"/>
    </row>
    <row r="96" spans="34:34" x14ac:dyDescent="0.25">
      <c r="AH96" s="126"/>
    </row>
    <row r="97" spans="34:34" x14ac:dyDescent="0.25">
      <c r="AH97" s="14"/>
    </row>
    <row r="98" spans="34:34" x14ac:dyDescent="0.25">
      <c r="AH98" s="14"/>
    </row>
    <row r="99" spans="34:34" x14ac:dyDescent="0.25">
      <c r="AH99" s="14"/>
    </row>
    <row r="100" spans="34:34" x14ac:dyDescent="0.25">
      <c r="AH100" s="14"/>
    </row>
    <row r="101" spans="34:34" x14ac:dyDescent="0.25">
      <c r="AH101" s="14"/>
    </row>
    <row r="102" spans="34:34" x14ac:dyDescent="0.25">
      <c r="AH102" s="14"/>
    </row>
    <row r="103" spans="34:34" x14ac:dyDescent="0.25">
      <c r="AH103" s="14"/>
    </row>
    <row r="104" spans="34:34" x14ac:dyDescent="0.25">
      <c r="AH104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78"/>
  <sheetViews>
    <sheetView topLeftCell="A134" zoomScale="90" zoomScaleNormal="90" workbookViewId="0">
      <selection activeCell="W164" sqref="W164"/>
    </sheetView>
  </sheetViews>
  <sheetFormatPr defaultRowHeight="12.75" outlineLevelCol="1" x14ac:dyDescent="0.2"/>
  <cols>
    <col min="1" max="1" width="9.140625" style="143"/>
    <col min="2" max="2" width="20.42578125" style="143" bestFit="1" customWidth="1"/>
    <col min="3" max="3" width="9.42578125" style="186" customWidth="1" outlineLevel="1"/>
    <col min="4" max="4" width="8" style="186" customWidth="1" outlineLevel="1"/>
    <col min="5" max="5" width="12.5703125" style="186" customWidth="1" outlineLevel="1"/>
    <col min="6" max="6" width="8.7109375" style="143" customWidth="1" outlineLevel="1"/>
    <col min="7" max="7" width="54.28515625" style="143" customWidth="1"/>
    <col min="8" max="8" width="11.85546875" style="143" hidden="1" customWidth="1" outlineLevel="1"/>
    <col min="9" max="9" width="11.85546875" style="143" bestFit="1" customWidth="1" collapsed="1"/>
    <col min="10" max="13" width="15.42578125" style="143" hidden="1" customWidth="1" outlineLevel="1"/>
    <col min="14" max="14" width="10.5703125" style="143" bestFit="1" customWidth="1" collapsed="1"/>
    <col min="15" max="15" width="13.28515625" style="143" hidden="1" customWidth="1" outlineLevel="1"/>
    <col min="16" max="16" width="2.7109375" style="143" customWidth="1" collapsed="1"/>
    <col min="17" max="17" width="12.42578125" style="143" hidden="1" customWidth="1" outlineLevel="1"/>
    <col min="18" max="18" width="11.85546875" style="143" bestFit="1" customWidth="1" collapsed="1"/>
    <col min="19" max="22" width="15.42578125" style="143" hidden="1" customWidth="1" outlineLevel="1"/>
    <col min="23" max="23" width="10.5703125" style="143" bestFit="1" customWidth="1" collapsed="1"/>
    <col min="24" max="24" width="17.7109375" style="143" hidden="1" customWidth="1" outlineLevel="1"/>
    <col min="25" max="25" width="2.7109375" style="143" customWidth="1" collapsed="1"/>
    <col min="26" max="26" width="12.42578125" style="143" hidden="1" customWidth="1" outlineLevel="1"/>
    <col min="27" max="27" width="11.85546875" style="143" bestFit="1" customWidth="1" collapsed="1"/>
    <col min="28" max="31" width="15.42578125" style="143" hidden="1" customWidth="1" outlineLevel="1"/>
    <col min="32" max="32" width="13.7109375" style="143" bestFit="1" customWidth="1" collapsed="1"/>
    <col min="33" max="33" width="13.28515625" style="143" hidden="1" customWidth="1" outlineLevel="1"/>
    <col min="34" max="34" width="2.7109375" style="143" customWidth="1" collapsed="1"/>
    <col min="35" max="35" width="10.7109375" style="143" customWidth="1" outlineLevel="1"/>
    <col min="36" max="36" width="11.85546875" style="143" bestFit="1" customWidth="1"/>
    <col min="37" max="37" width="11.85546875" style="143" customWidth="1"/>
    <col min="38" max="41" width="15.42578125" style="143" customWidth="1" outlineLevel="1"/>
    <col min="42" max="42" width="13.7109375" style="143" bestFit="1" customWidth="1"/>
    <col min="43" max="43" width="17.7109375" style="143" hidden="1" customWidth="1" outlineLevel="1"/>
    <col min="44" max="44" width="2.7109375" style="143" customWidth="1" collapsed="1"/>
    <col min="45" max="45" width="10.7109375" style="143" hidden="1" customWidth="1" outlineLevel="1"/>
    <col min="46" max="46" width="11.85546875" style="143" hidden="1" customWidth="1" outlineLevel="1"/>
    <col min="47" max="50" width="15.42578125" style="143" hidden="1" customWidth="1" outlineLevel="1"/>
    <col min="51" max="51" width="13.7109375" style="143" hidden="1" customWidth="1" outlineLevel="1"/>
    <col min="52" max="52" width="17.7109375" style="143" hidden="1" customWidth="1" outlineLevel="1"/>
    <col min="53" max="53" width="9.140625" style="143" collapsed="1"/>
    <col min="54" max="258" width="9.140625" style="143"/>
    <col min="259" max="259" width="20.42578125" style="143" bestFit="1" customWidth="1"/>
    <col min="260" max="263" width="0" style="143" hidden="1" customWidth="1"/>
    <col min="264" max="264" width="54.28515625" style="143" customWidth="1"/>
    <col min="265" max="265" width="0" style="143" hidden="1" customWidth="1"/>
    <col min="266" max="266" width="11.85546875" style="143" bestFit="1" customWidth="1"/>
    <col min="267" max="270" width="0" style="143" hidden="1" customWidth="1"/>
    <col min="271" max="271" width="10.5703125" style="143" bestFit="1" customWidth="1"/>
    <col min="272" max="272" width="0" style="143" hidden="1" customWidth="1"/>
    <col min="273" max="273" width="2.7109375" style="143" customWidth="1"/>
    <col min="274" max="274" width="0" style="143" hidden="1" customWidth="1"/>
    <col min="275" max="275" width="11.85546875" style="143" bestFit="1" customWidth="1"/>
    <col min="276" max="279" width="0" style="143" hidden="1" customWidth="1"/>
    <col min="280" max="280" width="10.5703125" style="143" bestFit="1" customWidth="1"/>
    <col min="281" max="281" width="0" style="143" hidden="1" customWidth="1"/>
    <col min="282" max="282" width="2.7109375" style="143" customWidth="1"/>
    <col min="283" max="283" width="12.42578125" style="143" bestFit="1" customWidth="1"/>
    <col min="284" max="284" width="11.85546875" style="143" bestFit="1" customWidth="1"/>
    <col min="285" max="288" width="15.42578125" style="143" bestFit="1" customWidth="1"/>
    <col min="289" max="289" width="13.7109375" style="143" bestFit="1" customWidth="1"/>
    <col min="290" max="290" width="13.28515625" style="143" bestFit="1" customWidth="1"/>
    <col min="291" max="291" width="2.7109375" style="143" customWidth="1"/>
    <col min="292" max="292" width="10.7109375" style="143" customWidth="1"/>
    <col min="293" max="293" width="11.85546875" style="143" bestFit="1" customWidth="1"/>
    <col min="294" max="297" width="15.42578125" style="143" bestFit="1" customWidth="1"/>
    <col min="298" max="298" width="13.7109375" style="143" bestFit="1" customWidth="1"/>
    <col min="299" max="299" width="17.7109375" style="143" bestFit="1" customWidth="1"/>
    <col min="300" max="514" width="9.140625" style="143"/>
    <col min="515" max="515" width="20.42578125" style="143" bestFit="1" customWidth="1"/>
    <col min="516" max="519" width="0" style="143" hidden="1" customWidth="1"/>
    <col min="520" max="520" width="54.28515625" style="143" customWidth="1"/>
    <col min="521" max="521" width="0" style="143" hidden="1" customWidth="1"/>
    <col min="522" max="522" width="11.85546875" style="143" bestFit="1" customWidth="1"/>
    <col min="523" max="526" width="0" style="143" hidden="1" customWidth="1"/>
    <col min="527" max="527" width="10.5703125" style="143" bestFit="1" customWidth="1"/>
    <col min="528" max="528" width="0" style="143" hidden="1" customWidth="1"/>
    <col min="529" max="529" width="2.7109375" style="143" customWidth="1"/>
    <col min="530" max="530" width="0" style="143" hidden="1" customWidth="1"/>
    <col min="531" max="531" width="11.85546875" style="143" bestFit="1" customWidth="1"/>
    <col min="532" max="535" width="0" style="143" hidden="1" customWidth="1"/>
    <col min="536" max="536" width="10.5703125" style="143" bestFit="1" customWidth="1"/>
    <col min="537" max="537" width="0" style="143" hidden="1" customWidth="1"/>
    <col min="538" max="538" width="2.7109375" style="143" customWidth="1"/>
    <col min="539" max="539" width="12.42578125" style="143" bestFit="1" customWidth="1"/>
    <col min="540" max="540" width="11.85546875" style="143" bestFit="1" customWidth="1"/>
    <col min="541" max="544" width="15.42578125" style="143" bestFit="1" customWidth="1"/>
    <col min="545" max="545" width="13.7109375" style="143" bestFit="1" customWidth="1"/>
    <col min="546" max="546" width="13.28515625" style="143" bestFit="1" customWidth="1"/>
    <col min="547" max="547" width="2.7109375" style="143" customWidth="1"/>
    <col min="548" max="548" width="10.7109375" style="143" customWidth="1"/>
    <col min="549" max="549" width="11.85546875" style="143" bestFit="1" customWidth="1"/>
    <col min="550" max="553" width="15.42578125" style="143" bestFit="1" customWidth="1"/>
    <col min="554" max="554" width="13.7109375" style="143" bestFit="1" customWidth="1"/>
    <col min="555" max="555" width="17.7109375" style="143" bestFit="1" customWidth="1"/>
    <col min="556" max="770" width="9.140625" style="143"/>
    <col min="771" max="771" width="20.42578125" style="143" bestFit="1" customWidth="1"/>
    <col min="772" max="775" width="0" style="143" hidden="1" customWidth="1"/>
    <col min="776" max="776" width="54.28515625" style="143" customWidth="1"/>
    <col min="777" max="777" width="0" style="143" hidden="1" customWidth="1"/>
    <col min="778" max="778" width="11.85546875" style="143" bestFit="1" customWidth="1"/>
    <col min="779" max="782" width="0" style="143" hidden="1" customWidth="1"/>
    <col min="783" max="783" width="10.5703125" style="143" bestFit="1" customWidth="1"/>
    <col min="784" max="784" width="0" style="143" hidden="1" customWidth="1"/>
    <col min="785" max="785" width="2.7109375" style="143" customWidth="1"/>
    <col min="786" max="786" width="0" style="143" hidden="1" customWidth="1"/>
    <col min="787" max="787" width="11.85546875" style="143" bestFit="1" customWidth="1"/>
    <col min="788" max="791" width="0" style="143" hidden="1" customWidth="1"/>
    <col min="792" max="792" width="10.5703125" style="143" bestFit="1" customWidth="1"/>
    <col min="793" max="793" width="0" style="143" hidden="1" customWidth="1"/>
    <col min="794" max="794" width="2.7109375" style="143" customWidth="1"/>
    <col min="795" max="795" width="12.42578125" style="143" bestFit="1" customWidth="1"/>
    <col min="796" max="796" width="11.85546875" style="143" bestFit="1" customWidth="1"/>
    <col min="797" max="800" width="15.42578125" style="143" bestFit="1" customWidth="1"/>
    <col min="801" max="801" width="13.7109375" style="143" bestFit="1" customWidth="1"/>
    <col min="802" max="802" width="13.28515625" style="143" bestFit="1" customWidth="1"/>
    <col min="803" max="803" width="2.7109375" style="143" customWidth="1"/>
    <col min="804" max="804" width="10.7109375" style="143" customWidth="1"/>
    <col min="805" max="805" width="11.85546875" style="143" bestFit="1" customWidth="1"/>
    <col min="806" max="809" width="15.42578125" style="143" bestFit="1" customWidth="1"/>
    <col min="810" max="810" width="13.7109375" style="143" bestFit="1" customWidth="1"/>
    <col min="811" max="811" width="17.7109375" style="143" bestFit="1" customWidth="1"/>
    <col min="812" max="1026" width="9.140625" style="143"/>
    <col min="1027" max="1027" width="20.42578125" style="143" bestFit="1" customWidth="1"/>
    <col min="1028" max="1031" width="0" style="143" hidden="1" customWidth="1"/>
    <col min="1032" max="1032" width="54.28515625" style="143" customWidth="1"/>
    <col min="1033" max="1033" width="0" style="143" hidden="1" customWidth="1"/>
    <col min="1034" max="1034" width="11.85546875" style="143" bestFit="1" customWidth="1"/>
    <col min="1035" max="1038" width="0" style="143" hidden="1" customWidth="1"/>
    <col min="1039" max="1039" width="10.5703125" style="143" bestFit="1" customWidth="1"/>
    <col min="1040" max="1040" width="0" style="143" hidden="1" customWidth="1"/>
    <col min="1041" max="1041" width="2.7109375" style="143" customWidth="1"/>
    <col min="1042" max="1042" width="0" style="143" hidden="1" customWidth="1"/>
    <col min="1043" max="1043" width="11.85546875" style="143" bestFit="1" customWidth="1"/>
    <col min="1044" max="1047" width="0" style="143" hidden="1" customWidth="1"/>
    <col min="1048" max="1048" width="10.5703125" style="143" bestFit="1" customWidth="1"/>
    <col min="1049" max="1049" width="0" style="143" hidden="1" customWidth="1"/>
    <col min="1050" max="1050" width="2.7109375" style="143" customWidth="1"/>
    <col min="1051" max="1051" width="12.42578125" style="143" bestFit="1" customWidth="1"/>
    <col min="1052" max="1052" width="11.85546875" style="143" bestFit="1" customWidth="1"/>
    <col min="1053" max="1056" width="15.42578125" style="143" bestFit="1" customWidth="1"/>
    <col min="1057" max="1057" width="13.7109375" style="143" bestFit="1" customWidth="1"/>
    <col min="1058" max="1058" width="13.28515625" style="143" bestFit="1" customWidth="1"/>
    <col min="1059" max="1059" width="2.7109375" style="143" customWidth="1"/>
    <col min="1060" max="1060" width="10.7109375" style="143" customWidth="1"/>
    <col min="1061" max="1061" width="11.85546875" style="143" bestFit="1" customWidth="1"/>
    <col min="1062" max="1065" width="15.42578125" style="143" bestFit="1" customWidth="1"/>
    <col min="1066" max="1066" width="13.7109375" style="143" bestFit="1" customWidth="1"/>
    <col min="1067" max="1067" width="17.7109375" style="143" bestFit="1" customWidth="1"/>
    <col min="1068" max="1282" width="9.140625" style="143"/>
    <col min="1283" max="1283" width="20.42578125" style="143" bestFit="1" customWidth="1"/>
    <col min="1284" max="1287" width="0" style="143" hidden="1" customWidth="1"/>
    <col min="1288" max="1288" width="54.28515625" style="143" customWidth="1"/>
    <col min="1289" max="1289" width="0" style="143" hidden="1" customWidth="1"/>
    <col min="1290" max="1290" width="11.85546875" style="143" bestFit="1" customWidth="1"/>
    <col min="1291" max="1294" width="0" style="143" hidden="1" customWidth="1"/>
    <col min="1295" max="1295" width="10.5703125" style="143" bestFit="1" customWidth="1"/>
    <col min="1296" max="1296" width="0" style="143" hidden="1" customWidth="1"/>
    <col min="1297" max="1297" width="2.7109375" style="143" customWidth="1"/>
    <col min="1298" max="1298" width="0" style="143" hidden="1" customWidth="1"/>
    <col min="1299" max="1299" width="11.85546875" style="143" bestFit="1" customWidth="1"/>
    <col min="1300" max="1303" width="0" style="143" hidden="1" customWidth="1"/>
    <col min="1304" max="1304" width="10.5703125" style="143" bestFit="1" customWidth="1"/>
    <col min="1305" max="1305" width="0" style="143" hidden="1" customWidth="1"/>
    <col min="1306" max="1306" width="2.7109375" style="143" customWidth="1"/>
    <col min="1307" max="1307" width="12.42578125" style="143" bestFit="1" customWidth="1"/>
    <col min="1308" max="1308" width="11.85546875" style="143" bestFit="1" customWidth="1"/>
    <col min="1309" max="1312" width="15.42578125" style="143" bestFit="1" customWidth="1"/>
    <col min="1313" max="1313" width="13.7109375" style="143" bestFit="1" customWidth="1"/>
    <col min="1314" max="1314" width="13.28515625" style="143" bestFit="1" customWidth="1"/>
    <col min="1315" max="1315" width="2.7109375" style="143" customWidth="1"/>
    <col min="1316" max="1316" width="10.7109375" style="143" customWidth="1"/>
    <col min="1317" max="1317" width="11.85546875" style="143" bestFit="1" customWidth="1"/>
    <col min="1318" max="1321" width="15.42578125" style="143" bestFit="1" customWidth="1"/>
    <col min="1322" max="1322" width="13.7109375" style="143" bestFit="1" customWidth="1"/>
    <col min="1323" max="1323" width="17.7109375" style="143" bestFit="1" customWidth="1"/>
    <col min="1324" max="1538" width="9.140625" style="143"/>
    <col min="1539" max="1539" width="20.42578125" style="143" bestFit="1" customWidth="1"/>
    <col min="1540" max="1543" width="0" style="143" hidden="1" customWidth="1"/>
    <col min="1544" max="1544" width="54.28515625" style="143" customWidth="1"/>
    <col min="1545" max="1545" width="0" style="143" hidden="1" customWidth="1"/>
    <col min="1546" max="1546" width="11.85546875" style="143" bestFit="1" customWidth="1"/>
    <col min="1547" max="1550" width="0" style="143" hidden="1" customWidth="1"/>
    <col min="1551" max="1551" width="10.5703125" style="143" bestFit="1" customWidth="1"/>
    <col min="1552" max="1552" width="0" style="143" hidden="1" customWidth="1"/>
    <col min="1553" max="1553" width="2.7109375" style="143" customWidth="1"/>
    <col min="1554" max="1554" width="0" style="143" hidden="1" customWidth="1"/>
    <col min="1555" max="1555" width="11.85546875" style="143" bestFit="1" customWidth="1"/>
    <col min="1556" max="1559" width="0" style="143" hidden="1" customWidth="1"/>
    <col min="1560" max="1560" width="10.5703125" style="143" bestFit="1" customWidth="1"/>
    <col min="1561" max="1561" width="0" style="143" hidden="1" customWidth="1"/>
    <col min="1562" max="1562" width="2.7109375" style="143" customWidth="1"/>
    <col min="1563" max="1563" width="12.42578125" style="143" bestFit="1" customWidth="1"/>
    <col min="1564" max="1564" width="11.85546875" style="143" bestFit="1" customWidth="1"/>
    <col min="1565" max="1568" width="15.42578125" style="143" bestFit="1" customWidth="1"/>
    <col min="1569" max="1569" width="13.7109375" style="143" bestFit="1" customWidth="1"/>
    <col min="1570" max="1570" width="13.28515625" style="143" bestFit="1" customWidth="1"/>
    <col min="1571" max="1571" width="2.7109375" style="143" customWidth="1"/>
    <col min="1572" max="1572" width="10.7109375" style="143" customWidth="1"/>
    <col min="1573" max="1573" width="11.85546875" style="143" bestFit="1" customWidth="1"/>
    <col min="1574" max="1577" width="15.42578125" style="143" bestFit="1" customWidth="1"/>
    <col min="1578" max="1578" width="13.7109375" style="143" bestFit="1" customWidth="1"/>
    <col min="1579" max="1579" width="17.7109375" style="143" bestFit="1" customWidth="1"/>
    <col min="1580" max="1794" width="9.140625" style="143"/>
    <col min="1795" max="1795" width="20.42578125" style="143" bestFit="1" customWidth="1"/>
    <col min="1796" max="1799" width="0" style="143" hidden="1" customWidth="1"/>
    <col min="1800" max="1800" width="54.28515625" style="143" customWidth="1"/>
    <col min="1801" max="1801" width="0" style="143" hidden="1" customWidth="1"/>
    <col min="1802" max="1802" width="11.85546875" style="143" bestFit="1" customWidth="1"/>
    <col min="1803" max="1806" width="0" style="143" hidden="1" customWidth="1"/>
    <col min="1807" max="1807" width="10.5703125" style="143" bestFit="1" customWidth="1"/>
    <col min="1808" max="1808" width="0" style="143" hidden="1" customWidth="1"/>
    <col min="1809" max="1809" width="2.7109375" style="143" customWidth="1"/>
    <col min="1810" max="1810" width="0" style="143" hidden="1" customWidth="1"/>
    <col min="1811" max="1811" width="11.85546875" style="143" bestFit="1" customWidth="1"/>
    <col min="1812" max="1815" width="0" style="143" hidden="1" customWidth="1"/>
    <col min="1816" max="1816" width="10.5703125" style="143" bestFit="1" customWidth="1"/>
    <col min="1817" max="1817" width="0" style="143" hidden="1" customWidth="1"/>
    <col min="1818" max="1818" width="2.7109375" style="143" customWidth="1"/>
    <col min="1819" max="1819" width="12.42578125" style="143" bestFit="1" customWidth="1"/>
    <col min="1820" max="1820" width="11.85546875" style="143" bestFit="1" customWidth="1"/>
    <col min="1821" max="1824" width="15.42578125" style="143" bestFit="1" customWidth="1"/>
    <col min="1825" max="1825" width="13.7109375" style="143" bestFit="1" customWidth="1"/>
    <col min="1826" max="1826" width="13.28515625" style="143" bestFit="1" customWidth="1"/>
    <col min="1827" max="1827" width="2.7109375" style="143" customWidth="1"/>
    <col min="1828" max="1828" width="10.7109375" style="143" customWidth="1"/>
    <col min="1829" max="1829" width="11.85546875" style="143" bestFit="1" customWidth="1"/>
    <col min="1830" max="1833" width="15.42578125" style="143" bestFit="1" customWidth="1"/>
    <col min="1834" max="1834" width="13.7109375" style="143" bestFit="1" customWidth="1"/>
    <col min="1835" max="1835" width="17.7109375" style="143" bestFit="1" customWidth="1"/>
    <col min="1836" max="2050" width="9.140625" style="143"/>
    <col min="2051" max="2051" width="20.42578125" style="143" bestFit="1" customWidth="1"/>
    <col min="2052" max="2055" width="0" style="143" hidden="1" customWidth="1"/>
    <col min="2056" max="2056" width="54.28515625" style="143" customWidth="1"/>
    <col min="2057" max="2057" width="0" style="143" hidden="1" customWidth="1"/>
    <col min="2058" max="2058" width="11.85546875" style="143" bestFit="1" customWidth="1"/>
    <col min="2059" max="2062" width="0" style="143" hidden="1" customWidth="1"/>
    <col min="2063" max="2063" width="10.5703125" style="143" bestFit="1" customWidth="1"/>
    <col min="2064" max="2064" width="0" style="143" hidden="1" customWidth="1"/>
    <col min="2065" max="2065" width="2.7109375" style="143" customWidth="1"/>
    <col min="2066" max="2066" width="0" style="143" hidden="1" customWidth="1"/>
    <col min="2067" max="2067" width="11.85546875" style="143" bestFit="1" customWidth="1"/>
    <col min="2068" max="2071" width="0" style="143" hidden="1" customWidth="1"/>
    <col min="2072" max="2072" width="10.5703125" style="143" bestFit="1" customWidth="1"/>
    <col min="2073" max="2073" width="0" style="143" hidden="1" customWidth="1"/>
    <col min="2074" max="2074" width="2.7109375" style="143" customWidth="1"/>
    <col min="2075" max="2075" width="12.42578125" style="143" bestFit="1" customWidth="1"/>
    <col min="2076" max="2076" width="11.85546875" style="143" bestFit="1" customWidth="1"/>
    <col min="2077" max="2080" width="15.42578125" style="143" bestFit="1" customWidth="1"/>
    <col min="2081" max="2081" width="13.7109375" style="143" bestFit="1" customWidth="1"/>
    <col min="2082" max="2082" width="13.28515625" style="143" bestFit="1" customWidth="1"/>
    <col min="2083" max="2083" width="2.7109375" style="143" customWidth="1"/>
    <col min="2084" max="2084" width="10.7109375" style="143" customWidth="1"/>
    <col min="2085" max="2085" width="11.85546875" style="143" bestFit="1" customWidth="1"/>
    <col min="2086" max="2089" width="15.42578125" style="143" bestFit="1" customWidth="1"/>
    <col min="2090" max="2090" width="13.7109375" style="143" bestFit="1" customWidth="1"/>
    <col min="2091" max="2091" width="17.7109375" style="143" bestFit="1" customWidth="1"/>
    <col min="2092" max="2306" width="9.140625" style="143"/>
    <col min="2307" max="2307" width="20.42578125" style="143" bestFit="1" customWidth="1"/>
    <col min="2308" max="2311" width="0" style="143" hidden="1" customWidth="1"/>
    <col min="2312" max="2312" width="54.28515625" style="143" customWidth="1"/>
    <col min="2313" max="2313" width="0" style="143" hidden="1" customWidth="1"/>
    <col min="2314" max="2314" width="11.85546875" style="143" bestFit="1" customWidth="1"/>
    <col min="2315" max="2318" width="0" style="143" hidden="1" customWidth="1"/>
    <col min="2319" max="2319" width="10.5703125" style="143" bestFit="1" customWidth="1"/>
    <col min="2320" max="2320" width="0" style="143" hidden="1" customWidth="1"/>
    <col min="2321" max="2321" width="2.7109375" style="143" customWidth="1"/>
    <col min="2322" max="2322" width="0" style="143" hidden="1" customWidth="1"/>
    <col min="2323" max="2323" width="11.85546875" style="143" bestFit="1" customWidth="1"/>
    <col min="2324" max="2327" width="0" style="143" hidden="1" customWidth="1"/>
    <col min="2328" max="2328" width="10.5703125" style="143" bestFit="1" customWidth="1"/>
    <col min="2329" max="2329" width="0" style="143" hidden="1" customWidth="1"/>
    <col min="2330" max="2330" width="2.7109375" style="143" customWidth="1"/>
    <col min="2331" max="2331" width="12.42578125" style="143" bestFit="1" customWidth="1"/>
    <col min="2332" max="2332" width="11.85546875" style="143" bestFit="1" customWidth="1"/>
    <col min="2333" max="2336" width="15.42578125" style="143" bestFit="1" customWidth="1"/>
    <col min="2337" max="2337" width="13.7109375" style="143" bestFit="1" customWidth="1"/>
    <col min="2338" max="2338" width="13.28515625" style="143" bestFit="1" customWidth="1"/>
    <col min="2339" max="2339" width="2.7109375" style="143" customWidth="1"/>
    <col min="2340" max="2340" width="10.7109375" style="143" customWidth="1"/>
    <col min="2341" max="2341" width="11.85546875" style="143" bestFit="1" customWidth="1"/>
    <col min="2342" max="2345" width="15.42578125" style="143" bestFit="1" customWidth="1"/>
    <col min="2346" max="2346" width="13.7109375" style="143" bestFit="1" customWidth="1"/>
    <col min="2347" max="2347" width="17.7109375" style="143" bestFit="1" customWidth="1"/>
    <col min="2348" max="2562" width="9.140625" style="143"/>
    <col min="2563" max="2563" width="20.42578125" style="143" bestFit="1" customWidth="1"/>
    <col min="2564" max="2567" width="0" style="143" hidden="1" customWidth="1"/>
    <col min="2568" max="2568" width="54.28515625" style="143" customWidth="1"/>
    <col min="2569" max="2569" width="0" style="143" hidden="1" customWidth="1"/>
    <col min="2570" max="2570" width="11.85546875" style="143" bestFit="1" customWidth="1"/>
    <col min="2571" max="2574" width="0" style="143" hidden="1" customWidth="1"/>
    <col min="2575" max="2575" width="10.5703125" style="143" bestFit="1" customWidth="1"/>
    <col min="2576" max="2576" width="0" style="143" hidden="1" customWidth="1"/>
    <col min="2577" max="2577" width="2.7109375" style="143" customWidth="1"/>
    <col min="2578" max="2578" width="0" style="143" hidden="1" customWidth="1"/>
    <col min="2579" max="2579" width="11.85546875" style="143" bestFit="1" customWidth="1"/>
    <col min="2580" max="2583" width="0" style="143" hidden="1" customWidth="1"/>
    <col min="2584" max="2584" width="10.5703125" style="143" bestFit="1" customWidth="1"/>
    <col min="2585" max="2585" width="0" style="143" hidden="1" customWidth="1"/>
    <col min="2586" max="2586" width="2.7109375" style="143" customWidth="1"/>
    <col min="2587" max="2587" width="12.42578125" style="143" bestFit="1" customWidth="1"/>
    <col min="2588" max="2588" width="11.85546875" style="143" bestFit="1" customWidth="1"/>
    <col min="2589" max="2592" width="15.42578125" style="143" bestFit="1" customWidth="1"/>
    <col min="2593" max="2593" width="13.7109375" style="143" bestFit="1" customWidth="1"/>
    <col min="2594" max="2594" width="13.28515625" style="143" bestFit="1" customWidth="1"/>
    <col min="2595" max="2595" width="2.7109375" style="143" customWidth="1"/>
    <col min="2596" max="2596" width="10.7109375" style="143" customWidth="1"/>
    <col min="2597" max="2597" width="11.85546875" style="143" bestFit="1" customWidth="1"/>
    <col min="2598" max="2601" width="15.42578125" style="143" bestFit="1" customWidth="1"/>
    <col min="2602" max="2602" width="13.7109375" style="143" bestFit="1" customWidth="1"/>
    <col min="2603" max="2603" width="17.7109375" style="143" bestFit="1" customWidth="1"/>
    <col min="2604" max="2818" width="9.140625" style="143"/>
    <col min="2819" max="2819" width="20.42578125" style="143" bestFit="1" customWidth="1"/>
    <col min="2820" max="2823" width="0" style="143" hidden="1" customWidth="1"/>
    <col min="2824" max="2824" width="54.28515625" style="143" customWidth="1"/>
    <col min="2825" max="2825" width="0" style="143" hidden="1" customWidth="1"/>
    <col min="2826" max="2826" width="11.85546875" style="143" bestFit="1" customWidth="1"/>
    <col min="2827" max="2830" width="0" style="143" hidden="1" customWidth="1"/>
    <col min="2831" max="2831" width="10.5703125" style="143" bestFit="1" customWidth="1"/>
    <col min="2832" max="2832" width="0" style="143" hidden="1" customWidth="1"/>
    <col min="2833" max="2833" width="2.7109375" style="143" customWidth="1"/>
    <col min="2834" max="2834" width="0" style="143" hidden="1" customWidth="1"/>
    <col min="2835" max="2835" width="11.85546875" style="143" bestFit="1" customWidth="1"/>
    <col min="2836" max="2839" width="0" style="143" hidden="1" customWidth="1"/>
    <col min="2840" max="2840" width="10.5703125" style="143" bestFit="1" customWidth="1"/>
    <col min="2841" max="2841" width="0" style="143" hidden="1" customWidth="1"/>
    <col min="2842" max="2842" width="2.7109375" style="143" customWidth="1"/>
    <col min="2843" max="2843" width="12.42578125" style="143" bestFit="1" customWidth="1"/>
    <col min="2844" max="2844" width="11.85546875" style="143" bestFit="1" customWidth="1"/>
    <col min="2845" max="2848" width="15.42578125" style="143" bestFit="1" customWidth="1"/>
    <col min="2849" max="2849" width="13.7109375" style="143" bestFit="1" customWidth="1"/>
    <col min="2850" max="2850" width="13.28515625" style="143" bestFit="1" customWidth="1"/>
    <col min="2851" max="2851" width="2.7109375" style="143" customWidth="1"/>
    <col min="2852" max="2852" width="10.7109375" style="143" customWidth="1"/>
    <col min="2853" max="2853" width="11.85546875" style="143" bestFit="1" customWidth="1"/>
    <col min="2854" max="2857" width="15.42578125" style="143" bestFit="1" customWidth="1"/>
    <col min="2858" max="2858" width="13.7109375" style="143" bestFit="1" customWidth="1"/>
    <col min="2859" max="2859" width="17.7109375" style="143" bestFit="1" customWidth="1"/>
    <col min="2860" max="3074" width="9.140625" style="143"/>
    <col min="3075" max="3075" width="20.42578125" style="143" bestFit="1" customWidth="1"/>
    <col min="3076" max="3079" width="0" style="143" hidden="1" customWidth="1"/>
    <col min="3080" max="3080" width="54.28515625" style="143" customWidth="1"/>
    <col min="3081" max="3081" width="0" style="143" hidden="1" customWidth="1"/>
    <col min="3082" max="3082" width="11.85546875" style="143" bestFit="1" customWidth="1"/>
    <col min="3083" max="3086" width="0" style="143" hidden="1" customWidth="1"/>
    <col min="3087" max="3087" width="10.5703125" style="143" bestFit="1" customWidth="1"/>
    <col min="3088" max="3088" width="0" style="143" hidden="1" customWidth="1"/>
    <col min="3089" max="3089" width="2.7109375" style="143" customWidth="1"/>
    <col min="3090" max="3090" width="0" style="143" hidden="1" customWidth="1"/>
    <col min="3091" max="3091" width="11.85546875" style="143" bestFit="1" customWidth="1"/>
    <col min="3092" max="3095" width="0" style="143" hidden="1" customWidth="1"/>
    <col min="3096" max="3096" width="10.5703125" style="143" bestFit="1" customWidth="1"/>
    <col min="3097" max="3097" width="0" style="143" hidden="1" customWidth="1"/>
    <col min="3098" max="3098" width="2.7109375" style="143" customWidth="1"/>
    <col min="3099" max="3099" width="12.42578125" style="143" bestFit="1" customWidth="1"/>
    <col min="3100" max="3100" width="11.85546875" style="143" bestFit="1" customWidth="1"/>
    <col min="3101" max="3104" width="15.42578125" style="143" bestFit="1" customWidth="1"/>
    <col min="3105" max="3105" width="13.7109375" style="143" bestFit="1" customWidth="1"/>
    <col min="3106" max="3106" width="13.28515625" style="143" bestFit="1" customWidth="1"/>
    <col min="3107" max="3107" width="2.7109375" style="143" customWidth="1"/>
    <col min="3108" max="3108" width="10.7109375" style="143" customWidth="1"/>
    <col min="3109" max="3109" width="11.85546875" style="143" bestFit="1" customWidth="1"/>
    <col min="3110" max="3113" width="15.42578125" style="143" bestFit="1" customWidth="1"/>
    <col min="3114" max="3114" width="13.7109375" style="143" bestFit="1" customWidth="1"/>
    <col min="3115" max="3115" width="17.7109375" style="143" bestFit="1" customWidth="1"/>
    <col min="3116" max="3330" width="9.140625" style="143"/>
    <col min="3331" max="3331" width="20.42578125" style="143" bestFit="1" customWidth="1"/>
    <col min="3332" max="3335" width="0" style="143" hidden="1" customWidth="1"/>
    <col min="3336" max="3336" width="54.28515625" style="143" customWidth="1"/>
    <col min="3337" max="3337" width="0" style="143" hidden="1" customWidth="1"/>
    <col min="3338" max="3338" width="11.85546875" style="143" bestFit="1" customWidth="1"/>
    <col min="3339" max="3342" width="0" style="143" hidden="1" customWidth="1"/>
    <col min="3343" max="3343" width="10.5703125" style="143" bestFit="1" customWidth="1"/>
    <col min="3344" max="3344" width="0" style="143" hidden="1" customWidth="1"/>
    <col min="3345" max="3345" width="2.7109375" style="143" customWidth="1"/>
    <col min="3346" max="3346" width="0" style="143" hidden="1" customWidth="1"/>
    <col min="3347" max="3347" width="11.85546875" style="143" bestFit="1" customWidth="1"/>
    <col min="3348" max="3351" width="0" style="143" hidden="1" customWidth="1"/>
    <col min="3352" max="3352" width="10.5703125" style="143" bestFit="1" customWidth="1"/>
    <col min="3353" max="3353" width="0" style="143" hidden="1" customWidth="1"/>
    <col min="3354" max="3354" width="2.7109375" style="143" customWidth="1"/>
    <col min="3355" max="3355" width="12.42578125" style="143" bestFit="1" customWidth="1"/>
    <col min="3356" max="3356" width="11.85546875" style="143" bestFit="1" customWidth="1"/>
    <col min="3357" max="3360" width="15.42578125" style="143" bestFit="1" customWidth="1"/>
    <col min="3361" max="3361" width="13.7109375" style="143" bestFit="1" customWidth="1"/>
    <col min="3362" max="3362" width="13.28515625" style="143" bestFit="1" customWidth="1"/>
    <col min="3363" max="3363" width="2.7109375" style="143" customWidth="1"/>
    <col min="3364" max="3364" width="10.7109375" style="143" customWidth="1"/>
    <col min="3365" max="3365" width="11.85546875" style="143" bestFit="1" customWidth="1"/>
    <col min="3366" max="3369" width="15.42578125" style="143" bestFit="1" customWidth="1"/>
    <col min="3370" max="3370" width="13.7109375" style="143" bestFit="1" customWidth="1"/>
    <col min="3371" max="3371" width="17.7109375" style="143" bestFit="1" customWidth="1"/>
    <col min="3372" max="3586" width="9.140625" style="143"/>
    <col min="3587" max="3587" width="20.42578125" style="143" bestFit="1" customWidth="1"/>
    <col min="3588" max="3591" width="0" style="143" hidden="1" customWidth="1"/>
    <col min="3592" max="3592" width="54.28515625" style="143" customWidth="1"/>
    <col min="3593" max="3593" width="0" style="143" hidden="1" customWidth="1"/>
    <col min="3594" max="3594" width="11.85546875" style="143" bestFit="1" customWidth="1"/>
    <col min="3595" max="3598" width="0" style="143" hidden="1" customWidth="1"/>
    <col min="3599" max="3599" width="10.5703125" style="143" bestFit="1" customWidth="1"/>
    <col min="3600" max="3600" width="0" style="143" hidden="1" customWidth="1"/>
    <col min="3601" max="3601" width="2.7109375" style="143" customWidth="1"/>
    <col min="3602" max="3602" width="0" style="143" hidden="1" customWidth="1"/>
    <col min="3603" max="3603" width="11.85546875" style="143" bestFit="1" customWidth="1"/>
    <col min="3604" max="3607" width="0" style="143" hidden="1" customWidth="1"/>
    <col min="3608" max="3608" width="10.5703125" style="143" bestFit="1" customWidth="1"/>
    <col min="3609" max="3609" width="0" style="143" hidden="1" customWidth="1"/>
    <col min="3610" max="3610" width="2.7109375" style="143" customWidth="1"/>
    <col min="3611" max="3611" width="12.42578125" style="143" bestFit="1" customWidth="1"/>
    <col min="3612" max="3612" width="11.85546875" style="143" bestFit="1" customWidth="1"/>
    <col min="3613" max="3616" width="15.42578125" style="143" bestFit="1" customWidth="1"/>
    <col min="3617" max="3617" width="13.7109375" style="143" bestFit="1" customWidth="1"/>
    <col min="3618" max="3618" width="13.28515625" style="143" bestFit="1" customWidth="1"/>
    <col min="3619" max="3619" width="2.7109375" style="143" customWidth="1"/>
    <col min="3620" max="3620" width="10.7109375" style="143" customWidth="1"/>
    <col min="3621" max="3621" width="11.85546875" style="143" bestFit="1" customWidth="1"/>
    <col min="3622" max="3625" width="15.42578125" style="143" bestFit="1" customWidth="1"/>
    <col min="3626" max="3626" width="13.7109375" style="143" bestFit="1" customWidth="1"/>
    <col min="3627" max="3627" width="17.7109375" style="143" bestFit="1" customWidth="1"/>
    <col min="3628" max="3842" width="9.140625" style="143"/>
    <col min="3843" max="3843" width="20.42578125" style="143" bestFit="1" customWidth="1"/>
    <col min="3844" max="3847" width="0" style="143" hidden="1" customWidth="1"/>
    <col min="3848" max="3848" width="54.28515625" style="143" customWidth="1"/>
    <col min="3849" max="3849" width="0" style="143" hidden="1" customWidth="1"/>
    <col min="3850" max="3850" width="11.85546875" style="143" bestFit="1" customWidth="1"/>
    <col min="3851" max="3854" width="0" style="143" hidden="1" customWidth="1"/>
    <col min="3855" max="3855" width="10.5703125" style="143" bestFit="1" customWidth="1"/>
    <col min="3856" max="3856" width="0" style="143" hidden="1" customWidth="1"/>
    <col min="3857" max="3857" width="2.7109375" style="143" customWidth="1"/>
    <col min="3858" max="3858" width="0" style="143" hidden="1" customWidth="1"/>
    <col min="3859" max="3859" width="11.85546875" style="143" bestFit="1" customWidth="1"/>
    <col min="3860" max="3863" width="0" style="143" hidden="1" customWidth="1"/>
    <col min="3864" max="3864" width="10.5703125" style="143" bestFit="1" customWidth="1"/>
    <col min="3865" max="3865" width="0" style="143" hidden="1" customWidth="1"/>
    <col min="3866" max="3866" width="2.7109375" style="143" customWidth="1"/>
    <col min="3867" max="3867" width="12.42578125" style="143" bestFit="1" customWidth="1"/>
    <col min="3868" max="3868" width="11.85546875" style="143" bestFit="1" customWidth="1"/>
    <col min="3869" max="3872" width="15.42578125" style="143" bestFit="1" customWidth="1"/>
    <col min="3873" max="3873" width="13.7109375" style="143" bestFit="1" customWidth="1"/>
    <col min="3874" max="3874" width="13.28515625" style="143" bestFit="1" customWidth="1"/>
    <col min="3875" max="3875" width="2.7109375" style="143" customWidth="1"/>
    <col min="3876" max="3876" width="10.7109375" style="143" customWidth="1"/>
    <col min="3877" max="3877" width="11.85546875" style="143" bestFit="1" customWidth="1"/>
    <col min="3878" max="3881" width="15.42578125" style="143" bestFit="1" customWidth="1"/>
    <col min="3882" max="3882" width="13.7109375" style="143" bestFit="1" customWidth="1"/>
    <col min="3883" max="3883" width="17.7109375" style="143" bestFit="1" customWidth="1"/>
    <col min="3884" max="4098" width="9.140625" style="143"/>
    <col min="4099" max="4099" width="20.42578125" style="143" bestFit="1" customWidth="1"/>
    <col min="4100" max="4103" width="0" style="143" hidden="1" customWidth="1"/>
    <col min="4104" max="4104" width="54.28515625" style="143" customWidth="1"/>
    <col min="4105" max="4105" width="0" style="143" hidden="1" customWidth="1"/>
    <col min="4106" max="4106" width="11.85546875" style="143" bestFit="1" customWidth="1"/>
    <col min="4107" max="4110" width="0" style="143" hidden="1" customWidth="1"/>
    <col min="4111" max="4111" width="10.5703125" style="143" bestFit="1" customWidth="1"/>
    <col min="4112" max="4112" width="0" style="143" hidden="1" customWidth="1"/>
    <col min="4113" max="4113" width="2.7109375" style="143" customWidth="1"/>
    <col min="4114" max="4114" width="0" style="143" hidden="1" customWidth="1"/>
    <col min="4115" max="4115" width="11.85546875" style="143" bestFit="1" customWidth="1"/>
    <col min="4116" max="4119" width="0" style="143" hidden="1" customWidth="1"/>
    <col min="4120" max="4120" width="10.5703125" style="143" bestFit="1" customWidth="1"/>
    <col min="4121" max="4121" width="0" style="143" hidden="1" customWidth="1"/>
    <col min="4122" max="4122" width="2.7109375" style="143" customWidth="1"/>
    <col min="4123" max="4123" width="12.42578125" style="143" bestFit="1" customWidth="1"/>
    <col min="4124" max="4124" width="11.85546875" style="143" bestFit="1" customWidth="1"/>
    <col min="4125" max="4128" width="15.42578125" style="143" bestFit="1" customWidth="1"/>
    <col min="4129" max="4129" width="13.7109375" style="143" bestFit="1" customWidth="1"/>
    <col min="4130" max="4130" width="13.28515625" style="143" bestFit="1" customWidth="1"/>
    <col min="4131" max="4131" width="2.7109375" style="143" customWidth="1"/>
    <col min="4132" max="4132" width="10.7109375" style="143" customWidth="1"/>
    <col min="4133" max="4133" width="11.85546875" style="143" bestFit="1" customWidth="1"/>
    <col min="4134" max="4137" width="15.42578125" style="143" bestFit="1" customWidth="1"/>
    <col min="4138" max="4138" width="13.7109375" style="143" bestFit="1" customWidth="1"/>
    <col min="4139" max="4139" width="17.7109375" style="143" bestFit="1" customWidth="1"/>
    <col min="4140" max="4354" width="9.140625" style="143"/>
    <col min="4355" max="4355" width="20.42578125" style="143" bestFit="1" customWidth="1"/>
    <col min="4356" max="4359" width="0" style="143" hidden="1" customWidth="1"/>
    <col min="4360" max="4360" width="54.28515625" style="143" customWidth="1"/>
    <col min="4361" max="4361" width="0" style="143" hidden="1" customWidth="1"/>
    <col min="4362" max="4362" width="11.85546875" style="143" bestFit="1" customWidth="1"/>
    <col min="4363" max="4366" width="0" style="143" hidden="1" customWidth="1"/>
    <col min="4367" max="4367" width="10.5703125" style="143" bestFit="1" customWidth="1"/>
    <col min="4368" max="4368" width="0" style="143" hidden="1" customWidth="1"/>
    <col min="4369" max="4369" width="2.7109375" style="143" customWidth="1"/>
    <col min="4370" max="4370" width="0" style="143" hidden="1" customWidth="1"/>
    <col min="4371" max="4371" width="11.85546875" style="143" bestFit="1" customWidth="1"/>
    <col min="4372" max="4375" width="0" style="143" hidden="1" customWidth="1"/>
    <col min="4376" max="4376" width="10.5703125" style="143" bestFit="1" customWidth="1"/>
    <col min="4377" max="4377" width="0" style="143" hidden="1" customWidth="1"/>
    <col min="4378" max="4378" width="2.7109375" style="143" customWidth="1"/>
    <col min="4379" max="4379" width="12.42578125" style="143" bestFit="1" customWidth="1"/>
    <col min="4380" max="4380" width="11.85546875" style="143" bestFit="1" customWidth="1"/>
    <col min="4381" max="4384" width="15.42578125" style="143" bestFit="1" customWidth="1"/>
    <col min="4385" max="4385" width="13.7109375" style="143" bestFit="1" customWidth="1"/>
    <col min="4386" max="4386" width="13.28515625" style="143" bestFit="1" customWidth="1"/>
    <col min="4387" max="4387" width="2.7109375" style="143" customWidth="1"/>
    <col min="4388" max="4388" width="10.7109375" style="143" customWidth="1"/>
    <col min="4389" max="4389" width="11.85546875" style="143" bestFit="1" customWidth="1"/>
    <col min="4390" max="4393" width="15.42578125" style="143" bestFit="1" customWidth="1"/>
    <col min="4394" max="4394" width="13.7109375" style="143" bestFit="1" customWidth="1"/>
    <col min="4395" max="4395" width="17.7109375" style="143" bestFit="1" customWidth="1"/>
    <col min="4396" max="4610" width="9.140625" style="143"/>
    <col min="4611" max="4611" width="20.42578125" style="143" bestFit="1" customWidth="1"/>
    <col min="4612" max="4615" width="0" style="143" hidden="1" customWidth="1"/>
    <col min="4616" max="4616" width="54.28515625" style="143" customWidth="1"/>
    <col min="4617" max="4617" width="0" style="143" hidden="1" customWidth="1"/>
    <col min="4618" max="4618" width="11.85546875" style="143" bestFit="1" customWidth="1"/>
    <col min="4619" max="4622" width="0" style="143" hidden="1" customWidth="1"/>
    <col min="4623" max="4623" width="10.5703125" style="143" bestFit="1" customWidth="1"/>
    <col min="4624" max="4624" width="0" style="143" hidden="1" customWidth="1"/>
    <col min="4625" max="4625" width="2.7109375" style="143" customWidth="1"/>
    <col min="4626" max="4626" width="0" style="143" hidden="1" customWidth="1"/>
    <col min="4627" max="4627" width="11.85546875" style="143" bestFit="1" customWidth="1"/>
    <col min="4628" max="4631" width="0" style="143" hidden="1" customWidth="1"/>
    <col min="4632" max="4632" width="10.5703125" style="143" bestFit="1" customWidth="1"/>
    <col min="4633" max="4633" width="0" style="143" hidden="1" customWidth="1"/>
    <col min="4634" max="4634" width="2.7109375" style="143" customWidth="1"/>
    <col min="4635" max="4635" width="12.42578125" style="143" bestFit="1" customWidth="1"/>
    <col min="4636" max="4636" width="11.85546875" style="143" bestFit="1" customWidth="1"/>
    <col min="4637" max="4640" width="15.42578125" style="143" bestFit="1" customWidth="1"/>
    <col min="4641" max="4641" width="13.7109375" style="143" bestFit="1" customWidth="1"/>
    <col min="4642" max="4642" width="13.28515625" style="143" bestFit="1" customWidth="1"/>
    <col min="4643" max="4643" width="2.7109375" style="143" customWidth="1"/>
    <col min="4644" max="4644" width="10.7109375" style="143" customWidth="1"/>
    <col min="4645" max="4645" width="11.85546875" style="143" bestFit="1" customWidth="1"/>
    <col min="4646" max="4649" width="15.42578125" style="143" bestFit="1" customWidth="1"/>
    <col min="4650" max="4650" width="13.7109375" style="143" bestFit="1" customWidth="1"/>
    <col min="4651" max="4651" width="17.7109375" style="143" bestFit="1" customWidth="1"/>
    <col min="4652" max="4866" width="9.140625" style="143"/>
    <col min="4867" max="4867" width="20.42578125" style="143" bestFit="1" customWidth="1"/>
    <col min="4868" max="4871" width="0" style="143" hidden="1" customWidth="1"/>
    <col min="4872" max="4872" width="54.28515625" style="143" customWidth="1"/>
    <col min="4873" max="4873" width="0" style="143" hidden="1" customWidth="1"/>
    <col min="4874" max="4874" width="11.85546875" style="143" bestFit="1" customWidth="1"/>
    <col min="4875" max="4878" width="0" style="143" hidden="1" customWidth="1"/>
    <col min="4879" max="4879" width="10.5703125" style="143" bestFit="1" customWidth="1"/>
    <col min="4880" max="4880" width="0" style="143" hidden="1" customWidth="1"/>
    <col min="4881" max="4881" width="2.7109375" style="143" customWidth="1"/>
    <col min="4882" max="4882" width="0" style="143" hidden="1" customWidth="1"/>
    <col min="4883" max="4883" width="11.85546875" style="143" bestFit="1" customWidth="1"/>
    <col min="4884" max="4887" width="0" style="143" hidden="1" customWidth="1"/>
    <col min="4888" max="4888" width="10.5703125" style="143" bestFit="1" customWidth="1"/>
    <col min="4889" max="4889" width="0" style="143" hidden="1" customWidth="1"/>
    <col min="4890" max="4890" width="2.7109375" style="143" customWidth="1"/>
    <col min="4891" max="4891" width="12.42578125" style="143" bestFit="1" customWidth="1"/>
    <col min="4892" max="4892" width="11.85546875" style="143" bestFit="1" customWidth="1"/>
    <col min="4893" max="4896" width="15.42578125" style="143" bestFit="1" customWidth="1"/>
    <col min="4897" max="4897" width="13.7109375" style="143" bestFit="1" customWidth="1"/>
    <col min="4898" max="4898" width="13.28515625" style="143" bestFit="1" customWidth="1"/>
    <col min="4899" max="4899" width="2.7109375" style="143" customWidth="1"/>
    <col min="4900" max="4900" width="10.7109375" style="143" customWidth="1"/>
    <col min="4901" max="4901" width="11.85546875" style="143" bestFit="1" customWidth="1"/>
    <col min="4902" max="4905" width="15.42578125" style="143" bestFit="1" customWidth="1"/>
    <col min="4906" max="4906" width="13.7109375" style="143" bestFit="1" customWidth="1"/>
    <col min="4907" max="4907" width="17.7109375" style="143" bestFit="1" customWidth="1"/>
    <col min="4908" max="5122" width="9.140625" style="143"/>
    <col min="5123" max="5123" width="20.42578125" style="143" bestFit="1" customWidth="1"/>
    <col min="5124" max="5127" width="0" style="143" hidden="1" customWidth="1"/>
    <col min="5128" max="5128" width="54.28515625" style="143" customWidth="1"/>
    <col min="5129" max="5129" width="0" style="143" hidden="1" customWidth="1"/>
    <col min="5130" max="5130" width="11.85546875" style="143" bestFit="1" customWidth="1"/>
    <col min="5131" max="5134" width="0" style="143" hidden="1" customWidth="1"/>
    <col min="5135" max="5135" width="10.5703125" style="143" bestFit="1" customWidth="1"/>
    <col min="5136" max="5136" width="0" style="143" hidden="1" customWidth="1"/>
    <col min="5137" max="5137" width="2.7109375" style="143" customWidth="1"/>
    <col min="5138" max="5138" width="0" style="143" hidden="1" customWidth="1"/>
    <col min="5139" max="5139" width="11.85546875" style="143" bestFit="1" customWidth="1"/>
    <col min="5140" max="5143" width="0" style="143" hidden="1" customWidth="1"/>
    <col min="5144" max="5144" width="10.5703125" style="143" bestFit="1" customWidth="1"/>
    <col min="5145" max="5145" width="0" style="143" hidden="1" customWidth="1"/>
    <col min="5146" max="5146" width="2.7109375" style="143" customWidth="1"/>
    <col min="5147" max="5147" width="12.42578125" style="143" bestFit="1" customWidth="1"/>
    <col min="5148" max="5148" width="11.85546875" style="143" bestFit="1" customWidth="1"/>
    <col min="5149" max="5152" width="15.42578125" style="143" bestFit="1" customWidth="1"/>
    <col min="5153" max="5153" width="13.7109375" style="143" bestFit="1" customWidth="1"/>
    <col min="5154" max="5154" width="13.28515625" style="143" bestFit="1" customWidth="1"/>
    <col min="5155" max="5155" width="2.7109375" style="143" customWidth="1"/>
    <col min="5156" max="5156" width="10.7109375" style="143" customWidth="1"/>
    <col min="5157" max="5157" width="11.85546875" style="143" bestFit="1" customWidth="1"/>
    <col min="5158" max="5161" width="15.42578125" style="143" bestFit="1" customWidth="1"/>
    <col min="5162" max="5162" width="13.7109375" style="143" bestFit="1" customWidth="1"/>
    <col min="5163" max="5163" width="17.7109375" style="143" bestFit="1" customWidth="1"/>
    <col min="5164" max="5378" width="9.140625" style="143"/>
    <col min="5379" max="5379" width="20.42578125" style="143" bestFit="1" customWidth="1"/>
    <col min="5380" max="5383" width="0" style="143" hidden="1" customWidth="1"/>
    <col min="5384" max="5384" width="54.28515625" style="143" customWidth="1"/>
    <col min="5385" max="5385" width="0" style="143" hidden="1" customWidth="1"/>
    <col min="5386" max="5386" width="11.85546875" style="143" bestFit="1" customWidth="1"/>
    <col min="5387" max="5390" width="0" style="143" hidden="1" customWidth="1"/>
    <col min="5391" max="5391" width="10.5703125" style="143" bestFit="1" customWidth="1"/>
    <col min="5392" max="5392" width="0" style="143" hidden="1" customWidth="1"/>
    <col min="5393" max="5393" width="2.7109375" style="143" customWidth="1"/>
    <col min="5394" max="5394" width="0" style="143" hidden="1" customWidth="1"/>
    <col min="5395" max="5395" width="11.85546875" style="143" bestFit="1" customWidth="1"/>
    <col min="5396" max="5399" width="0" style="143" hidden="1" customWidth="1"/>
    <col min="5400" max="5400" width="10.5703125" style="143" bestFit="1" customWidth="1"/>
    <col min="5401" max="5401" width="0" style="143" hidden="1" customWidth="1"/>
    <col min="5402" max="5402" width="2.7109375" style="143" customWidth="1"/>
    <col min="5403" max="5403" width="12.42578125" style="143" bestFit="1" customWidth="1"/>
    <col min="5404" max="5404" width="11.85546875" style="143" bestFit="1" customWidth="1"/>
    <col min="5405" max="5408" width="15.42578125" style="143" bestFit="1" customWidth="1"/>
    <col min="5409" max="5409" width="13.7109375" style="143" bestFit="1" customWidth="1"/>
    <col min="5410" max="5410" width="13.28515625" style="143" bestFit="1" customWidth="1"/>
    <col min="5411" max="5411" width="2.7109375" style="143" customWidth="1"/>
    <col min="5412" max="5412" width="10.7109375" style="143" customWidth="1"/>
    <col min="5413" max="5413" width="11.85546875" style="143" bestFit="1" customWidth="1"/>
    <col min="5414" max="5417" width="15.42578125" style="143" bestFit="1" customWidth="1"/>
    <col min="5418" max="5418" width="13.7109375" style="143" bestFit="1" customWidth="1"/>
    <col min="5419" max="5419" width="17.7109375" style="143" bestFit="1" customWidth="1"/>
    <col min="5420" max="5634" width="9.140625" style="143"/>
    <col min="5635" max="5635" width="20.42578125" style="143" bestFit="1" customWidth="1"/>
    <col min="5636" max="5639" width="0" style="143" hidden="1" customWidth="1"/>
    <col min="5640" max="5640" width="54.28515625" style="143" customWidth="1"/>
    <col min="5641" max="5641" width="0" style="143" hidden="1" customWidth="1"/>
    <col min="5642" max="5642" width="11.85546875" style="143" bestFit="1" customWidth="1"/>
    <col min="5643" max="5646" width="0" style="143" hidden="1" customWidth="1"/>
    <col min="5647" max="5647" width="10.5703125" style="143" bestFit="1" customWidth="1"/>
    <col min="5648" max="5648" width="0" style="143" hidden="1" customWidth="1"/>
    <col min="5649" max="5649" width="2.7109375" style="143" customWidth="1"/>
    <col min="5650" max="5650" width="0" style="143" hidden="1" customWidth="1"/>
    <col min="5651" max="5651" width="11.85546875" style="143" bestFit="1" customWidth="1"/>
    <col min="5652" max="5655" width="0" style="143" hidden="1" customWidth="1"/>
    <col min="5656" max="5656" width="10.5703125" style="143" bestFit="1" customWidth="1"/>
    <col min="5657" max="5657" width="0" style="143" hidden="1" customWidth="1"/>
    <col min="5658" max="5658" width="2.7109375" style="143" customWidth="1"/>
    <col min="5659" max="5659" width="12.42578125" style="143" bestFit="1" customWidth="1"/>
    <col min="5660" max="5660" width="11.85546875" style="143" bestFit="1" customWidth="1"/>
    <col min="5661" max="5664" width="15.42578125" style="143" bestFit="1" customWidth="1"/>
    <col min="5665" max="5665" width="13.7109375" style="143" bestFit="1" customWidth="1"/>
    <col min="5666" max="5666" width="13.28515625" style="143" bestFit="1" customWidth="1"/>
    <col min="5667" max="5667" width="2.7109375" style="143" customWidth="1"/>
    <col min="5668" max="5668" width="10.7109375" style="143" customWidth="1"/>
    <col min="5669" max="5669" width="11.85546875" style="143" bestFit="1" customWidth="1"/>
    <col min="5670" max="5673" width="15.42578125" style="143" bestFit="1" customWidth="1"/>
    <col min="5674" max="5674" width="13.7109375" style="143" bestFit="1" customWidth="1"/>
    <col min="5675" max="5675" width="17.7109375" style="143" bestFit="1" customWidth="1"/>
    <col min="5676" max="5890" width="9.140625" style="143"/>
    <col min="5891" max="5891" width="20.42578125" style="143" bestFit="1" customWidth="1"/>
    <col min="5892" max="5895" width="0" style="143" hidden="1" customWidth="1"/>
    <col min="5896" max="5896" width="54.28515625" style="143" customWidth="1"/>
    <col min="5897" max="5897" width="0" style="143" hidden="1" customWidth="1"/>
    <col min="5898" max="5898" width="11.85546875" style="143" bestFit="1" customWidth="1"/>
    <col min="5899" max="5902" width="0" style="143" hidden="1" customWidth="1"/>
    <col min="5903" max="5903" width="10.5703125" style="143" bestFit="1" customWidth="1"/>
    <col min="5904" max="5904" width="0" style="143" hidden="1" customWidth="1"/>
    <col min="5905" max="5905" width="2.7109375" style="143" customWidth="1"/>
    <col min="5906" max="5906" width="0" style="143" hidden="1" customWidth="1"/>
    <col min="5907" max="5907" width="11.85546875" style="143" bestFit="1" customWidth="1"/>
    <col min="5908" max="5911" width="0" style="143" hidden="1" customWidth="1"/>
    <col min="5912" max="5912" width="10.5703125" style="143" bestFit="1" customWidth="1"/>
    <col min="5913" max="5913" width="0" style="143" hidden="1" customWidth="1"/>
    <col min="5914" max="5914" width="2.7109375" style="143" customWidth="1"/>
    <col min="5915" max="5915" width="12.42578125" style="143" bestFit="1" customWidth="1"/>
    <col min="5916" max="5916" width="11.85546875" style="143" bestFit="1" customWidth="1"/>
    <col min="5917" max="5920" width="15.42578125" style="143" bestFit="1" customWidth="1"/>
    <col min="5921" max="5921" width="13.7109375" style="143" bestFit="1" customWidth="1"/>
    <col min="5922" max="5922" width="13.28515625" style="143" bestFit="1" customWidth="1"/>
    <col min="5923" max="5923" width="2.7109375" style="143" customWidth="1"/>
    <col min="5924" max="5924" width="10.7109375" style="143" customWidth="1"/>
    <col min="5925" max="5925" width="11.85546875" style="143" bestFit="1" customWidth="1"/>
    <col min="5926" max="5929" width="15.42578125" style="143" bestFit="1" customWidth="1"/>
    <col min="5930" max="5930" width="13.7109375" style="143" bestFit="1" customWidth="1"/>
    <col min="5931" max="5931" width="17.7109375" style="143" bestFit="1" customWidth="1"/>
    <col min="5932" max="6146" width="9.140625" style="143"/>
    <col min="6147" max="6147" width="20.42578125" style="143" bestFit="1" customWidth="1"/>
    <col min="6148" max="6151" width="0" style="143" hidden="1" customWidth="1"/>
    <col min="6152" max="6152" width="54.28515625" style="143" customWidth="1"/>
    <col min="6153" max="6153" width="0" style="143" hidden="1" customWidth="1"/>
    <col min="6154" max="6154" width="11.85546875" style="143" bestFit="1" customWidth="1"/>
    <col min="6155" max="6158" width="0" style="143" hidden="1" customWidth="1"/>
    <col min="6159" max="6159" width="10.5703125" style="143" bestFit="1" customWidth="1"/>
    <col min="6160" max="6160" width="0" style="143" hidden="1" customWidth="1"/>
    <col min="6161" max="6161" width="2.7109375" style="143" customWidth="1"/>
    <col min="6162" max="6162" width="0" style="143" hidden="1" customWidth="1"/>
    <col min="6163" max="6163" width="11.85546875" style="143" bestFit="1" customWidth="1"/>
    <col min="6164" max="6167" width="0" style="143" hidden="1" customWidth="1"/>
    <col min="6168" max="6168" width="10.5703125" style="143" bestFit="1" customWidth="1"/>
    <col min="6169" max="6169" width="0" style="143" hidden="1" customWidth="1"/>
    <col min="6170" max="6170" width="2.7109375" style="143" customWidth="1"/>
    <col min="6171" max="6171" width="12.42578125" style="143" bestFit="1" customWidth="1"/>
    <col min="6172" max="6172" width="11.85546875" style="143" bestFit="1" customWidth="1"/>
    <col min="6173" max="6176" width="15.42578125" style="143" bestFit="1" customWidth="1"/>
    <col min="6177" max="6177" width="13.7109375" style="143" bestFit="1" customWidth="1"/>
    <col min="6178" max="6178" width="13.28515625" style="143" bestFit="1" customWidth="1"/>
    <col min="6179" max="6179" width="2.7109375" style="143" customWidth="1"/>
    <col min="6180" max="6180" width="10.7109375" style="143" customWidth="1"/>
    <col min="6181" max="6181" width="11.85546875" style="143" bestFit="1" customWidth="1"/>
    <col min="6182" max="6185" width="15.42578125" style="143" bestFit="1" customWidth="1"/>
    <col min="6186" max="6186" width="13.7109375" style="143" bestFit="1" customWidth="1"/>
    <col min="6187" max="6187" width="17.7109375" style="143" bestFit="1" customWidth="1"/>
    <col min="6188" max="6402" width="9.140625" style="143"/>
    <col min="6403" max="6403" width="20.42578125" style="143" bestFit="1" customWidth="1"/>
    <col min="6404" max="6407" width="0" style="143" hidden="1" customWidth="1"/>
    <col min="6408" max="6408" width="54.28515625" style="143" customWidth="1"/>
    <col min="6409" max="6409" width="0" style="143" hidden="1" customWidth="1"/>
    <col min="6410" max="6410" width="11.85546875" style="143" bestFit="1" customWidth="1"/>
    <col min="6411" max="6414" width="0" style="143" hidden="1" customWidth="1"/>
    <col min="6415" max="6415" width="10.5703125" style="143" bestFit="1" customWidth="1"/>
    <col min="6416" max="6416" width="0" style="143" hidden="1" customWidth="1"/>
    <col min="6417" max="6417" width="2.7109375" style="143" customWidth="1"/>
    <col min="6418" max="6418" width="0" style="143" hidden="1" customWidth="1"/>
    <col min="6419" max="6419" width="11.85546875" style="143" bestFit="1" customWidth="1"/>
    <col min="6420" max="6423" width="0" style="143" hidden="1" customWidth="1"/>
    <col min="6424" max="6424" width="10.5703125" style="143" bestFit="1" customWidth="1"/>
    <col min="6425" max="6425" width="0" style="143" hidden="1" customWidth="1"/>
    <col min="6426" max="6426" width="2.7109375" style="143" customWidth="1"/>
    <col min="6427" max="6427" width="12.42578125" style="143" bestFit="1" customWidth="1"/>
    <col min="6428" max="6428" width="11.85546875" style="143" bestFit="1" customWidth="1"/>
    <col min="6429" max="6432" width="15.42578125" style="143" bestFit="1" customWidth="1"/>
    <col min="6433" max="6433" width="13.7109375" style="143" bestFit="1" customWidth="1"/>
    <col min="6434" max="6434" width="13.28515625" style="143" bestFit="1" customWidth="1"/>
    <col min="6435" max="6435" width="2.7109375" style="143" customWidth="1"/>
    <col min="6436" max="6436" width="10.7109375" style="143" customWidth="1"/>
    <col min="6437" max="6437" width="11.85546875" style="143" bestFit="1" customWidth="1"/>
    <col min="6438" max="6441" width="15.42578125" style="143" bestFit="1" customWidth="1"/>
    <col min="6442" max="6442" width="13.7109375" style="143" bestFit="1" customWidth="1"/>
    <col min="6443" max="6443" width="17.7109375" style="143" bestFit="1" customWidth="1"/>
    <col min="6444" max="6658" width="9.140625" style="143"/>
    <col min="6659" max="6659" width="20.42578125" style="143" bestFit="1" customWidth="1"/>
    <col min="6660" max="6663" width="0" style="143" hidden="1" customWidth="1"/>
    <col min="6664" max="6664" width="54.28515625" style="143" customWidth="1"/>
    <col min="6665" max="6665" width="0" style="143" hidden="1" customWidth="1"/>
    <col min="6666" max="6666" width="11.85546875" style="143" bestFit="1" customWidth="1"/>
    <col min="6667" max="6670" width="0" style="143" hidden="1" customWidth="1"/>
    <col min="6671" max="6671" width="10.5703125" style="143" bestFit="1" customWidth="1"/>
    <col min="6672" max="6672" width="0" style="143" hidden="1" customWidth="1"/>
    <col min="6673" max="6673" width="2.7109375" style="143" customWidth="1"/>
    <col min="6674" max="6674" width="0" style="143" hidden="1" customWidth="1"/>
    <col min="6675" max="6675" width="11.85546875" style="143" bestFit="1" customWidth="1"/>
    <col min="6676" max="6679" width="0" style="143" hidden="1" customWidth="1"/>
    <col min="6680" max="6680" width="10.5703125" style="143" bestFit="1" customWidth="1"/>
    <col min="6681" max="6681" width="0" style="143" hidden="1" customWidth="1"/>
    <col min="6682" max="6682" width="2.7109375" style="143" customWidth="1"/>
    <col min="6683" max="6683" width="12.42578125" style="143" bestFit="1" customWidth="1"/>
    <col min="6684" max="6684" width="11.85546875" style="143" bestFit="1" customWidth="1"/>
    <col min="6685" max="6688" width="15.42578125" style="143" bestFit="1" customWidth="1"/>
    <col min="6689" max="6689" width="13.7109375" style="143" bestFit="1" customWidth="1"/>
    <col min="6690" max="6690" width="13.28515625" style="143" bestFit="1" customWidth="1"/>
    <col min="6691" max="6691" width="2.7109375" style="143" customWidth="1"/>
    <col min="6692" max="6692" width="10.7109375" style="143" customWidth="1"/>
    <col min="6693" max="6693" width="11.85546875" style="143" bestFit="1" customWidth="1"/>
    <col min="6694" max="6697" width="15.42578125" style="143" bestFit="1" customWidth="1"/>
    <col min="6698" max="6698" width="13.7109375" style="143" bestFit="1" customWidth="1"/>
    <col min="6699" max="6699" width="17.7109375" style="143" bestFit="1" customWidth="1"/>
    <col min="6700" max="6914" width="9.140625" style="143"/>
    <col min="6915" max="6915" width="20.42578125" style="143" bestFit="1" customWidth="1"/>
    <col min="6916" max="6919" width="0" style="143" hidden="1" customWidth="1"/>
    <col min="6920" max="6920" width="54.28515625" style="143" customWidth="1"/>
    <col min="6921" max="6921" width="0" style="143" hidden="1" customWidth="1"/>
    <col min="6922" max="6922" width="11.85546875" style="143" bestFit="1" customWidth="1"/>
    <col min="6923" max="6926" width="0" style="143" hidden="1" customWidth="1"/>
    <col min="6927" max="6927" width="10.5703125" style="143" bestFit="1" customWidth="1"/>
    <col min="6928" max="6928" width="0" style="143" hidden="1" customWidth="1"/>
    <col min="6929" max="6929" width="2.7109375" style="143" customWidth="1"/>
    <col min="6930" max="6930" width="0" style="143" hidden="1" customWidth="1"/>
    <col min="6931" max="6931" width="11.85546875" style="143" bestFit="1" customWidth="1"/>
    <col min="6932" max="6935" width="0" style="143" hidden="1" customWidth="1"/>
    <col min="6936" max="6936" width="10.5703125" style="143" bestFit="1" customWidth="1"/>
    <col min="6937" max="6937" width="0" style="143" hidden="1" customWidth="1"/>
    <col min="6938" max="6938" width="2.7109375" style="143" customWidth="1"/>
    <col min="6939" max="6939" width="12.42578125" style="143" bestFit="1" customWidth="1"/>
    <col min="6940" max="6940" width="11.85546875" style="143" bestFit="1" customWidth="1"/>
    <col min="6941" max="6944" width="15.42578125" style="143" bestFit="1" customWidth="1"/>
    <col min="6945" max="6945" width="13.7109375" style="143" bestFit="1" customWidth="1"/>
    <col min="6946" max="6946" width="13.28515625" style="143" bestFit="1" customWidth="1"/>
    <col min="6947" max="6947" width="2.7109375" style="143" customWidth="1"/>
    <col min="6948" max="6948" width="10.7109375" style="143" customWidth="1"/>
    <col min="6949" max="6949" width="11.85546875" style="143" bestFit="1" customWidth="1"/>
    <col min="6950" max="6953" width="15.42578125" style="143" bestFit="1" customWidth="1"/>
    <col min="6954" max="6954" width="13.7109375" style="143" bestFit="1" customWidth="1"/>
    <col min="6955" max="6955" width="17.7109375" style="143" bestFit="1" customWidth="1"/>
    <col min="6956" max="7170" width="9.140625" style="143"/>
    <col min="7171" max="7171" width="20.42578125" style="143" bestFit="1" customWidth="1"/>
    <col min="7172" max="7175" width="0" style="143" hidden="1" customWidth="1"/>
    <col min="7176" max="7176" width="54.28515625" style="143" customWidth="1"/>
    <col min="7177" max="7177" width="0" style="143" hidden="1" customWidth="1"/>
    <col min="7178" max="7178" width="11.85546875" style="143" bestFit="1" customWidth="1"/>
    <col min="7179" max="7182" width="0" style="143" hidden="1" customWidth="1"/>
    <col min="7183" max="7183" width="10.5703125" style="143" bestFit="1" customWidth="1"/>
    <col min="7184" max="7184" width="0" style="143" hidden="1" customWidth="1"/>
    <col min="7185" max="7185" width="2.7109375" style="143" customWidth="1"/>
    <col min="7186" max="7186" width="0" style="143" hidden="1" customWidth="1"/>
    <col min="7187" max="7187" width="11.85546875" style="143" bestFit="1" customWidth="1"/>
    <col min="7188" max="7191" width="0" style="143" hidden="1" customWidth="1"/>
    <col min="7192" max="7192" width="10.5703125" style="143" bestFit="1" customWidth="1"/>
    <col min="7193" max="7193" width="0" style="143" hidden="1" customWidth="1"/>
    <col min="7194" max="7194" width="2.7109375" style="143" customWidth="1"/>
    <col min="7195" max="7195" width="12.42578125" style="143" bestFit="1" customWidth="1"/>
    <col min="7196" max="7196" width="11.85546875" style="143" bestFit="1" customWidth="1"/>
    <col min="7197" max="7200" width="15.42578125" style="143" bestFit="1" customWidth="1"/>
    <col min="7201" max="7201" width="13.7109375" style="143" bestFit="1" customWidth="1"/>
    <col min="7202" max="7202" width="13.28515625" style="143" bestFit="1" customWidth="1"/>
    <col min="7203" max="7203" width="2.7109375" style="143" customWidth="1"/>
    <col min="7204" max="7204" width="10.7109375" style="143" customWidth="1"/>
    <col min="7205" max="7205" width="11.85546875" style="143" bestFit="1" customWidth="1"/>
    <col min="7206" max="7209" width="15.42578125" style="143" bestFit="1" customWidth="1"/>
    <col min="7210" max="7210" width="13.7109375" style="143" bestFit="1" customWidth="1"/>
    <col min="7211" max="7211" width="17.7109375" style="143" bestFit="1" customWidth="1"/>
    <col min="7212" max="7426" width="9.140625" style="143"/>
    <col min="7427" max="7427" width="20.42578125" style="143" bestFit="1" customWidth="1"/>
    <col min="7428" max="7431" width="0" style="143" hidden="1" customWidth="1"/>
    <col min="7432" max="7432" width="54.28515625" style="143" customWidth="1"/>
    <col min="7433" max="7433" width="0" style="143" hidden="1" customWidth="1"/>
    <col min="7434" max="7434" width="11.85546875" style="143" bestFit="1" customWidth="1"/>
    <col min="7435" max="7438" width="0" style="143" hidden="1" customWidth="1"/>
    <col min="7439" max="7439" width="10.5703125" style="143" bestFit="1" customWidth="1"/>
    <col min="7440" max="7440" width="0" style="143" hidden="1" customWidth="1"/>
    <col min="7441" max="7441" width="2.7109375" style="143" customWidth="1"/>
    <col min="7442" max="7442" width="0" style="143" hidden="1" customWidth="1"/>
    <col min="7443" max="7443" width="11.85546875" style="143" bestFit="1" customWidth="1"/>
    <col min="7444" max="7447" width="0" style="143" hidden="1" customWidth="1"/>
    <col min="7448" max="7448" width="10.5703125" style="143" bestFit="1" customWidth="1"/>
    <col min="7449" max="7449" width="0" style="143" hidden="1" customWidth="1"/>
    <col min="7450" max="7450" width="2.7109375" style="143" customWidth="1"/>
    <col min="7451" max="7451" width="12.42578125" style="143" bestFit="1" customWidth="1"/>
    <col min="7452" max="7452" width="11.85546875" style="143" bestFit="1" customWidth="1"/>
    <col min="7453" max="7456" width="15.42578125" style="143" bestFit="1" customWidth="1"/>
    <col min="7457" max="7457" width="13.7109375" style="143" bestFit="1" customWidth="1"/>
    <col min="7458" max="7458" width="13.28515625" style="143" bestFit="1" customWidth="1"/>
    <col min="7459" max="7459" width="2.7109375" style="143" customWidth="1"/>
    <col min="7460" max="7460" width="10.7109375" style="143" customWidth="1"/>
    <col min="7461" max="7461" width="11.85546875" style="143" bestFit="1" customWidth="1"/>
    <col min="7462" max="7465" width="15.42578125" style="143" bestFit="1" customWidth="1"/>
    <col min="7466" max="7466" width="13.7109375" style="143" bestFit="1" customWidth="1"/>
    <col min="7467" max="7467" width="17.7109375" style="143" bestFit="1" customWidth="1"/>
    <col min="7468" max="7682" width="9.140625" style="143"/>
    <col min="7683" max="7683" width="20.42578125" style="143" bestFit="1" customWidth="1"/>
    <col min="7684" max="7687" width="0" style="143" hidden="1" customWidth="1"/>
    <col min="7688" max="7688" width="54.28515625" style="143" customWidth="1"/>
    <col min="7689" max="7689" width="0" style="143" hidden="1" customWidth="1"/>
    <col min="7690" max="7690" width="11.85546875" style="143" bestFit="1" customWidth="1"/>
    <col min="7691" max="7694" width="0" style="143" hidden="1" customWidth="1"/>
    <col min="7695" max="7695" width="10.5703125" style="143" bestFit="1" customWidth="1"/>
    <col min="7696" max="7696" width="0" style="143" hidden="1" customWidth="1"/>
    <col min="7697" max="7697" width="2.7109375" style="143" customWidth="1"/>
    <col min="7698" max="7698" width="0" style="143" hidden="1" customWidth="1"/>
    <col min="7699" max="7699" width="11.85546875" style="143" bestFit="1" customWidth="1"/>
    <col min="7700" max="7703" width="0" style="143" hidden="1" customWidth="1"/>
    <col min="7704" max="7704" width="10.5703125" style="143" bestFit="1" customWidth="1"/>
    <col min="7705" max="7705" width="0" style="143" hidden="1" customWidth="1"/>
    <col min="7706" max="7706" width="2.7109375" style="143" customWidth="1"/>
    <col min="7707" max="7707" width="12.42578125" style="143" bestFit="1" customWidth="1"/>
    <col min="7708" max="7708" width="11.85546875" style="143" bestFit="1" customWidth="1"/>
    <col min="7709" max="7712" width="15.42578125" style="143" bestFit="1" customWidth="1"/>
    <col min="7713" max="7713" width="13.7109375" style="143" bestFit="1" customWidth="1"/>
    <col min="7714" max="7714" width="13.28515625" style="143" bestFit="1" customWidth="1"/>
    <col min="7715" max="7715" width="2.7109375" style="143" customWidth="1"/>
    <col min="7716" max="7716" width="10.7109375" style="143" customWidth="1"/>
    <col min="7717" max="7717" width="11.85546875" style="143" bestFit="1" customWidth="1"/>
    <col min="7718" max="7721" width="15.42578125" style="143" bestFit="1" customWidth="1"/>
    <col min="7722" max="7722" width="13.7109375" style="143" bestFit="1" customWidth="1"/>
    <col min="7723" max="7723" width="17.7109375" style="143" bestFit="1" customWidth="1"/>
    <col min="7724" max="7938" width="9.140625" style="143"/>
    <col min="7939" max="7939" width="20.42578125" style="143" bestFit="1" customWidth="1"/>
    <col min="7940" max="7943" width="0" style="143" hidden="1" customWidth="1"/>
    <col min="7944" max="7944" width="54.28515625" style="143" customWidth="1"/>
    <col min="7945" max="7945" width="0" style="143" hidden="1" customWidth="1"/>
    <col min="7946" max="7946" width="11.85546875" style="143" bestFit="1" customWidth="1"/>
    <col min="7947" max="7950" width="0" style="143" hidden="1" customWidth="1"/>
    <col min="7951" max="7951" width="10.5703125" style="143" bestFit="1" customWidth="1"/>
    <col min="7952" max="7952" width="0" style="143" hidden="1" customWidth="1"/>
    <col min="7953" max="7953" width="2.7109375" style="143" customWidth="1"/>
    <col min="7954" max="7954" width="0" style="143" hidden="1" customWidth="1"/>
    <col min="7955" max="7955" width="11.85546875" style="143" bestFit="1" customWidth="1"/>
    <col min="7956" max="7959" width="0" style="143" hidden="1" customWidth="1"/>
    <col min="7960" max="7960" width="10.5703125" style="143" bestFit="1" customWidth="1"/>
    <col min="7961" max="7961" width="0" style="143" hidden="1" customWidth="1"/>
    <col min="7962" max="7962" width="2.7109375" style="143" customWidth="1"/>
    <col min="7963" max="7963" width="12.42578125" style="143" bestFit="1" customWidth="1"/>
    <col min="7964" max="7964" width="11.85546875" style="143" bestFit="1" customWidth="1"/>
    <col min="7965" max="7968" width="15.42578125" style="143" bestFit="1" customWidth="1"/>
    <col min="7969" max="7969" width="13.7109375" style="143" bestFit="1" customWidth="1"/>
    <col min="7970" max="7970" width="13.28515625" style="143" bestFit="1" customWidth="1"/>
    <col min="7971" max="7971" width="2.7109375" style="143" customWidth="1"/>
    <col min="7972" max="7972" width="10.7109375" style="143" customWidth="1"/>
    <col min="7973" max="7973" width="11.85546875" style="143" bestFit="1" customWidth="1"/>
    <col min="7974" max="7977" width="15.42578125" style="143" bestFit="1" customWidth="1"/>
    <col min="7978" max="7978" width="13.7109375" style="143" bestFit="1" customWidth="1"/>
    <col min="7979" max="7979" width="17.7109375" style="143" bestFit="1" customWidth="1"/>
    <col min="7980" max="8194" width="9.140625" style="143"/>
    <col min="8195" max="8195" width="20.42578125" style="143" bestFit="1" customWidth="1"/>
    <col min="8196" max="8199" width="0" style="143" hidden="1" customWidth="1"/>
    <col min="8200" max="8200" width="54.28515625" style="143" customWidth="1"/>
    <col min="8201" max="8201" width="0" style="143" hidden="1" customWidth="1"/>
    <col min="8202" max="8202" width="11.85546875" style="143" bestFit="1" customWidth="1"/>
    <col min="8203" max="8206" width="0" style="143" hidden="1" customWidth="1"/>
    <col min="8207" max="8207" width="10.5703125" style="143" bestFit="1" customWidth="1"/>
    <col min="8208" max="8208" width="0" style="143" hidden="1" customWidth="1"/>
    <col min="8209" max="8209" width="2.7109375" style="143" customWidth="1"/>
    <col min="8210" max="8210" width="0" style="143" hidden="1" customWidth="1"/>
    <col min="8211" max="8211" width="11.85546875" style="143" bestFit="1" customWidth="1"/>
    <col min="8212" max="8215" width="0" style="143" hidden="1" customWidth="1"/>
    <col min="8216" max="8216" width="10.5703125" style="143" bestFit="1" customWidth="1"/>
    <col min="8217" max="8217" width="0" style="143" hidden="1" customWidth="1"/>
    <col min="8218" max="8218" width="2.7109375" style="143" customWidth="1"/>
    <col min="8219" max="8219" width="12.42578125" style="143" bestFit="1" customWidth="1"/>
    <col min="8220" max="8220" width="11.85546875" style="143" bestFit="1" customWidth="1"/>
    <col min="8221" max="8224" width="15.42578125" style="143" bestFit="1" customWidth="1"/>
    <col min="8225" max="8225" width="13.7109375" style="143" bestFit="1" customWidth="1"/>
    <col min="8226" max="8226" width="13.28515625" style="143" bestFit="1" customWidth="1"/>
    <col min="8227" max="8227" width="2.7109375" style="143" customWidth="1"/>
    <col min="8228" max="8228" width="10.7109375" style="143" customWidth="1"/>
    <col min="8229" max="8229" width="11.85546875" style="143" bestFit="1" customWidth="1"/>
    <col min="8230" max="8233" width="15.42578125" style="143" bestFit="1" customWidth="1"/>
    <col min="8234" max="8234" width="13.7109375" style="143" bestFit="1" customWidth="1"/>
    <col min="8235" max="8235" width="17.7109375" style="143" bestFit="1" customWidth="1"/>
    <col min="8236" max="8450" width="9.140625" style="143"/>
    <col min="8451" max="8451" width="20.42578125" style="143" bestFit="1" customWidth="1"/>
    <col min="8452" max="8455" width="0" style="143" hidden="1" customWidth="1"/>
    <col min="8456" max="8456" width="54.28515625" style="143" customWidth="1"/>
    <col min="8457" max="8457" width="0" style="143" hidden="1" customWidth="1"/>
    <col min="8458" max="8458" width="11.85546875" style="143" bestFit="1" customWidth="1"/>
    <col min="8459" max="8462" width="0" style="143" hidden="1" customWidth="1"/>
    <col min="8463" max="8463" width="10.5703125" style="143" bestFit="1" customWidth="1"/>
    <col min="8464" max="8464" width="0" style="143" hidden="1" customWidth="1"/>
    <col min="8465" max="8465" width="2.7109375" style="143" customWidth="1"/>
    <col min="8466" max="8466" width="0" style="143" hidden="1" customWidth="1"/>
    <col min="8467" max="8467" width="11.85546875" style="143" bestFit="1" customWidth="1"/>
    <col min="8468" max="8471" width="0" style="143" hidden="1" customWidth="1"/>
    <col min="8472" max="8472" width="10.5703125" style="143" bestFit="1" customWidth="1"/>
    <col min="8473" max="8473" width="0" style="143" hidden="1" customWidth="1"/>
    <col min="8474" max="8474" width="2.7109375" style="143" customWidth="1"/>
    <col min="8475" max="8475" width="12.42578125" style="143" bestFit="1" customWidth="1"/>
    <col min="8476" max="8476" width="11.85546875" style="143" bestFit="1" customWidth="1"/>
    <col min="8477" max="8480" width="15.42578125" style="143" bestFit="1" customWidth="1"/>
    <col min="8481" max="8481" width="13.7109375" style="143" bestFit="1" customWidth="1"/>
    <col min="8482" max="8482" width="13.28515625" style="143" bestFit="1" customWidth="1"/>
    <col min="8483" max="8483" width="2.7109375" style="143" customWidth="1"/>
    <col min="8484" max="8484" width="10.7109375" style="143" customWidth="1"/>
    <col min="8485" max="8485" width="11.85546875" style="143" bestFit="1" customWidth="1"/>
    <col min="8486" max="8489" width="15.42578125" style="143" bestFit="1" customWidth="1"/>
    <col min="8490" max="8490" width="13.7109375" style="143" bestFit="1" customWidth="1"/>
    <col min="8491" max="8491" width="17.7109375" style="143" bestFit="1" customWidth="1"/>
    <col min="8492" max="8706" width="9.140625" style="143"/>
    <col min="8707" max="8707" width="20.42578125" style="143" bestFit="1" customWidth="1"/>
    <col min="8708" max="8711" width="0" style="143" hidden="1" customWidth="1"/>
    <col min="8712" max="8712" width="54.28515625" style="143" customWidth="1"/>
    <col min="8713" max="8713" width="0" style="143" hidden="1" customWidth="1"/>
    <col min="8714" max="8714" width="11.85546875" style="143" bestFit="1" customWidth="1"/>
    <col min="8715" max="8718" width="0" style="143" hidden="1" customWidth="1"/>
    <col min="8719" max="8719" width="10.5703125" style="143" bestFit="1" customWidth="1"/>
    <col min="8720" max="8720" width="0" style="143" hidden="1" customWidth="1"/>
    <col min="8721" max="8721" width="2.7109375" style="143" customWidth="1"/>
    <col min="8722" max="8722" width="0" style="143" hidden="1" customWidth="1"/>
    <col min="8723" max="8723" width="11.85546875" style="143" bestFit="1" customWidth="1"/>
    <col min="8724" max="8727" width="0" style="143" hidden="1" customWidth="1"/>
    <col min="8728" max="8728" width="10.5703125" style="143" bestFit="1" customWidth="1"/>
    <col min="8729" max="8729" width="0" style="143" hidden="1" customWidth="1"/>
    <col min="8730" max="8730" width="2.7109375" style="143" customWidth="1"/>
    <col min="8731" max="8731" width="12.42578125" style="143" bestFit="1" customWidth="1"/>
    <col min="8732" max="8732" width="11.85546875" style="143" bestFit="1" customWidth="1"/>
    <col min="8733" max="8736" width="15.42578125" style="143" bestFit="1" customWidth="1"/>
    <col min="8737" max="8737" width="13.7109375" style="143" bestFit="1" customWidth="1"/>
    <col min="8738" max="8738" width="13.28515625" style="143" bestFit="1" customWidth="1"/>
    <col min="8739" max="8739" width="2.7109375" style="143" customWidth="1"/>
    <col min="8740" max="8740" width="10.7109375" style="143" customWidth="1"/>
    <col min="8741" max="8741" width="11.85546875" style="143" bestFit="1" customWidth="1"/>
    <col min="8742" max="8745" width="15.42578125" style="143" bestFit="1" customWidth="1"/>
    <col min="8746" max="8746" width="13.7109375" style="143" bestFit="1" customWidth="1"/>
    <col min="8747" max="8747" width="17.7109375" style="143" bestFit="1" customWidth="1"/>
    <col min="8748" max="8962" width="9.140625" style="143"/>
    <col min="8963" max="8963" width="20.42578125" style="143" bestFit="1" customWidth="1"/>
    <col min="8964" max="8967" width="0" style="143" hidden="1" customWidth="1"/>
    <col min="8968" max="8968" width="54.28515625" style="143" customWidth="1"/>
    <col min="8969" max="8969" width="0" style="143" hidden="1" customWidth="1"/>
    <col min="8970" max="8970" width="11.85546875" style="143" bestFit="1" customWidth="1"/>
    <col min="8971" max="8974" width="0" style="143" hidden="1" customWidth="1"/>
    <col min="8975" max="8975" width="10.5703125" style="143" bestFit="1" customWidth="1"/>
    <col min="8976" max="8976" width="0" style="143" hidden="1" customWidth="1"/>
    <col min="8977" max="8977" width="2.7109375" style="143" customWidth="1"/>
    <col min="8978" max="8978" width="0" style="143" hidden="1" customWidth="1"/>
    <col min="8979" max="8979" width="11.85546875" style="143" bestFit="1" customWidth="1"/>
    <col min="8980" max="8983" width="0" style="143" hidden="1" customWidth="1"/>
    <col min="8984" max="8984" width="10.5703125" style="143" bestFit="1" customWidth="1"/>
    <col min="8985" max="8985" width="0" style="143" hidden="1" customWidth="1"/>
    <col min="8986" max="8986" width="2.7109375" style="143" customWidth="1"/>
    <col min="8987" max="8987" width="12.42578125" style="143" bestFit="1" customWidth="1"/>
    <col min="8988" max="8988" width="11.85546875" style="143" bestFit="1" customWidth="1"/>
    <col min="8989" max="8992" width="15.42578125" style="143" bestFit="1" customWidth="1"/>
    <col min="8993" max="8993" width="13.7109375" style="143" bestFit="1" customWidth="1"/>
    <col min="8994" max="8994" width="13.28515625" style="143" bestFit="1" customWidth="1"/>
    <col min="8995" max="8995" width="2.7109375" style="143" customWidth="1"/>
    <col min="8996" max="8996" width="10.7109375" style="143" customWidth="1"/>
    <col min="8997" max="8997" width="11.85546875" style="143" bestFit="1" customWidth="1"/>
    <col min="8998" max="9001" width="15.42578125" style="143" bestFit="1" customWidth="1"/>
    <col min="9002" max="9002" width="13.7109375" style="143" bestFit="1" customWidth="1"/>
    <col min="9003" max="9003" width="17.7109375" style="143" bestFit="1" customWidth="1"/>
    <col min="9004" max="9218" width="9.140625" style="143"/>
    <col min="9219" max="9219" width="20.42578125" style="143" bestFit="1" customWidth="1"/>
    <col min="9220" max="9223" width="0" style="143" hidden="1" customWidth="1"/>
    <col min="9224" max="9224" width="54.28515625" style="143" customWidth="1"/>
    <col min="9225" max="9225" width="0" style="143" hidden="1" customWidth="1"/>
    <col min="9226" max="9226" width="11.85546875" style="143" bestFit="1" customWidth="1"/>
    <col min="9227" max="9230" width="0" style="143" hidden="1" customWidth="1"/>
    <col min="9231" max="9231" width="10.5703125" style="143" bestFit="1" customWidth="1"/>
    <col min="9232" max="9232" width="0" style="143" hidden="1" customWidth="1"/>
    <col min="9233" max="9233" width="2.7109375" style="143" customWidth="1"/>
    <col min="9234" max="9234" width="0" style="143" hidden="1" customWidth="1"/>
    <col min="9235" max="9235" width="11.85546875" style="143" bestFit="1" customWidth="1"/>
    <col min="9236" max="9239" width="0" style="143" hidden="1" customWidth="1"/>
    <col min="9240" max="9240" width="10.5703125" style="143" bestFit="1" customWidth="1"/>
    <col min="9241" max="9241" width="0" style="143" hidden="1" customWidth="1"/>
    <col min="9242" max="9242" width="2.7109375" style="143" customWidth="1"/>
    <col min="9243" max="9243" width="12.42578125" style="143" bestFit="1" customWidth="1"/>
    <col min="9244" max="9244" width="11.85546875" style="143" bestFit="1" customWidth="1"/>
    <col min="9245" max="9248" width="15.42578125" style="143" bestFit="1" customWidth="1"/>
    <col min="9249" max="9249" width="13.7109375" style="143" bestFit="1" customWidth="1"/>
    <col min="9250" max="9250" width="13.28515625" style="143" bestFit="1" customWidth="1"/>
    <col min="9251" max="9251" width="2.7109375" style="143" customWidth="1"/>
    <col min="9252" max="9252" width="10.7109375" style="143" customWidth="1"/>
    <col min="9253" max="9253" width="11.85546875" style="143" bestFit="1" customWidth="1"/>
    <col min="9254" max="9257" width="15.42578125" style="143" bestFit="1" customWidth="1"/>
    <col min="9258" max="9258" width="13.7109375" style="143" bestFit="1" customWidth="1"/>
    <col min="9259" max="9259" width="17.7109375" style="143" bestFit="1" customWidth="1"/>
    <col min="9260" max="9474" width="9.140625" style="143"/>
    <col min="9475" max="9475" width="20.42578125" style="143" bestFit="1" customWidth="1"/>
    <col min="9476" max="9479" width="0" style="143" hidden="1" customWidth="1"/>
    <col min="9480" max="9480" width="54.28515625" style="143" customWidth="1"/>
    <col min="9481" max="9481" width="0" style="143" hidden="1" customWidth="1"/>
    <col min="9482" max="9482" width="11.85546875" style="143" bestFit="1" customWidth="1"/>
    <col min="9483" max="9486" width="0" style="143" hidden="1" customWidth="1"/>
    <col min="9487" max="9487" width="10.5703125" style="143" bestFit="1" customWidth="1"/>
    <col min="9488" max="9488" width="0" style="143" hidden="1" customWidth="1"/>
    <col min="9489" max="9489" width="2.7109375" style="143" customWidth="1"/>
    <col min="9490" max="9490" width="0" style="143" hidden="1" customWidth="1"/>
    <col min="9491" max="9491" width="11.85546875" style="143" bestFit="1" customWidth="1"/>
    <col min="9492" max="9495" width="0" style="143" hidden="1" customWidth="1"/>
    <col min="9496" max="9496" width="10.5703125" style="143" bestFit="1" customWidth="1"/>
    <col min="9497" max="9497" width="0" style="143" hidden="1" customWidth="1"/>
    <col min="9498" max="9498" width="2.7109375" style="143" customWidth="1"/>
    <col min="9499" max="9499" width="12.42578125" style="143" bestFit="1" customWidth="1"/>
    <col min="9500" max="9500" width="11.85546875" style="143" bestFit="1" customWidth="1"/>
    <col min="9501" max="9504" width="15.42578125" style="143" bestFit="1" customWidth="1"/>
    <col min="9505" max="9505" width="13.7109375" style="143" bestFit="1" customWidth="1"/>
    <col min="9506" max="9506" width="13.28515625" style="143" bestFit="1" customWidth="1"/>
    <col min="9507" max="9507" width="2.7109375" style="143" customWidth="1"/>
    <col min="9508" max="9508" width="10.7109375" style="143" customWidth="1"/>
    <col min="9509" max="9509" width="11.85546875" style="143" bestFit="1" customWidth="1"/>
    <col min="9510" max="9513" width="15.42578125" style="143" bestFit="1" customWidth="1"/>
    <col min="9514" max="9514" width="13.7109375" style="143" bestFit="1" customWidth="1"/>
    <col min="9515" max="9515" width="17.7109375" style="143" bestFit="1" customWidth="1"/>
    <col min="9516" max="9730" width="9.140625" style="143"/>
    <col min="9731" max="9731" width="20.42578125" style="143" bestFit="1" customWidth="1"/>
    <col min="9732" max="9735" width="0" style="143" hidden="1" customWidth="1"/>
    <col min="9736" max="9736" width="54.28515625" style="143" customWidth="1"/>
    <col min="9737" max="9737" width="0" style="143" hidden="1" customWidth="1"/>
    <col min="9738" max="9738" width="11.85546875" style="143" bestFit="1" customWidth="1"/>
    <col min="9739" max="9742" width="0" style="143" hidden="1" customWidth="1"/>
    <col min="9743" max="9743" width="10.5703125" style="143" bestFit="1" customWidth="1"/>
    <col min="9744" max="9744" width="0" style="143" hidden="1" customWidth="1"/>
    <col min="9745" max="9745" width="2.7109375" style="143" customWidth="1"/>
    <col min="9746" max="9746" width="0" style="143" hidden="1" customWidth="1"/>
    <col min="9747" max="9747" width="11.85546875" style="143" bestFit="1" customWidth="1"/>
    <col min="9748" max="9751" width="0" style="143" hidden="1" customWidth="1"/>
    <col min="9752" max="9752" width="10.5703125" style="143" bestFit="1" customWidth="1"/>
    <col min="9753" max="9753" width="0" style="143" hidden="1" customWidth="1"/>
    <col min="9754" max="9754" width="2.7109375" style="143" customWidth="1"/>
    <col min="9755" max="9755" width="12.42578125" style="143" bestFit="1" customWidth="1"/>
    <col min="9756" max="9756" width="11.85546875" style="143" bestFit="1" customWidth="1"/>
    <col min="9757" max="9760" width="15.42578125" style="143" bestFit="1" customWidth="1"/>
    <col min="9761" max="9761" width="13.7109375" style="143" bestFit="1" customWidth="1"/>
    <col min="9762" max="9762" width="13.28515625" style="143" bestFit="1" customWidth="1"/>
    <col min="9763" max="9763" width="2.7109375" style="143" customWidth="1"/>
    <col min="9764" max="9764" width="10.7109375" style="143" customWidth="1"/>
    <col min="9765" max="9765" width="11.85546875" style="143" bestFit="1" customWidth="1"/>
    <col min="9766" max="9769" width="15.42578125" style="143" bestFit="1" customWidth="1"/>
    <col min="9770" max="9770" width="13.7109375" style="143" bestFit="1" customWidth="1"/>
    <col min="9771" max="9771" width="17.7109375" style="143" bestFit="1" customWidth="1"/>
    <col min="9772" max="9986" width="9.140625" style="143"/>
    <col min="9987" max="9987" width="20.42578125" style="143" bestFit="1" customWidth="1"/>
    <col min="9988" max="9991" width="0" style="143" hidden="1" customWidth="1"/>
    <col min="9992" max="9992" width="54.28515625" style="143" customWidth="1"/>
    <col min="9993" max="9993" width="0" style="143" hidden="1" customWidth="1"/>
    <col min="9994" max="9994" width="11.85546875" style="143" bestFit="1" customWidth="1"/>
    <col min="9995" max="9998" width="0" style="143" hidden="1" customWidth="1"/>
    <col min="9999" max="9999" width="10.5703125" style="143" bestFit="1" customWidth="1"/>
    <col min="10000" max="10000" width="0" style="143" hidden="1" customWidth="1"/>
    <col min="10001" max="10001" width="2.7109375" style="143" customWidth="1"/>
    <col min="10002" max="10002" width="0" style="143" hidden="1" customWidth="1"/>
    <col min="10003" max="10003" width="11.85546875" style="143" bestFit="1" customWidth="1"/>
    <col min="10004" max="10007" width="0" style="143" hidden="1" customWidth="1"/>
    <col min="10008" max="10008" width="10.5703125" style="143" bestFit="1" customWidth="1"/>
    <col min="10009" max="10009" width="0" style="143" hidden="1" customWidth="1"/>
    <col min="10010" max="10010" width="2.7109375" style="143" customWidth="1"/>
    <col min="10011" max="10011" width="12.42578125" style="143" bestFit="1" customWidth="1"/>
    <col min="10012" max="10012" width="11.85546875" style="143" bestFit="1" customWidth="1"/>
    <col min="10013" max="10016" width="15.42578125" style="143" bestFit="1" customWidth="1"/>
    <col min="10017" max="10017" width="13.7109375" style="143" bestFit="1" customWidth="1"/>
    <col min="10018" max="10018" width="13.28515625" style="143" bestFit="1" customWidth="1"/>
    <col min="10019" max="10019" width="2.7109375" style="143" customWidth="1"/>
    <col min="10020" max="10020" width="10.7109375" style="143" customWidth="1"/>
    <col min="10021" max="10021" width="11.85546875" style="143" bestFit="1" customWidth="1"/>
    <col min="10022" max="10025" width="15.42578125" style="143" bestFit="1" customWidth="1"/>
    <col min="10026" max="10026" width="13.7109375" style="143" bestFit="1" customWidth="1"/>
    <col min="10027" max="10027" width="17.7109375" style="143" bestFit="1" customWidth="1"/>
    <col min="10028" max="10242" width="9.140625" style="143"/>
    <col min="10243" max="10243" width="20.42578125" style="143" bestFit="1" customWidth="1"/>
    <col min="10244" max="10247" width="0" style="143" hidden="1" customWidth="1"/>
    <col min="10248" max="10248" width="54.28515625" style="143" customWidth="1"/>
    <col min="10249" max="10249" width="0" style="143" hidden="1" customWidth="1"/>
    <col min="10250" max="10250" width="11.85546875" style="143" bestFit="1" customWidth="1"/>
    <col min="10251" max="10254" width="0" style="143" hidden="1" customWidth="1"/>
    <col min="10255" max="10255" width="10.5703125" style="143" bestFit="1" customWidth="1"/>
    <col min="10256" max="10256" width="0" style="143" hidden="1" customWidth="1"/>
    <col min="10257" max="10257" width="2.7109375" style="143" customWidth="1"/>
    <col min="10258" max="10258" width="0" style="143" hidden="1" customWidth="1"/>
    <col min="10259" max="10259" width="11.85546875" style="143" bestFit="1" customWidth="1"/>
    <col min="10260" max="10263" width="0" style="143" hidden="1" customWidth="1"/>
    <col min="10264" max="10264" width="10.5703125" style="143" bestFit="1" customWidth="1"/>
    <col min="10265" max="10265" width="0" style="143" hidden="1" customWidth="1"/>
    <col min="10266" max="10266" width="2.7109375" style="143" customWidth="1"/>
    <col min="10267" max="10267" width="12.42578125" style="143" bestFit="1" customWidth="1"/>
    <col min="10268" max="10268" width="11.85546875" style="143" bestFit="1" customWidth="1"/>
    <col min="10269" max="10272" width="15.42578125" style="143" bestFit="1" customWidth="1"/>
    <col min="10273" max="10273" width="13.7109375" style="143" bestFit="1" customWidth="1"/>
    <col min="10274" max="10274" width="13.28515625" style="143" bestFit="1" customWidth="1"/>
    <col min="10275" max="10275" width="2.7109375" style="143" customWidth="1"/>
    <col min="10276" max="10276" width="10.7109375" style="143" customWidth="1"/>
    <col min="10277" max="10277" width="11.85546875" style="143" bestFit="1" customWidth="1"/>
    <col min="10278" max="10281" width="15.42578125" style="143" bestFit="1" customWidth="1"/>
    <col min="10282" max="10282" width="13.7109375" style="143" bestFit="1" customWidth="1"/>
    <col min="10283" max="10283" width="17.7109375" style="143" bestFit="1" customWidth="1"/>
    <col min="10284" max="10498" width="9.140625" style="143"/>
    <col min="10499" max="10499" width="20.42578125" style="143" bestFit="1" customWidth="1"/>
    <col min="10500" max="10503" width="0" style="143" hidden="1" customWidth="1"/>
    <col min="10504" max="10504" width="54.28515625" style="143" customWidth="1"/>
    <col min="10505" max="10505" width="0" style="143" hidden="1" customWidth="1"/>
    <col min="10506" max="10506" width="11.85546875" style="143" bestFit="1" customWidth="1"/>
    <col min="10507" max="10510" width="0" style="143" hidden="1" customWidth="1"/>
    <col min="10511" max="10511" width="10.5703125" style="143" bestFit="1" customWidth="1"/>
    <col min="10512" max="10512" width="0" style="143" hidden="1" customWidth="1"/>
    <col min="10513" max="10513" width="2.7109375" style="143" customWidth="1"/>
    <col min="10514" max="10514" width="0" style="143" hidden="1" customWidth="1"/>
    <col min="10515" max="10515" width="11.85546875" style="143" bestFit="1" customWidth="1"/>
    <col min="10516" max="10519" width="0" style="143" hidden="1" customWidth="1"/>
    <col min="10520" max="10520" width="10.5703125" style="143" bestFit="1" customWidth="1"/>
    <col min="10521" max="10521" width="0" style="143" hidden="1" customWidth="1"/>
    <col min="10522" max="10522" width="2.7109375" style="143" customWidth="1"/>
    <col min="10523" max="10523" width="12.42578125" style="143" bestFit="1" customWidth="1"/>
    <col min="10524" max="10524" width="11.85546875" style="143" bestFit="1" customWidth="1"/>
    <col min="10525" max="10528" width="15.42578125" style="143" bestFit="1" customWidth="1"/>
    <col min="10529" max="10529" width="13.7109375" style="143" bestFit="1" customWidth="1"/>
    <col min="10530" max="10530" width="13.28515625" style="143" bestFit="1" customWidth="1"/>
    <col min="10531" max="10531" width="2.7109375" style="143" customWidth="1"/>
    <col min="10532" max="10532" width="10.7109375" style="143" customWidth="1"/>
    <col min="10533" max="10533" width="11.85546875" style="143" bestFit="1" customWidth="1"/>
    <col min="10534" max="10537" width="15.42578125" style="143" bestFit="1" customWidth="1"/>
    <col min="10538" max="10538" width="13.7109375" style="143" bestFit="1" customWidth="1"/>
    <col min="10539" max="10539" width="17.7109375" style="143" bestFit="1" customWidth="1"/>
    <col min="10540" max="10754" width="9.140625" style="143"/>
    <col min="10755" max="10755" width="20.42578125" style="143" bestFit="1" customWidth="1"/>
    <col min="10756" max="10759" width="0" style="143" hidden="1" customWidth="1"/>
    <col min="10760" max="10760" width="54.28515625" style="143" customWidth="1"/>
    <col min="10761" max="10761" width="0" style="143" hidden="1" customWidth="1"/>
    <col min="10762" max="10762" width="11.85546875" style="143" bestFit="1" customWidth="1"/>
    <col min="10763" max="10766" width="0" style="143" hidden="1" customWidth="1"/>
    <col min="10767" max="10767" width="10.5703125" style="143" bestFit="1" customWidth="1"/>
    <col min="10768" max="10768" width="0" style="143" hidden="1" customWidth="1"/>
    <col min="10769" max="10769" width="2.7109375" style="143" customWidth="1"/>
    <col min="10770" max="10770" width="0" style="143" hidden="1" customWidth="1"/>
    <col min="10771" max="10771" width="11.85546875" style="143" bestFit="1" customWidth="1"/>
    <col min="10772" max="10775" width="0" style="143" hidden="1" customWidth="1"/>
    <col min="10776" max="10776" width="10.5703125" style="143" bestFit="1" customWidth="1"/>
    <col min="10777" max="10777" width="0" style="143" hidden="1" customWidth="1"/>
    <col min="10778" max="10778" width="2.7109375" style="143" customWidth="1"/>
    <col min="10779" max="10779" width="12.42578125" style="143" bestFit="1" customWidth="1"/>
    <col min="10780" max="10780" width="11.85546875" style="143" bestFit="1" customWidth="1"/>
    <col min="10781" max="10784" width="15.42578125" style="143" bestFit="1" customWidth="1"/>
    <col min="10785" max="10785" width="13.7109375" style="143" bestFit="1" customWidth="1"/>
    <col min="10786" max="10786" width="13.28515625" style="143" bestFit="1" customWidth="1"/>
    <col min="10787" max="10787" width="2.7109375" style="143" customWidth="1"/>
    <col min="10788" max="10788" width="10.7109375" style="143" customWidth="1"/>
    <col min="10789" max="10789" width="11.85546875" style="143" bestFit="1" customWidth="1"/>
    <col min="10790" max="10793" width="15.42578125" style="143" bestFit="1" customWidth="1"/>
    <col min="10794" max="10794" width="13.7109375" style="143" bestFit="1" customWidth="1"/>
    <col min="10795" max="10795" width="17.7109375" style="143" bestFit="1" customWidth="1"/>
    <col min="10796" max="11010" width="9.140625" style="143"/>
    <col min="11011" max="11011" width="20.42578125" style="143" bestFit="1" customWidth="1"/>
    <col min="11012" max="11015" width="0" style="143" hidden="1" customWidth="1"/>
    <col min="11016" max="11016" width="54.28515625" style="143" customWidth="1"/>
    <col min="11017" max="11017" width="0" style="143" hidden="1" customWidth="1"/>
    <col min="11018" max="11018" width="11.85546875" style="143" bestFit="1" customWidth="1"/>
    <col min="11019" max="11022" width="0" style="143" hidden="1" customWidth="1"/>
    <col min="11023" max="11023" width="10.5703125" style="143" bestFit="1" customWidth="1"/>
    <col min="11024" max="11024" width="0" style="143" hidden="1" customWidth="1"/>
    <col min="11025" max="11025" width="2.7109375" style="143" customWidth="1"/>
    <col min="11026" max="11026" width="0" style="143" hidden="1" customWidth="1"/>
    <col min="11027" max="11027" width="11.85546875" style="143" bestFit="1" customWidth="1"/>
    <col min="11028" max="11031" width="0" style="143" hidden="1" customWidth="1"/>
    <col min="11032" max="11032" width="10.5703125" style="143" bestFit="1" customWidth="1"/>
    <col min="11033" max="11033" width="0" style="143" hidden="1" customWidth="1"/>
    <col min="11034" max="11034" width="2.7109375" style="143" customWidth="1"/>
    <col min="11035" max="11035" width="12.42578125" style="143" bestFit="1" customWidth="1"/>
    <col min="11036" max="11036" width="11.85546875" style="143" bestFit="1" customWidth="1"/>
    <col min="11037" max="11040" width="15.42578125" style="143" bestFit="1" customWidth="1"/>
    <col min="11041" max="11041" width="13.7109375" style="143" bestFit="1" customWidth="1"/>
    <col min="11042" max="11042" width="13.28515625" style="143" bestFit="1" customWidth="1"/>
    <col min="11043" max="11043" width="2.7109375" style="143" customWidth="1"/>
    <col min="11044" max="11044" width="10.7109375" style="143" customWidth="1"/>
    <col min="11045" max="11045" width="11.85546875" style="143" bestFit="1" customWidth="1"/>
    <col min="11046" max="11049" width="15.42578125" style="143" bestFit="1" customWidth="1"/>
    <col min="11050" max="11050" width="13.7109375" style="143" bestFit="1" customWidth="1"/>
    <col min="11051" max="11051" width="17.7109375" style="143" bestFit="1" customWidth="1"/>
    <col min="11052" max="11266" width="9.140625" style="143"/>
    <col min="11267" max="11267" width="20.42578125" style="143" bestFit="1" customWidth="1"/>
    <col min="11268" max="11271" width="0" style="143" hidden="1" customWidth="1"/>
    <col min="11272" max="11272" width="54.28515625" style="143" customWidth="1"/>
    <col min="11273" max="11273" width="0" style="143" hidden="1" customWidth="1"/>
    <col min="11274" max="11274" width="11.85546875" style="143" bestFit="1" customWidth="1"/>
    <col min="11275" max="11278" width="0" style="143" hidden="1" customWidth="1"/>
    <col min="11279" max="11279" width="10.5703125" style="143" bestFit="1" customWidth="1"/>
    <col min="11280" max="11280" width="0" style="143" hidden="1" customWidth="1"/>
    <col min="11281" max="11281" width="2.7109375" style="143" customWidth="1"/>
    <col min="11282" max="11282" width="0" style="143" hidden="1" customWidth="1"/>
    <col min="11283" max="11283" width="11.85546875" style="143" bestFit="1" customWidth="1"/>
    <col min="11284" max="11287" width="0" style="143" hidden="1" customWidth="1"/>
    <col min="11288" max="11288" width="10.5703125" style="143" bestFit="1" customWidth="1"/>
    <col min="11289" max="11289" width="0" style="143" hidden="1" customWidth="1"/>
    <col min="11290" max="11290" width="2.7109375" style="143" customWidth="1"/>
    <col min="11291" max="11291" width="12.42578125" style="143" bestFit="1" customWidth="1"/>
    <col min="11292" max="11292" width="11.85546875" style="143" bestFit="1" customWidth="1"/>
    <col min="11293" max="11296" width="15.42578125" style="143" bestFit="1" customWidth="1"/>
    <col min="11297" max="11297" width="13.7109375" style="143" bestFit="1" customWidth="1"/>
    <col min="11298" max="11298" width="13.28515625" style="143" bestFit="1" customWidth="1"/>
    <col min="11299" max="11299" width="2.7109375" style="143" customWidth="1"/>
    <col min="11300" max="11300" width="10.7109375" style="143" customWidth="1"/>
    <col min="11301" max="11301" width="11.85546875" style="143" bestFit="1" customWidth="1"/>
    <col min="11302" max="11305" width="15.42578125" style="143" bestFit="1" customWidth="1"/>
    <col min="11306" max="11306" width="13.7109375" style="143" bestFit="1" customWidth="1"/>
    <col min="11307" max="11307" width="17.7109375" style="143" bestFit="1" customWidth="1"/>
    <col min="11308" max="11522" width="9.140625" style="143"/>
    <col min="11523" max="11523" width="20.42578125" style="143" bestFit="1" customWidth="1"/>
    <col min="11524" max="11527" width="0" style="143" hidden="1" customWidth="1"/>
    <col min="11528" max="11528" width="54.28515625" style="143" customWidth="1"/>
    <col min="11529" max="11529" width="0" style="143" hidden="1" customWidth="1"/>
    <col min="11530" max="11530" width="11.85546875" style="143" bestFit="1" customWidth="1"/>
    <col min="11531" max="11534" width="0" style="143" hidden="1" customWidth="1"/>
    <col min="11535" max="11535" width="10.5703125" style="143" bestFit="1" customWidth="1"/>
    <col min="11536" max="11536" width="0" style="143" hidden="1" customWidth="1"/>
    <col min="11537" max="11537" width="2.7109375" style="143" customWidth="1"/>
    <col min="11538" max="11538" width="0" style="143" hidden="1" customWidth="1"/>
    <col min="11539" max="11539" width="11.85546875" style="143" bestFit="1" customWidth="1"/>
    <col min="11540" max="11543" width="0" style="143" hidden="1" customWidth="1"/>
    <col min="11544" max="11544" width="10.5703125" style="143" bestFit="1" customWidth="1"/>
    <col min="11545" max="11545" width="0" style="143" hidden="1" customWidth="1"/>
    <col min="11546" max="11546" width="2.7109375" style="143" customWidth="1"/>
    <col min="11547" max="11547" width="12.42578125" style="143" bestFit="1" customWidth="1"/>
    <col min="11548" max="11548" width="11.85546875" style="143" bestFit="1" customWidth="1"/>
    <col min="11549" max="11552" width="15.42578125" style="143" bestFit="1" customWidth="1"/>
    <col min="11553" max="11553" width="13.7109375" style="143" bestFit="1" customWidth="1"/>
    <col min="11554" max="11554" width="13.28515625" style="143" bestFit="1" customWidth="1"/>
    <col min="11555" max="11555" width="2.7109375" style="143" customWidth="1"/>
    <col min="11556" max="11556" width="10.7109375" style="143" customWidth="1"/>
    <col min="11557" max="11557" width="11.85546875" style="143" bestFit="1" customWidth="1"/>
    <col min="11558" max="11561" width="15.42578125" style="143" bestFit="1" customWidth="1"/>
    <col min="11562" max="11562" width="13.7109375" style="143" bestFit="1" customWidth="1"/>
    <col min="11563" max="11563" width="17.7109375" style="143" bestFit="1" customWidth="1"/>
    <col min="11564" max="11778" width="9.140625" style="143"/>
    <col min="11779" max="11779" width="20.42578125" style="143" bestFit="1" customWidth="1"/>
    <col min="11780" max="11783" width="0" style="143" hidden="1" customWidth="1"/>
    <col min="11784" max="11784" width="54.28515625" style="143" customWidth="1"/>
    <col min="11785" max="11785" width="0" style="143" hidden="1" customWidth="1"/>
    <col min="11786" max="11786" width="11.85546875" style="143" bestFit="1" customWidth="1"/>
    <col min="11787" max="11790" width="0" style="143" hidden="1" customWidth="1"/>
    <col min="11791" max="11791" width="10.5703125" style="143" bestFit="1" customWidth="1"/>
    <col min="11792" max="11792" width="0" style="143" hidden="1" customWidth="1"/>
    <col min="11793" max="11793" width="2.7109375" style="143" customWidth="1"/>
    <col min="11794" max="11794" width="0" style="143" hidden="1" customWidth="1"/>
    <col min="11795" max="11795" width="11.85546875" style="143" bestFit="1" customWidth="1"/>
    <col min="11796" max="11799" width="0" style="143" hidden="1" customWidth="1"/>
    <col min="11800" max="11800" width="10.5703125" style="143" bestFit="1" customWidth="1"/>
    <col min="11801" max="11801" width="0" style="143" hidden="1" customWidth="1"/>
    <col min="11802" max="11802" width="2.7109375" style="143" customWidth="1"/>
    <col min="11803" max="11803" width="12.42578125" style="143" bestFit="1" customWidth="1"/>
    <col min="11804" max="11804" width="11.85546875" style="143" bestFit="1" customWidth="1"/>
    <col min="11805" max="11808" width="15.42578125" style="143" bestFit="1" customWidth="1"/>
    <col min="11809" max="11809" width="13.7109375" style="143" bestFit="1" customWidth="1"/>
    <col min="11810" max="11810" width="13.28515625" style="143" bestFit="1" customWidth="1"/>
    <col min="11811" max="11811" width="2.7109375" style="143" customWidth="1"/>
    <col min="11812" max="11812" width="10.7109375" style="143" customWidth="1"/>
    <col min="11813" max="11813" width="11.85546875" style="143" bestFit="1" customWidth="1"/>
    <col min="11814" max="11817" width="15.42578125" style="143" bestFit="1" customWidth="1"/>
    <col min="11818" max="11818" width="13.7109375" style="143" bestFit="1" customWidth="1"/>
    <col min="11819" max="11819" width="17.7109375" style="143" bestFit="1" customWidth="1"/>
    <col min="11820" max="12034" width="9.140625" style="143"/>
    <col min="12035" max="12035" width="20.42578125" style="143" bestFit="1" customWidth="1"/>
    <col min="12036" max="12039" width="0" style="143" hidden="1" customWidth="1"/>
    <col min="12040" max="12040" width="54.28515625" style="143" customWidth="1"/>
    <col min="12041" max="12041" width="0" style="143" hidden="1" customWidth="1"/>
    <col min="12042" max="12042" width="11.85546875" style="143" bestFit="1" customWidth="1"/>
    <col min="12043" max="12046" width="0" style="143" hidden="1" customWidth="1"/>
    <col min="12047" max="12047" width="10.5703125" style="143" bestFit="1" customWidth="1"/>
    <col min="12048" max="12048" width="0" style="143" hidden="1" customWidth="1"/>
    <col min="12049" max="12049" width="2.7109375" style="143" customWidth="1"/>
    <col min="12050" max="12050" width="0" style="143" hidden="1" customWidth="1"/>
    <col min="12051" max="12051" width="11.85546875" style="143" bestFit="1" customWidth="1"/>
    <col min="12052" max="12055" width="0" style="143" hidden="1" customWidth="1"/>
    <col min="12056" max="12056" width="10.5703125" style="143" bestFit="1" customWidth="1"/>
    <col min="12057" max="12057" width="0" style="143" hidden="1" customWidth="1"/>
    <col min="12058" max="12058" width="2.7109375" style="143" customWidth="1"/>
    <col min="12059" max="12059" width="12.42578125" style="143" bestFit="1" customWidth="1"/>
    <col min="12060" max="12060" width="11.85546875" style="143" bestFit="1" customWidth="1"/>
    <col min="12061" max="12064" width="15.42578125" style="143" bestFit="1" customWidth="1"/>
    <col min="12065" max="12065" width="13.7109375" style="143" bestFit="1" customWidth="1"/>
    <col min="12066" max="12066" width="13.28515625" style="143" bestFit="1" customWidth="1"/>
    <col min="12067" max="12067" width="2.7109375" style="143" customWidth="1"/>
    <col min="12068" max="12068" width="10.7109375" style="143" customWidth="1"/>
    <col min="12069" max="12069" width="11.85546875" style="143" bestFit="1" customWidth="1"/>
    <col min="12070" max="12073" width="15.42578125" style="143" bestFit="1" customWidth="1"/>
    <col min="12074" max="12074" width="13.7109375" style="143" bestFit="1" customWidth="1"/>
    <col min="12075" max="12075" width="17.7109375" style="143" bestFit="1" customWidth="1"/>
    <col min="12076" max="12290" width="9.140625" style="143"/>
    <col min="12291" max="12291" width="20.42578125" style="143" bestFit="1" customWidth="1"/>
    <col min="12292" max="12295" width="0" style="143" hidden="1" customWidth="1"/>
    <col min="12296" max="12296" width="54.28515625" style="143" customWidth="1"/>
    <col min="12297" max="12297" width="0" style="143" hidden="1" customWidth="1"/>
    <col min="12298" max="12298" width="11.85546875" style="143" bestFit="1" customWidth="1"/>
    <col min="12299" max="12302" width="0" style="143" hidden="1" customWidth="1"/>
    <col min="12303" max="12303" width="10.5703125" style="143" bestFit="1" customWidth="1"/>
    <col min="12304" max="12304" width="0" style="143" hidden="1" customWidth="1"/>
    <col min="12305" max="12305" width="2.7109375" style="143" customWidth="1"/>
    <col min="12306" max="12306" width="0" style="143" hidden="1" customWidth="1"/>
    <col min="12307" max="12307" width="11.85546875" style="143" bestFit="1" customWidth="1"/>
    <col min="12308" max="12311" width="0" style="143" hidden="1" customWidth="1"/>
    <col min="12312" max="12312" width="10.5703125" style="143" bestFit="1" customWidth="1"/>
    <col min="12313" max="12313" width="0" style="143" hidden="1" customWidth="1"/>
    <col min="12314" max="12314" width="2.7109375" style="143" customWidth="1"/>
    <col min="12315" max="12315" width="12.42578125" style="143" bestFit="1" customWidth="1"/>
    <col min="12316" max="12316" width="11.85546875" style="143" bestFit="1" customWidth="1"/>
    <col min="12317" max="12320" width="15.42578125" style="143" bestFit="1" customWidth="1"/>
    <col min="12321" max="12321" width="13.7109375" style="143" bestFit="1" customWidth="1"/>
    <col min="12322" max="12322" width="13.28515625" style="143" bestFit="1" customWidth="1"/>
    <col min="12323" max="12323" width="2.7109375" style="143" customWidth="1"/>
    <col min="12324" max="12324" width="10.7109375" style="143" customWidth="1"/>
    <col min="12325" max="12325" width="11.85546875" style="143" bestFit="1" customWidth="1"/>
    <col min="12326" max="12329" width="15.42578125" style="143" bestFit="1" customWidth="1"/>
    <col min="12330" max="12330" width="13.7109375" style="143" bestFit="1" customWidth="1"/>
    <col min="12331" max="12331" width="17.7109375" style="143" bestFit="1" customWidth="1"/>
    <col min="12332" max="12546" width="9.140625" style="143"/>
    <col min="12547" max="12547" width="20.42578125" style="143" bestFit="1" customWidth="1"/>
    <col min="12548" max="12551" width="0" style="143" hidden="1" customWidth="1"/>
    <col min="12552" max="12552" width="54.28515625" style="143" customWidth="1"/>
    <col min="12553" max="12553" width="0" style="143" hidden="1" customWidth="1"/>
    <col min="12554" max="12554" width="11.85546875" style="143" bestFit="1" customWidth="1"/>
    <col min="12555" max="12558" width="0" style="143" hidden="1" customWidth="1"/>
    <col min="12559" max="12559" width="10.5703125" style="143" bestFit="1" customWidth="1"/>
    <col min="12560" max="12560" width="0" style="143" hidden="1" customWidth="1"/>
    <col min="12561" max="12561" width="2.7109375" style="143" customWidth="1"/>
    <col min="12562" max="12562" width="0" style="143" hidden="1" customWidth="1"/>
    <col min="12563" max="12563" width="11.85546875" style="143" bestFit="1" customWidth="1"/>
    <col min="12564" max="12567" width="0" style="143" hidden="1" customWidth="1"/>
    <col min="12568" max="12568" width="10.5703125" style="143" bestFit="1" customWidth="1"/>
    <col min="12569" max="12569" width="0" style="143" hidden="1" customWidth="1"/>
    <col min="12570" max="12570" width="2.7109375" style="143" customWidth="1"/>
    <col min="12571" max="12571" width="12.42578125" style="143" bestFit="1" customWidth="1"/>
    <col min="12572" max="12572" width="11.85546875" style="143" bestFit="1" customWidth="1"/>
    <col min="12573" max="12576" width="15.42578125" style="143" bestFit="1" customWidth="1"/>
    <col min="12577" max="12577" width="13.7109375" style="143" bestFit="1" customWidth="1"/>
    <col min="12578" max="12578" width="13.28515625" style="143" bestFit="1" customWidth="1"/>
    <col min="12579" max="12579" width="2.7109375" style="143" customWidth="1"/>
    <col min="12580" max="12580" width="10.7109375" style="143" customWidth="1"/>
    <col min="12581" max="12581" width="11.85546875" style="143" bestFit="1" customWidth="1"/>
    <col min="12582" max="12585" width="15.42578125" style="143" bestFit="1" customWidth="1"/>
    <col min="12586" max="12586" width="13.7109375" style="143" bestFit="1" customWidth="1"/>
    <col min="12587" max="12587" width="17.7109375" style="143" bestFit="1" customWidth="1"/>
    <col min="12588" max="12802" width="9.140625" style="143"/>
    <col min="12803" max="12803" width="20.42578125" style="143" bestFit="1" customWidth="1"/>
    <col min="12804" max="12807" width="0" style="143" hidden="1" customWidth="1"/>
    <col min="12808" max="12808" width="54.28515625" style="143" customWidth="1"/>
    <col min="12809" max="12809" width="0" style="143" hidden="1" customWidth="1"/>
    <col min="12810" max="12810" width="11.85546875" style="143" bestFit="1" customWidth="1"/>
    <col min="12811" max="12814" width="0" style="143" hidden="1" customWidth="1"/>
    <col min="12815" max="12815" width="10.5703125" style="143" bestFit="1" customWidth="1"/>
    <col min="12816" max="12816" width="0" style="143" hidden="1" customWidth="1"/>
    <col min="12817" max="12817" width="2.7109375" style="143" customWidth="1"/>
    <col min="12818" max="12818" width="0" style="143" hidden="1" customWidth="1"/>
    <col min="12819" max="12819" width="11.85546875" style="143" bestFit="1" customWidth="1"/>
    <col min="12820" max="12823" width="0" style="143" hidden="1" customWidth="1"/>
    <col min="12824" max="12824" width="10.5703125" style="143" bestFit="1" customWidth="1"/>
    <col min="12825" max="12825" width="0" style="143" hidden="1" customWidth="1"/>
    <col min="12826" max="12826" width="2.7109375" style="143" customWidth="1"/>
    <col min="12827" max="12827" width="12.42578125" style="143" bestFit="1" customWidth="1"/>
    <col min="12828" max="12828" width="11.85546875" style="143" bestFit="1" customWidth="1"/>
    <col min="12829" max="12832" width="15.42578125" style="143" bestFit="1" customWidth="1"/>
    <col min="12833" max="12833" width="13.7109375" style="143" bestFit="1" customWidth="1"/>
    <col min="12834" max="12834" width="13.28515625" style="143" bestFit="1" customWidth="1"/>
    <col min="12835" max="12835" width="2.7109375" style="143" customWidth="1"/>
    <col min="12836" max="12836" width="10.7109375" style="143" customWidth="1"/>
    <col min="12837" max="12837" width="11.85546875" style="143" bestFit="1" customWidth="1"/>
    <col min="12838" max="12841" width="15.42578125" style="143" bestFit="1" customWidth="1"/>
    <col min="12842" max="12842" width="13.7109375" style="143" bestFit="1" customWidth="1"/>
    <col min="12843" max="12843" width="17.7109375" style="143" bestFit="1" customWidth="1"/>
    <col min="12844" max="13058" width="9.140625" style="143"/>
    <col min="13059" max="13059" width="20.42578125" style="143" bestFit="1" customWidth="1"/>
    <col min="13060" max="13063" width="0" style="143" hidden="1" customWidth="1"/>
    <col min="13064" max="13064" width="54.28515625" style="143" customWidth="1"/>
    <col min="13065" max="13065" width="0" style="143" hidden="1" customWidth="1"/>
    <col min="13066" max="13066" width="11.85546875" style="143" bestFit="1" customWidth="1"/>
    <col min="13067" max="13070" width="0" style="143" hidden="1" customWidth="1"/>
    <col min="13071" max="13071" width="10.5703125" style="143" bestFit="1" customWidth="1"/>
    <col min="13072" max="13072" width="0" style="143" hidden="1" customWidth="1"/>
    <col min="13073" max="13073" width="2.7109375" style="143" customWidth="1"/>
    <col min="13074" max="13074" width="0" style="143" hidden="1" customWidth="1"/>
    <col min="13075" max="13075" width="11.85546875" style="143" bestFit="1" customWidth="1"/>
    <col min="13076" max="13079" width="0" style="143" hidden="1" customWidth="1"/>
    <col min="13080" max="13080" width="10.5703125" style="143" bestFit="1" customWidth="1"/>
    <col min="13081" max="13081" width="0" style="143" hidden="1" customWidth="1"/>
    <col min="13082" max="13082" width="2.7109375" style="143" customWidth="1"/>
    <col min="13083" max="13083" width="12.42578125" style="143" bestFit="1" customWidth="1"/>
    <col min="13084" max="13084" width="11.85546875" style="143" bestFit="1" customWidth="1"/>
    <col min="13085" max="13088" width="15.42578125" style="143" bestFit="1" customWidth="1"/>
    <col min="13089" max="13089" width="13.7109375" style="143" bestFit="1" customWidth="1"/>
    <col min="13090" max="13090" width="13.28515625" style="143" bestFit="1" customWidth="1"/>
    <col min="13091" max="13091" width="2.7109375" style="143" customWidth="1"/>
    <col min="13092" max="13092" width="10.7109375" style="143" customWidth="1"/>
    <col min="13093" max="13093" width="11.85546875" style="143" bestFit="1" customWidth="1"/>
    <col min="13094" max="13097" width="15.42578125" style="143" bestFit="1" customWidth="1"/>
    <col min="13098" max="13098" width="13.7109375" style="143" bestFit="1" customWidth="1"/>
    <col min="13099" max="13099" width="17.7109375" style="143" bestFit="1" customWidth="1"/>
    <col min="13100" max="13314" width="9.140625" style="143"/>
    <col min="13315" max="13315" width="20.42578125" style="143" bestFit="1" customWidth="1"/>
    <col min="13316" max="13319" width="0" style="143" hidden="1" customWidth="1"/>
    <col min="13320" max="13320" width="54.28515625" style="143" customWidth="1"/>
    <col min="13321" max="13321" width="0" style="143" hidden="1" customWidth="1"/>
    <col min="13322" max="13322" width="11.85546875" style="143" bestFit="1" customWidth="1"/>
    <col min="13323" max="13326" width="0" style="143" hidden="1" customWidth="1"/>
    <col min="13327" max="13327" width="10.5703125" style="143" bestFit="1" customWidth="1"/>
    <col min="13328" max="13328" width="0" style="143" hidden="1" customWidth="1"/>
    <col min="13329" max="13329" width="2.7109375" style="143" customWidth="1"/>
    <col min="13330" max="13330" width="0" style="143" hidden="1" customWidth="1"/>
    <col min="13331" max="13331" width="11.85546875" style="143" bestFit="1" customWidth="1"/>
    <col min="13332" max="13335" width="0" style="143" hidden="1" customWidth="1"/>
    <col min="13336" max="13336" width="10.5703125" style="143" bestFit="1" customWidth="1"/>
    <col min="13337" max="13337" width="0" style="143" hidden="1" customWidth="1"/>
    <col min="13338" max="13338" width="2.7109375" style="143" customWidth="1"/>
    <col min="13339" max="13339" width="12.42578125" style="143" bestFit="1" customWidth="1"/>
    <col min="13340" max="13340" width="11.85546875" style="143" bestFit="1" customWidth="1"/>
    <col min="13341" max="13344" width="15.42578125" style="143" bestFit="1" customWidth="1"/>
    <col min="13345" max="13345" width="13.7109375" style="143" bestFit="1" customWidth="1"/>
    <col min="13346" max="13346" width="13.28515625" style="143" bestFit="1" customWidth="1"/>
    <col min="13347" max="13347" width="2.7109375" style="143" customWidth="1"/>
    <col min="13348" max="13348" width="10.7109375" style="143" customWidth="1"/>
    <col min="13349" max="13349" width="11.85546875" style="143" bestFit="1" customWidth="1"/>
    <col min="13350" max="13353" width="15.42578125" style="143" bestFit="1" customWidth="1"/>
    <col min="13354" max="13354" width="13.7109375" style="143" bestFit="1" customWidth="1"/>
    <col min="13355" max="13355" width="17.7109375" style="143" bestFit="1" customWidth="1"/>
    <col min="13356" max="13570" width="9.140625" style="143"/>
    <col min="13571" max="13571" width="20.42578125" style="143" bestFit="1" customWidth="1"/>
    <col min="13572" max="13575" width="0" style="143" hidden="1" customWidth="1"/>
    <col min="13576" max="13576" width="54.28515625" style="143" customWidth="1"/>
    <col min="13577" max="13577" width="0" style="143" hidden="1" customWidth="1"/>
    <col min="13578" max="13578" width="11.85546875" style="143" bestFit="1" customWidth="1"/>
    <col min="13579" max="13582" width="0" style="143" hidden="1" customWidth="1"/>
    <col min="13583" max="13583" width="10.5703125" style="143" bestFit="1" customWidth="1"/>
    <col min="13584" max="13584" width="0" style="143" hidden="1" customWidth="1"/>
    <col min="13585" max="13585" width="2.7109375" style="143" customWidth="1"/>
    <col min="13586" max="13586" width="0" style="143" hidden="1" customWidth="1"/>
    <col min="13587" max="13587" width="11.85546875" style="143" bestFit="1" customWidth="1"/>
    <col min="13588" max="13591" width="0" style="143" hidden="1" customWidth="1"/>
    <col min="13592" max="13592" width="10.5703125" style="143" bestFit="1" customWidth="1"/>
    <col min="13593" max="13593" width="0" style="143" hidden="1" customWidth="1"/>
    <col min="13594" max="13594" width="2.7109375" style="143" customWidth="1"/>
    <col min="13595" max="13595" width="12.42578125" style="143" bestFit="1" customWidth="1"/>
    <col min="13596" max="13596" width="11.85546875" style="143" bestFit="1" customWidth="1"/>
    <col min="13597" max="13600" width="15.42578125" style="143" bestFit="1" customWidth="1"/>
    <col min="13601" max="13601" width="13.7109375" style="143" bestFit="1" customWidth="1"/>
    <col min="13602" max="13602" width="13.28515625" style="143" bestFit="1" customWidth="1"/>
    <col min="13603" max="13603" width="2.7109375" style="143" customWidth="1"/>
    <col min="13604" max="13604" width="10.7109375" style="143" customWidth="1"/>
    <col min="13605" max="13605" width="11.85546875" style="143" bestFit="1" customWidth="1"/>
    <col min="13606" max="13609" width="15.42578125" style="143" bestFit="1" customWidth="1"/>
    <col min="13610" max="13610" width="13.7109375" style="143" bestFit="1" customWidth="1"/>
    <col min="13611" max="13611" width="17.7109375" style="143" bestFit="1" customWidth="1"/>
    <col min="13612" max="13826" width="9.140625" style="143"/>
    <col min="13827" max="13827" width="20.42578125" style="143" bestFit="1" customWidth="1"/>
    <col min="13828" max="13831" width="0" style="143" hidden="1" customWidth="1"/>
    <col min="13832" max="13832" width="54.28515625" style="143" customWidth="1"/>
    <col min="13833" max="13833" width="0" style="143" hidden="1" customWidth="1"/>
    <col min="13834" max="13834" width="11.85546875" style="143" bestFit="1" customWidth="1"/>
    <col min="13835" max="13838" width="0" style="143" hidden="1" customWidth="1"/>
    <col min="13839" max="13839" width="10.5703125" style="143" bestFit="1" customWidth="1"/>
    <col min="13840" max="13840" width="0" style="143" hidden="1" customWidth="1"/>
    <col min="13841" max="13841" width="2.7109375" style="143" customWidth="1"/>
    <col min="13842" max="13842" width="0" style="143" hidden="1" customWidth="1"/>
    <col min="13843" max="13843" width="11.85546875" style="143" bestFit="1" customWidth="1"/>
    <col min="13844" max="13847" width="0" style="143" hidden="1" customWidth="1"/>
    <col min="13848" max="13848" width="10.5703125" style="143" bestFit="1" customWidth="1"/>
    <col min="13849" max="13849" width="0" style="143" hidden="1" customWidth="1"/>
    <col min="13850" max="13850" width="2.7109375" style="143" customWidth="1"/>
    <col min="13851" max="13851" width="12.42578125" style="143" bestFit="1" customWidth="1"/>
    <col min="13852" max="13852" width="11.85546875" style="143" bestFit="1" customWidth="1"/>
    <col min="13853" max="13856" width="15.42578125" style="143" bestFit="1" customWidth="1"/>
    <col min="13857" max="13857" width="13.7109375" style="143" bestFit="1" customWidth="1"/>
    <col min="13858" max="13858" width="13.28515625" style="143" bestFit="1" customWidth="1"/>
    <col min="13859" max="13859" width="2.7109375" style="143" customWidth="1"/>
    <col min="13860" max="13860" width="10.7109375" style="143" customWidth="1"/>
    <col min="13861" max="13861" width="11.85546875" style="143" bestFit="1" customWidth="1"/>
    <col min="13862" max="13865" width="15.42578125" style="143" bestFit="1" customWidth="1"/>
    <col min="13866" max="13866" width="13.7109375" style="143" bestFit="1" customWidth="1"/>
    <col min="13867" max="13867" width="17.7109375" style="143" bestFit="1" customWidth="1"/>
    <col min="13868" max="14082" width="9.140625" style="143"/>
    <col min="14083" max="14083" width="20.42578125" style="143" bestFit="1" customWidth="1"/>
    <col min="14084" max="14087" width="0" style="143" hidden="1" customWidth="1"/>
    <col min="14088" max="14088" width="54.28515625" style="143" customWidth="1"/>
    <col min="14089" max="14089" width="0" style="143" hidden="1" customWidth="1"/>
    <col min="14090" max="14090" width="11.85546875" style="143" bestFit="1" customWidth="1"/>
    <col min="14091" max="14094" width="0" style="143" hidden="1" customWidth="1"/>
    <col min="14095" max="14095" width="10.5703125" style="143" bestFit="1" customWidth="1"/>
    <col min="14096" max="14096" width="0" style="143" hidden="1" customWidth="1"/>
    <col min="14097" max="14097" width="2.7109375" style="143" customWidth="1"/>
    <col min="14098" max="14098" width="0" style="143" hidden="1" customWidth="1"/>
    <col min="14099" max="14099" width="11.85546875" style="143" bestFit="1" customWidth="1"/>
    <col min="14100" max="14103" width="0" style="143" hidden="1" customWidth="1"/>
    <col min="14104" max="14104" width="10.5703125" style="143" bestFit="1" customWidth="1"/>
    <col min="14105" max="14105" width="0" style="143" hidden="1" customWidth="1"/>
    <col min="14106" max="14106" width="2.7109375" style="143" customWidth="1"/>
    <col min="14107" max="14107" width="12.42578125" style="143" bestFit="1" customWidth="1"/>
    <col min="14108" max="14108" width="11.85546875" style="143" bestFit="1" customWidth="1"/>
    <col min="14109" max="14112" width="15.42578125" style="143" bestFit="1" customWidth="1"/>
    <col min="14113" max="14113" width="13.7109375" style="143" bestFit="1" customWidth="1"/>
    <col min="14114" max="14114" width="13.28515625" style="143" bestFit="1" customWidth="1"/>
    <col min="14115" max="14115" width="2.7109375" style="143" customWidth="1"/>
    <col min="14116" max="14116" width="10.7109375" style="143" customWidth="1"/>
    <col min="14117" max="14117" width="11.85546875" style="143" bestFit="1" customWidth="1"/>
    <col min="14118" max="14121" width="15.42578125" style="143" bestFit="1" customWidth="1"/>
    <col min="14122" max="14122" width="13.7109375" style="143" bestFit="1" customWidth="1"/>
    <col min="14123" max="14123" width="17.7109375" style="143" bestFit="1" customWidth="1"/>
    <col min="14124" max="14338" width="9.140625" style="143"/>
    <col min="14339" max="14339" width="20.42578125" style="143" bestFit="1" customWidth="1"/>
    <col min="14340" max="14343" width="0" style="143" hidden="1" customWidth="1"/>
    <col min="14344" max="14344" width="54.28515625" style="143" customWidth="1"/>
    <col min="14345" max="14345" width="0" style="143" hidden="1" customWidth="1"/>
    <col min="14346" max="14346" width="11.85546875" style="143" bestFit="1" customWidth="1"/>
    <col min="14347" max="14350" width="0" style="143" hidden="1" customWidth="1"/>
    <col min="14351" max="14351" width="10.5703125" style="143" bestFit="1" customWidth="1"/>
    <col min="14352" max="14352" width="0" style="143" hidden="1" customWidth="1"/>
    <col min="14353" max="14353" width="2.7109375" style="143" customWidth="1"/>
    <col min="14354" max="14354" width="0" style="143" hidden="1" customWidth="1"/>
    <col min="14355" max="14355" width="11.85546875" style="143" bestFit="1" customWidth="1"/>
    <col min="14356" max="14359" width="0" style="143" hidden="1" customWidth="1"/>
    <col min="14360" max="14360" width="10.5703125" style="143" bestFit="1" customWidth="1"/>
    <col min="14361" max="14361" width="0" style="143" hidden="1" customWidth="1"/>
    <col min="14362" max="14362" width="2.7109375" style="143" customWidth="1"/>
    <col min="14363" max="14363" width="12.42578125" style="143" bestFit="1" customWidth="1"/>
    <col min="14364" max="14364" width="11.85546875" style="143" bestFit="1" customWidth="1"/>
    <col min="14365" max="14368" width="15.42578125" style="143" bestFit="1" customWidth="1"/>
    <col min="14369" max="14369" width="13.7109375" style="143" bestFit="1" customWidth="1"/>
    <col min="14370" max="14370" width="13.28515625" style="143" bestFit="1" customWidth="1"/>
    <col min="14371" max="14371" width="2.7109375" style="143" customWidth="1"/>
    <col min="14372" max="14372" width="10.7109375" style="143" customWidth="1"/>
    <col min="14373" max="14373" width="11.85546875" style="143" bestFit="1" customWidth="1"/>
    <col min="14374" max="14377" width="15.42578125" style="143" bestFit="1" customWidth="1"/>
    <col min="14378" max="14378" width="13.7109375" style="143" bestFit="1" customWidth="1"/>
    <col min="14379" max="14379" width="17.7109375" style="143" bestFit="1" customWidth="1"/>
    <col min="14380" max="14594" width="9.140625" style="143"/>
    <col min="14595" max="14595" width="20.42578125" style="143" bestFit="1" customWidth="1"/>
    <col min="14596" max="14599" width="0" style="143" hidden="1" customWidth="1"/>
    <col min="14600" max="14600" width="54.28515625" style="143" customWidth="1"/>
    <col min="14601" max="14601" width="0" style="143" hidden="1" customWidth="1"/>
    <col min="14602" max="14602" width="11.85546875" style="143" bestFit="1" customWidth="1"/>
    <col min="14603" max="14606" width="0" style="143" hidden="1" customWidth="1"/>
    <col min="14607" max="14607" width="10.5703125" style="143" bestFit="1" customWidth="1"/>
    <col min="14608" max="14608" width="0" style="143" hidden="1" customWidth="1"/>
    <col min="14609" max="14609" width="2.7109375" style="143" customWidth="1"/>
    <col min="14610" max="14610" width="0" style="143" hidden="1" customWidth="1"/>
    <col min="14611" max="14611" width="11.85546875" style="143" bestFit="1" customWidth="1"/>
    <col min="14612" max="14615" width="0" style="143" hidden="1" customWidth="1"/>
    <col min="14616" max="14616" width="10.5703125" style="143" bestFit="1" customWidth="1"/>
    <col min="14617" max="14617" width="0" style="143" hidden="1" customWidth="1"/>
    <col min="14618" max="14618" width="2.7109375" style="143" customWidth="1"/>
    <col min="14619" max="14619" width="12.42578125" style="143" bestFit="1" customWidth="1"/>
    <col min="14620" max="14620" width="11.85546875" style="143" bestFit="1" customWidth="1"/>
    <col min="14621" max="14624" width="15.42578125" style="143" bestFit="1" customWidth="1"/>
    <col min="14625" max="14625" width="13.7109375" style="143" bestFit="1" customWidth="1"/>
    <col min="14626" max="14626" width="13.28515625" style="143" bestFit="1" customWidth="1"/>
    <col min="14627" max="14627" width="2.7109375" style="143" customWidth="1"/>
    <col min="14628" max="14628" width="10.7109375" style="143" customWidth="1"/>
    <col min="14629" max="14629" width="11.85546875" style="143" bestFit="1" customWidth="1"/>
    <col min="14630" max="14633" width="15.42578125" style="143" bestFit="1" customWidth="1"/>
    <col min="14634" max="14634" width="13.7109375" style="143" bestFit="1" customWidth="1"/>
    <col min="14635" max="14635" width="17.7109375" style="143" bestFit="1" customWidth="1"/>
    <col min="14636" max="14850" width="9.140625" style="143"/>
    <col min="14851" max="14851" width="20.42578125" style="143" bestFit="1" customWidth="1"/>
    <col min="14852" max="14855" width="0" style="143" hidden="1" customWidth="1"/>
    <col min="14856" max="14856" width="54.28515625" style="143" customWidth="1"/>
    <col min="14857" max="14857" width="0" style="143" hidden="1" customWidth="1"/>
    <col min="14858" max="14858" width="11.85546875" style="143" bestFit="1" customWidth="1"/>
    <col min="14859" max="14862" width="0" style="143" hidden="1" customWidth="1"/>
    <col min="14863" max="14863" width="10.5703125" style="143" bestFit="1" customWidth="1"/>
    <col min="14864" max="14864" width="0" style="143" hidden="1" customWidth="1"/>
    <col min="14865" max="14865" width="2.7109375" style="143" customWidth="1"/>
    <col min="14866" max="14866" width="0" style="143" hidden="1" customWidth="1"/>
    <col min="14867" max="14867" width="11.85546875" style="143" bestFit="1" customWidth="1"/>
    <col min="14868" max="14871" width="0" style="143" hidden="1" customWidth="1"/>
    <col min="14872" max="14872" width="10.5703125" style="143" bestFit="1" customWidth="1"/>
    <col min="14873" max="14873" width="0" style="143" hidden="1" customWidth="1"/>
    <col min="14874" max="14874" width="2.7109375" style="143" customWidth="1"/>
    <col min="14875" max="14875" width="12.42578125" style="143" bestFit="1" customWidth="1"/>
    <col min="14876" max="14876" width="11.85546875" style="143" bestFit="1" customWidth="1"/>
    <col min="14877" max="14880" width="15.42578125" style="143" bestFit="1" customWidth="1"/>
    <col min="14881" max="14881" width="13.7109375" style="143" bestFit="1" customWidth="1"/>
    <col min="14882" max="14882" width="13.28515625" style="143" bestFit="1" customWidth="1"/>
    <col min="14883" max="14883" width="2.7109375" style="143" customWidth="1"/>
    <col min="14884" max="14884" width="10.7109375" style="143" customWidth="1"/>
    <col min="14885" max="14885" width="11.85546875" style="143" bestFit="1" customWidth="1"/>
    <col min="14886" max="14889" width="15.42578125" style="143" bestFit="1" customWidth="1"/>
    <col min="14890" max="14890" width="13.7109375" style="143" bestFit="1" customWidth="1"/>
    <col min="14891" max="14891" width="17.7109375" style="143" bestFit="1" customWidth="1"/>
    <col min="14892" max="15106" width="9.140625" style="143"/>
    <col min="15107" max="15107" width="20.42578125" style="143" bestFit="1" customWidth="1"/>
    <col min="15108" max="15111" width="0" style="143" hidden="1" customWidth="1"/>
    <col min="15112" max="15112" width="54.28515625" style="143" customWidth="1"/>
    <col min="15113" max="15113" width="0" style="143" hidden="1" customWidth="1"/>
    <col min="15114" max="15114" width="11.85546875" style="143" bestFit="1" customWidth="1"/>
    <col min="15115" max="15118" width="0" style="143" hidden="1" customWidth="1"/>
    <col min="15119" max="15119" width="10.5703125" style="143" bestFit="1" customWidth="1"/>
    <col min="15120" max="15120" width="0" style="143" hidden="1" customWidth="1"/>
    <col min="15121" max="15121" width="2.7109375" style="143" customWidth="1"/>
    <col min="15122" max="15122" width="0" style="143" hidden="1" customWidth="1"/>
    <col min="15123" max="15123" width="11.85546875" style="143" bestFit="1" customWidth="1"/>
    <col min="15124" max="15127" width="0" style="143" hidden="1" customWidth="1"/>
    <col min="15128" max="15128" width="10.5703125" style="143" bestFit="1" customWidth="1"/>
    <col min="15129" max="15129" width="0" style="143" hidden="1" customWidth="1"/>
    <col min="15130" max="15130" width="2.7109375" style="143" customWidth="1"/>
    <col min="15131" max="15131" width="12.42578125" style="143" bestFit="1" customWidth="1"/>
    <col min="15132" max="15132" width="11.85546875" style="143" bestFit="1" customWidth="1"/>
    <col min="15133" max="15136" width="15.42578125" style="143" bestFit="1" customWidth="1"/>
    <col min="15137" max="15137" width="13.7109375" style="143" bestFit="1" customWidth="1"/>
    <col min="15138" max="15138" width="13.28515625" style="143" bestFit="1" customWidth="1"/>
    <col min="15139" max="15139" width="2.7109375" style="143" customWidth="1"/>
    <col min="15140" max="15140" width="10.7109375" style="143" customWidth="1"/>
    <col min="15141" max="15141" width="11.85546875" style="143" bestFit="1" customWidth="1"/>
    <col min="15142" max="15145" width="15.42578125" style="143" bestFit="1" customWidth="1"/>
    <col min="15146" max="15146" width="13.7109375" style="143" bestFit="1" customWidth="1"/>
    <col min="15147" max="15147" width="17.7109375" style="143" bestFit="1" customWidth="1"/>
    <col min="15148" max="15362" width="9.140625" style="143"/>
    <col min="15363" max="15363" width="20.42578125" style="143" bestFit="1" customWidth="1"/>
    <col min="15364" max="15367" width="0" style="143" hidden="1" customWidth="1"/>
    <col min="15368" max="15368" width="54.28515625" style="143" customWidth="1"/>
    <col min="15369" max="15369" width="0" style="143" hidden="1" customWidth="1"/>
    <col min="15370" max="15370" width="11.85546875" style="143" bestFit="1" customWidth="1"/>
    <col min="15371" max="15374" width="0" style="143" hidden="1" customWidth="1"/>
    <col min="15375" max="15375" width="10.5703125" style="143" bestFit="1" customWidth="1"/>
    <col min="15376" max="15376" width="0" style="143" hidden="1" customWidth="1"/>
    <col min="15377" max="15377" width="2.7109375" style="143" customWidth="1"/>
    <col min="15378" max="15378" width="0" style="143" hidden="1" customWidth="1"/>
    <col min="15379" max="15379" width="11.85546875" style="143" bestFit="1" customWidth="1"/>
    <col min="15380" max="15383" width="0" style="143" hidden="1" customWidth="1"/>
    <col min="15384" max="15384" width="10.5703125" style="143" bestFit="1" customWidth="1"/>
    <col min="15385" max="15385" width="0" style="143" hidden="1" customWidth="1"/>
    <col min="15386" max="15386" width="2.7109375" style="143" customWidth="1"/>
    <col min="15387" max="15387" width="12.42578125" style="143" bestFit="1" customWidth="1"/>
    <col min="15388" max="15388" width="11.85546875" style="143" bestFit="1" customWidth="1"/>
    <col min="15389" max="15392" width="15.42578125" style="143" bestFit="1" customWidth="1"/>
    <col min="15393" max="15393" width="13.7109375" style="143" bestFit="1" customWidth="1"/>
    <col min="15394" max="15394" width="13.28515625" style="143" bestFit="1" customWidth="1"/>
    <col min="15395" max="15395" width="2.7109375" style="143" customWidth="1"/>
    <col min="15396" max="15396" width="10.7109375" style="143" customWidth="1"/>
    <col min="15397" max="15397" width="11.85546875" style="143" bestFit="1" customWidth="1"/>
    <col min="15398" max="15401" width="15.42578125" style="143" bestFit="1" customWidth="1"/>
    <col min="15402" max="15402" width="13.7109375" style="143" bestFit="1" customWidth="1"/>
    <col min="15403" max="15403" width="17.7109375" style="143" bestFit="1" customWidth="1"/>
    <col min="15404" max="15618" width="9.140625" style="143"/>
    <col min="15619" max="15619" width="20.42578125" style="143" bestFit="1" customWidth="1"/>
    <col min="15620" max="15623" width="0" style="143" hidden="1" customWidth="1"/>
    <col min="15624" max="15624" width="54.28515625" style="143" customWidth="1"/>
    <col min="15625" max="15625" width="0" style="143" hidden="1" customWidth="1"/>
    <col min="15626" max="15626" width="11.85546875" style="143" bestFit="1" customWidth="1"/>
    <col min="15627" max="15630" width="0" style="143" hidden="1" customWidth="1"/>
    <col min="15631" max="15631" width="10.5703125" style="143" bestFit="1" customWidth="1"/>
    <col min="15632" max="15632" width="0" style="143" hidden="1" customWidth="1"/>
    <col min="15633" max="15633" width="2.7109375" style="143" customWidth="1"/>
    <col min="15634" max="15634" width="0" style="143" hidden="1" customWidth="1"/>
    <col min="15635" max="15635" width="11.85546875" style="143" bestFit="1" customWidth="1"/>
    <col min="15636" max="15639" width="0" style="143" hidden="1" customWidth="1"/>
    <col min="15640" max="15640" width="10.5703125" style="143" bestFit="1" customWidth="1"/>
    <col min="15641" max="15641" width="0" style="143" hidden="1" customWidth="1"/>
    <col min="15642" max="15642" width="2.7109375" style="143" customWidth="1"/>
    <col min="15643" max="15643" width="12.42578125" style="143" bestFit="1" customWidth="1"/>
    <col min="15644" max="15644" width="11.85546875" style="143" bestFit="1" customWidth="1"/>
    <col min="15645" max="15648" width="15.42578125" style="143" bestFit="1" customWidth="1"/>
    <col min="15649" max="15649" width="13.7109375" style="143" bestFit="1" customWidth="1"/>
    <col min="15650" max="15650" width="13.28515625" style="143" bestFit="1" customWidth="1"/>
    <col min="15651" max="15651" width="2.7109375" style="143" customWidth="1"/>
    <col min="15652" max="15652" width="10.7109375" style="143" customWidth="1"/>
    <col min="15653" max="15653" width="11.85546875" style="143" bestFit="1" customWidth="1"/>
    <col min="15654" max="15657" width="15.42578125" style="143" bestFit="1" customWidth="1"/>
    <col min="15658" max="15658" width="13.7109375" style="143" bestFit="1" customWidth="1"/>
    <col min="15659" max="15659" width="17.7109375" style="143" bestFit="1" customWidth="1"/>
    <col min="15660" max="15874" width="9.140625" style="143"/>
    <col min="15875" max="15875" width="20.42578125" style="143" bestFit="1" customWidth="1"/>
    <col min="15876" max="15879" width="0" style="143" hidden="1" customWidth="1"/>
    <col min="15880" max="15880" width="54.28515625" style="143" customWidth="1"/>
    <col min="15881" max="15881" width="0" style="143" hidden="1" customWidth="1"/>
    <col min="15882" max="15882" width="11.85546875" style="143" bestFit="1" customWidth="1"/>
    <col min="15883" max="15886" width="0" style="143" hidden="1" customWidth="1"/>
    <col min="15887" max="15887" width="10.5703125" style="143" bestFit="1" customWidth="1"/>
    <col min="15888" max="15888" width="0" style="143" hidden="1" customWidth="1"/>
    <col min="15889" max="15889" width="2.7109375" style="143" customWidth="1"/>
    <col min="15890" max="15890" width="0" style="143" hidden="1" customWidth="1"/>
    <col min="15891" max="15891" width="11.85546875" style="143" bestFit="1" customWidth="1"/>
    <col min="15892" max="15895" width="0" style="143" hidden="1" customWidth="1"/>
    <col min="15896" max="15896" width="10.5703125" style="143" bestFit="1" customWidth="1"/>
    <col min="15897" max="15897" width="0" style="143" hidden="1" customWidth="1"/>
    <col min="15898" max="15898" width="2.7109375" style="143" customWidth="1"/>
    <col min="15899" max="15899" width="12.42578125" style="143" bestFit="1" customWidth="1"/>
    <col min="15900" max="15900" width="11.85546875" style="143" bestFit="1" customWidth="1"/>
    <col min="15901" max="15904" width="15.42578125" style="143" bestFit="1" customWidth="1"/>
    <col min="15905" max="15905" width="13.7109375" style="143" bestFit="1" customWidth="1"/>
    <col min="15906" max="15906" width="13.28515625" style="143" bestFit="1" customWidth="1"/>
    <col min="15907" max="15907" width="2.7109375" style="143" customWidth="1"/>
    <col min="15908" max="15908" width="10.7109375" style="143" customWidth="1"/>
    <col min="15909" max="15909" width="11.85546875" style="143" bestFit="1" customWidth="1"/>
    <col min="15910" max="15913" width="15.42578125" style="143" bestFit="1" customWidth="1"/>
    <col min="15914" max="15914" width="13.7109375" style="143" bestFit="1" customWidth="1"/>
    <col min="15915" max="15915" width="17.7109375" style="143" bestFit="1" customWidth="1"/>
    <col min="15916" max="16130" width="9.140625" style="143"/>
    <col min="16131" max="16131" width="20.42578125" style="143" bestFit="1" customWidth="1"/>
    <col min="16132" max="16135" width="0" style="143" hidden="1" customWidth="1"/>
    <col min="16136" max="16136" width="54.28515625" style="143" customWidth="1"/>
    <col min="16137" max="16137" width="0" style="143" hidden="1" customWidth="1"/>
    <col min="16138" max="16138" width="11.85546875" style="143" bestFit="1" customWidth="1"/>
    <col min="16139" max="16142" width="0" style="143" hidden="1" customWidth="1"/>
    <col min="16143" max="16143" width="10.5703125" style="143" bestFit="1" customWidth="1"/>
    <col min="16144" max="16144" width="0" style="143" hidden="1" customWidth="1"/>
    <col min="16145" max="16145" width="2.7109375" style="143" customWidth="1"/>
    <col min="16146" max="16146" width="0" style="143" hidden="1" customWidth="1"/>
    <col min="16147" max="16147" width="11.85546875" style="143" bestFit="1" customWidth="1"/>
    <col min="16148" max="16151" width="0" style="143" hidden="1" customWidth="1"/>
    <col min="16152" max="16152" width="10.5703125" style="143" bestFit="1" customWidth="1"/>
    <col min="16153" max="16153" width="0" style="143" hidden="1" customWidth="1"/>
    <col min="16154" max="16154" width="2.7109375" style="143" customWidth="1"/>
    <col min="16155" max="16155" width="12.42578125" style="143" bestFit="1" customWidth="1"/>
    <col min="16156" max="16156" width="11.85546875" style="143" bestFit="1" customWidth="1"/>
    <col min="16157" max="16160" width="15.42578125" style="143" bestFit="1" customWidth="1"/>
    <col min="16161" max="16161" width="13.7109375" style="143" bestFit="1" customWidth="1"/>
    <col min="16162" max="16162" width="13.28515625" style="143" bestFit="1" customWidth="1"/>
    <col min="16163" max="16163" width="2.7109375" style="143" customWidth="1"/>
    <col min="16164" max="16164" width="10.7109375" style="143" customWidth="1"/>
    <col min="16165" max="16165" width="11.85546875" style="143" bestFit="1" customWidth="1"/>
    <col min="16166" max="16169" width="15.42578125" style="143" bestFit="1" customWidth="1"/>
    <col min="16170" max="16170" width="13.7109375" style="143" bestFit="1" customWidth="1"/>
    <col min="16171" max="16171" width="17.7109375" style="143" bestFit="1" customWidth="1"/>
    <col min="16172" max="16384" width="9.140625" style="143"/>
  </cols>
  <sheetData>
    <row r="1" spans="1:52" x14ac:dyDescent="0.2">
      <c r="H1" s="201" t="s">
        <v>2</v>
      </c>
      <c r="I1" s="201"/>
      <c r="J1" s="201"/>
      <c r="K1" s="201"/>
      <c r="L1" s="201"/>
      <c r="M1" s="201"/>
      <c r="N1" s="201"/>
      <c r="O1" s="201"/>
      <c r="Q1" s="202" t="s">
        <v>3</v>
      </c>
      <c r="R1" s="202"/>
      <c r="S1" s="202"/>
      <c r="T1" s="202"/>
      <c r="U1" s="202"/>
      <c r="V1" s="202"/>
      <c r="W1" s="202"/>
      <c r="X1" s="202"/>
      <c r="Z1" s="203" t="s">
        <v>4</v>
      </c>
      <c r="AA1" s="203"/>
      <c r="AB1" s="203"/>
      <c r="AC1" s="203"/>
      <c r="AD1" s="203"/>
      <c r="AE1" s="203"/>
      <c r="AF1" s="203"/>
      <c r="AG1" s="203"/>
      <c r="AI1" s="204" t="s">
        <v>5</v>
      </c>
      <c r="AJ1" s="204"/>
      <c r="AK1" s="204"/>
      <c r="AL1" s="204"/>
      <c r="AM1" s="204"/>
      <c r="AN1" s="204"/>
      <c r="AO1" s="204"/>
      <c r="AP1" s="204"/>
      <c r="AQ1" s="204"/>
      <c r="AS1" s="202" t="s">
        <v>6</v>
      </c>
      <c r="AT1" s="202"/>
      <c r="AU1" s="202"/>
      <c r="AV1" s="202"/>
      <c r="AW1" s="202"/>
      <c r="AX1" s="202"/>
      <c r="AY1" s="202"/>
      <c r="AZ1" s="202"/>
    </row>
    <row r="2" spans="1:52" s="191" customFormat="1" ht="33.75" customHeight="1" x14ac:dyDescent="0.2">
      <c r="A2" s="187" t="s">
        <v>70</v>
      </c>
      <c r="B2" s="187" t="s">
        <v>71</v>
      </c>
      <c r="C2" s="188" t="s">
        <v>72</v>
      </c>
      <c r="D2" s="188" t="s">
        <v>73</v>
      </c>
      <c r="E2" s="188" t="s">
        <v>74</v>
      </c>
      <c r="F2" s="189" t="s">
        <v>75</v>
      </c>
      <c r="G2" s="189" t="s">
        <v>76</v>
      </c>
      <c r="H2" s="190" t="s">
        <v>7</v>
      </c>
      <c r="I2" s="190" t="s">
        <v>8</v>
      </c>
      <c r="J2" s="190" t="s">
        <v>77</v>
      </c>
      <c r="K2" s="190" t="s">
        <v>78</v>
      </c>
      <c r="L2" s="190" t="s">
        <v>79</v>
      </c>
      <c r="M2" s="190" t="s">
        <v>80</v>
      </c>
      <c r="N2" s="190" t="s">
        <v>13</v>
      </c>
      <c r="O2" s="190" t="s">
        <v>81</v>
      </c>
      <c r="Q2" s="167" t="s">
        <v>7</v>
      </c>
      <c r="R2" s="167" t="s">
        <v>8</v>
      </c>
      <c r="S2" s="167" t="s">
        <v>77</v>
      </c>
      <c r="T2" s="167" t="s">
        <v>78</v>
      </c>
      <c r="U2" s="167" t="s">
        <v>79</v>
      </c>
      <c r="V2" s="167" t="s">
        <v>80</v>
      </c>
      <c r="W2" s="167" t="s">
        <v>13</v>
      </c>
      <c r="X2" s="167" t="s">
        <v>81</v>
      </c>
      <c r="Z2" s="169" t="s">
        <v>7</v>
      </c>
      <c r="AA2" s="169" t="s">
        <v>8</v>
      </c>
      <c r="AB2" s="169" t="s">
        <v>77</v>
      </c>
      <c r="AC2" s="169" t="s">
        <v>78</v>
      </c>
      <c r="AD2" s="169" t="s">
        <v>79</v>
      </c>
      <c r="AE2" s="169" t="s">
        <v>80</v>
      </c>
      <c r="AF2" s="169" t="s">
        <v>17</v>
      </c>
      <c r="AG2" s="169" t="s">
        <v>81</v>
      </c>
      <c r="AI2" s="171" t="s">
        <v>7</v>
      </c>
      <c r="AJ2" s="171" t="s">
        <v>8</v>
      </c>
      <c r="AK2" s="171" t="s">
        <v>200</v>
      </c>
      <c r="AL2" s="171" t="s">
        <v>77</v>
      </c>
      <c r="AM2" s="171" t="s">
        <v>78</v>
      </c>
      <c r="AN2" s="171" t="s">
        <v>79</v>
      </c>
      <c r="AO2" s="171" t="s">
        <v>80</v>
      </c>
      <c r="AP2" s="171" t="s">
        <v>17</v>
      </c>
      <c r="AQ2" s="175" t="s">
        <v>82</v>
      </c>
      <c r="AR2" s="173"/>
      <c r="AS2" s="167" t="s">
        <v>7</v>
      </c>
      <c r="AT2" s="167" t="s">
        <v>8</v>
      </c>
      <c r="AU2" s="167" t="s">
        <v>77</v>
      </c>
      <c r="AV2" s="167" t="s">
        <v>78</v>
      </c>
      <c r="AW2" s="167" t="s">
        <v>79</v>
      </c>
      <c r="AX2" s="167" t="s">
        <v>80</v>
      </c>
      <c r="AY2" s="167" t="s">
        <v>17</v>
      </c>
      <c r="AZ2" s="184" t="s">
        <v>82</v>
      </c>
    </row>
    <row r="3" spans="1:52" x14ac:dyDescent="0.2">
      <c r="A3" s="192">
        <v>5</v>
      </c>
      <c r="B3" s="143" t="s">
        <v>151</v>
      </c>
      <c r="C3" s="193" t="s">
        <v>83</v>
      </c>
      <c r="D3" s="193" t="s">
        <v>83</v>
      </c>
      <c r="E3" s="186">
        <v>900</v>
      </c>
      <c r="F3" s="143" t="str">
        <f t="shared" ref="F3:F18" si="0">RIGHT(B3,7)</f>
        <v>6000.01</v>
      </c>
      <c r="G3" s="143" t="s">
        <v>85</v>
      </c>
      <c r="H3" s="165">
        <v>5000</v>
      </c>
      <c r="I3" s="165">
        <v>5000</v>
      </c>
      <c r="J3" s="165"/>
      <c r="K3" s="165"/>
      <c r="L3" s="165"/>
      <c r="M3" s="165">
        <v>2672.5</v>
      </c>
      <c r="N3" s="141">
        <v>2672.5</v>
      </c>
      <c r="O3" s="141">
        <f t="shared" ref="O3:O32" si="1">N3-I3</f>
        <v>-2327.5</v>
      </c>
      <c r="Q3" s="176">
        <v>3000</v>
      </c>
      <c r="R3" s="176">
        <v>3000</v>
      </c>
      <c r="S3" s="176"/>
      <c r="T3" s="176"/>
      <c r="U3" s="176"/>
      <c r="V3" s="176">
        <v>5994</v>
      </c>
      <c r="W3" s="142">
        <v>5994</v>
      </c>
      <c r="X3" s="142">
        <f t="shared" ref="X3:X32" si="2">W3-R3</f>
        <v>2994</v>
      </c>
      <c r="Z3" s="178">
        <v>5000</v>
      </c>
      <c r="AA3" s="178">
        <v>5000</v>
      </c>
      <c r="AB3" s="178"/>
      <c r="AC3" s="178"/>
      <c r="AD3" s="178"/>
      <c r="AE3" s="178">
        <v>4068.45</v>
      </c>
      <c r="AF3" s="174">
        <v>4068.45</v>
      </c>
      <c r="AG3" s="174">
        <f t="shared" ref="AG3:AG32" si="3">AF3-AA3</f>
        <v>-931.55000000000018</v>
      </c>
      <c r="AI3" s="170">
        <v>5000</v>
      </c>
      <c r="AJ3" s="170">
        <v>5000</v>
      </c>
      <c r="AK3" s="170">
        <f>AJ3</f>
        <v>5000</v>
      </c>
      <c r="AL3" s="172">
        <f>IFERROR(VLOOKUP(B3,[2]rptBudgetaryBudgetCrossOrganiza!$A$7706:$O$8014,13,FALSE),"0")</f>
        <v>0</v>
      </c>
      <c r="AM3" s="172"/>
      <c r="AN3" s="172"/>
      <c r="AO3" s="172"/>
      <c r="AP3" s="172"/>
      <c r="AQ3" s="172">
        <f t="shared" ref="AQ3:AQ32" si="4">AP3-AJ3</f>
        <v>-5000</v>
      </c>
      <c r="AS3" s="142"/>
      <c r="AT3" s="142"/>
      <c r="AU3" s="142"/>
      <c r="AV3" s="142"/>
      <c r="AW3" s="142"/>
      <c r="AX3" s="142"/>
      <c r="AY3" s="142"/>
      <c r="AZ3" s="142">
        <f t="shared" ref="AZ3:AZ32" si="5">AY3-AT3</f>
        <v>0</v>
      </c>
    </row>
    <row r="4" spans="1:52" x14ac:dyDescent="0.2">
      <c r="A4" s="192">
        <v>5</v>
      </c>
      <c r="B4" s="143" t="s">
        <v>152</v>
      </c>
      <c r="C4" s="193" t="s">
        <v>83</v>
      </c>
      <c r="D4" s="193" t="s">
        <v>83</v>
      </c>
      <c r="E4" s="186">
        <v>900</v>
      </c>
      <c r="F4" s="143" t="str">
        <f t="shared" si="0"/>
        <v>6000.01</v>
      </c>
      <c r="G4" s="143" t="s">
        <v>85</v>
      </c>
      <c r="H4" s="165">
        <v>0</v>
      </c>
      <c r="I4" s="165">
        <v>142090</v>
      </c>
      <c r="J4" s="141"/>
      <c r="K4" s="141"/>
      <c r="L4" s="141"/>
      <c r="M4" s="165">
        <v>112119.29</v>
      </c>
      <c r="N4" s="141">
        <v>112119.29</v>
      </c>
      <c r="O4" s="141">
        <f t="shared" si="1"/>
        <v>-29970.710000000006</v>
      </c>
      <c r="Q4" s="176">
        <v>0</v>
      </c>
      <c r="R4" s="176">
        <v>31250</v>
      </c>
      <c r="S4" s="142"/>
      <c r="T4" s="142"/>
      <c r="U4" s="142"/>
      <c r="V4" s="176">
        <v>729.93</v>
      </c>
      <c r="W4" s="142">
        <v>729.93</v>
      </c>
      <c r="X4" s="142">
        <f t="shared" si="2"/>
        <v>-30520.07</v>
      </c>
      <c r="Z4" s="178">
        <v>0</v>
      </c>
      <c r="AA4" s="178">
        <v>31250</v>
      </c>
      <c r="AB4" s="174"/>
      <c r="AC4" s="174"/>
      <c r="AD4" s="174"/>
      <c r="AE4" s="178">
        <v>6658.19</v>
      </c>
      <c r="AF4" s="174">
        <v>6658.19</v>
      </c>
      <c r="AG4" s="174">
        <f t="shared" si="3"/>
        <v>-24591.81</v>
      </c>
      <c r="AI4" s="170">
        <v>0</v>
      </c>
      <c r="AJ4" s="170">
        <v>0</v>
      </c>
      <c r="AK4" s="170">
        <f t="shared" ref="AK4:AK67" si="6">AJ4</f>
        <v>0</v>
      </c>
      <c r="AL4" s="172">
        <f>IFERROR(VLOOKUP(B4,[2]rptBudgetaryBudgetCrossOrganiza!$A$7706:$O$8014,13,FALSE),"0")</f>
        <v>0</v>
      </c>
      <c r="AM4" s="172"/>
      <c r="AN4" s="172"/>
      <c r="AO4" s="172"/>
      <c r="AP4" s="172"/>
      <c r="AQ4" s="172">
        <f t="shared" si="4"/>
        <v>0</v>
      </c>
      <c r="AS4" s="142"/>
      <c r="AT4" s="142"/>
      <c r="AU4" s="142"/>
      <c r="AV4" s="142"/>
      <c r="AW4" s="142"/>
      <c r="AX4" s="142"/>
      <c r="AY4" s="142"/>
      <c r="AZ4" s="142">
        <f t="shared" si="5"/>
        <v>0</v>
      </c>
    </row>
    <row r="5" spans="1:52" x14ac:dyDescent="0.2">
      <c r="A5" s="192">
        <v>5</v>
      </c>
      <c r="B5" s="143" t="s">
        <v>153</v>
      </c>
      <c r="C5" s="193" t="s">
        <v>119</v>
      </c>
      <c r="D5" s="193" t="s">
        <v>83</v>
      </c>
      <c r="E5" s="186">
        <v>900</v>
      </c>
      <c r="F5" s="143" t="str">
        <f t="shared" si="0"/>
        <v>6000.02</v>
      </c>
      <c r="G5" s="143" t="s">
        <v>198</v>
      </c>
      <c r="H5" s="165">
        <v>0</v>
      </c>
      <c r="I5" s="165">
        <v>0</v>
      </c>
      <c r="J5" s="141"/>
      <c r="K5" s="141"/>
      <c r="L5" s="141"/>
      <c r="M5" s="165">
        <v>0</v>
      </c>
      <c r="N5" s="141">
        <v>0</v>
      </c>
      <c r="O5" s="141">
        <f t="shared" si="1"/>
        <v>0</v>
      </c>
      <c r="Q5" s="176">
        <v>0</v>
      </c>
      <c r="R5" s="176">
        <v>0</v>
      </c>
      <c r="S5" s="142"/>
      <c r="T5" s="142"/>
      <c r="U5" s="142"/>
      <c r="V5" s="176">
        <v>0</v>
      </c>
      <c r="W5" s="142">
        <v>0</v>
      </c>
      <c r="X5" s="142">
        <f t="shared" si="2"/>
        <v>0</v>
      </c>
      <c r="Z5" s="178">
        <v>0</v>
      </c>
      <c r="AA5" s="178">
        <v>0</v>
      </c>
      <c r="AB5" s="174"/>
      <c r="AC5" s="174"/>
      <c r="AD5" s="174"/>
      <c r="AE5" s="178">
        <v>0</v>
      </c>
      <c r="AF5" s="174">
        <v>0</v>
      </c>
      <c r="AG5" s="174">
        <f t="shared" si="3"/>
        <v>0</v>
      </c>
      <c r="AI5" s="170">
        <v>0</v>
      </c>
      <c r="AJ5" s="170">
        <v>0</v>
      </c>
      <c r="AK5" s="170">
        <f t="shared" si="6"/>
        <v>0</v>
      </c>
      <c r="AL5" s="172">
        <f>IFERROR(VLOOKUP(B5,[2]rptBudgetaryBudgetCrossOrganiza!$A$7706:$O$8014,13,FALSE),"0")</f>
        <v>0</v>
      </c>
      <c r="AM5" s="172"/>
      <c r="AN5" s="172"/>
      <c r="AO5" s="172"/>
      <c r="AP5" s="172"/>
      <c r="AQ5" s="172">
        <f t="shared" si="4"/>
        <v>0</v>
      </c>
      <c r="AS5" s="142"/>
      <c r="AT5" s="142"/>
      <c r="AU5" s="142"/>
      <c r="AV5" s="142"/>
      <c r="AW5" s="142"/>
      <c r="AX5" s="142"/>
      <c r="AY5" s="142"/>
      <c r="AZ5" s="142">
        <f t="shared" si="5"/>
        <v>0</v>
      </c>
    </row>
    <row r="6" spans="1:52" x14ac:dyDescent="0.2">
      <c r="A6" s="192">
        <v>5</v>
      </c>
      <c r="B6" s="143" t="s">
        <v>154</v>
      </c>
      <c r="C6" s="193" t="s">
        <v>119</v>
      </c>
      <c r="D6" s="193" t="s">
        <v>83</v>
      </c>
      <c r="E6" s="186">
        <v>900</v>
      </c>
      <c r="F6" s="143" t="str">
        <f t="shared" si="0"/>
        <v>6000.12</v>
      </c>
      <c r="G6" s="143" t="s">
        <v>126</v>
      </c>
      <c r="H6" s="165">
        <v>25000</v>
      </c>
      <c r="I6" s="165">
        <v>25000</v>
      </c>
      <c r="J6" s="141"/>
      <c r="K6" s="141"/>
      <c r="L6" s="141"/>
      <c r="M6" s="165">
        <v>0</v>
      </c>
      <c r="N6" s="141">
        <v>0</v>
      </c>
      <c r="O6" s="141"/>
      <c r="Q6" s="176">
        <v>25000</v>
      </c>
      <c r="R6" s="176">
        <v>25000</v>
      </c>
      <c r="S6" s="142"/>
      <c r="T6" s="142"/>
      <c r="U6" s="142"/>
      <c r="V6" s="176">
        <v>0</v>
      </c>
      <c r="W6" s="142">
        <v>0</v>
      </c>
      <c r="X6" s="142"/>
      <c r="Z6" s="178">
        <v>25000</v>
      </c>
      <c r="AA6" s="178">
        <v>25000</v>
      </c>
      <c r="AB6" s="174"/>
      <c r="AC6" s="174"/>
      <c r="AD6" s="174"/>
      <c r="AE6" s="178">
        <v>0</v>
      </c>
      <c r="AF6" s="174">
        <v>0</v>
      </c>
      <c r="AG6" s="174"/>
      <c r="AI6" s="170">
        <v>25000</v>
      </c>
      <c r="AJ6" s="170">
        <v>25000</v>
      </c>
      <c r="AK6" s="170">
        <f t="shared" si="6"/>
        <v>25000</v>
      </c>
      <c r="AL6" s="172">
        <f>IFERROR(VLOOKUP(B6,[2]rptBudgetaryBudgetCrossOrganiza!$A$7706:$O$8014,13,FALSE),"0")</f>
        <v>0</v>
      </c>
      <c r="AM6" s="172"/>
      <c r="AN6" s="172"/>
      <c r="AO6" s="172"/>
      <c r="AP6" s="172"/>
      <c r="AQ6" s="172"/>
      <c r="AS6" s="142"/>
      <c r="AT6" s="142"/>
      <c r="AU6" s="142"/>
      <c r="AV6" s="142"/>
      <c r="AW6" s="142"/>
      <c r="AX6" s="142"/>
      <c r="AY6" s="142"/>
      <c r="AZ6" s="142"/>
    </row>
    <row r="7" spans="1:52" x14ac:dyDescent="0.2">
      <c r="A7" s="192">
        <v>5</v>
      </c>
      <c r="B7" s="143" t="s">
        <v>155</v>
      </c>
      <c r="C7" s="193" t="s">
        <v>120</v>
      </c>
      <c r="D7" s="193" t="s">
        <v>83</v>
      </c>
      <c r="E7" s="186">
        <v>900</v>
      </c>
      <c r="F7" s="143" t="str">
        <f t="shared" si="0"/>
        <v>6000.18</v>
      </c>
      <c r="G7" s="143" t="s">
        <v>123</v>
      </c>
      <c r="H7" s="165">
        <v>20000</v>
      </c>
      <c r="I7" s="165">
        <v>20000</v>
      </c>
      <c r="J7" s="141"/>
      <c r="K7" s="141"/>
      <c r="L7" s="141"/>
      <c r="M7" s="165">
        <v>0</v>
      </c>
      <c r="N7" s="141">
        <v>0</v>
      </c>
      <c r="O7" s="141">
        <f t="shared" si="1"/>
        <v>-20000</v>
      </c>
      <c r="Q7" s="176">
        <v>20000</v>
      </c>
      <c r="R7" s="176">
        <v>20000</v>
      </c>
      <c r="S7" s="142"/>
      <c r="T7" s="142"/>
      <c r="U7" s="142"/>
      <c r="V7" s="176">
        <v>0</v>
      </c>
      <c r="W7" s="142">
        <v>0</v>
      </c>
      <c r="X7" s="142">
        <f t="shared" si="2"/>
        <v>-20000</v>
      </c>
      <c r="Z7" s="178">
        <v>20000</v>
      </c>
      <c r="AA7" s="178">
        <v>20000</v>
      </c>
      <c r="AB7" s="174"/>
      <c r="AC7" s="174"/>
      <c r="AD7" s="174"/>
      <c r="AE7" s="178">
        <v>0</v>
      </c>
      <c r="AF7" s="174">
        <v>0</v>
      </c>
      <c r="AG7" s="174">
        <f t="shared" si="3"/>
        <v>-20000</v>
      </c>
      <c r="AI7" s="170">
        <v>20000</v>
      </c>
      <c r="AJ7" s="170">
        <v>20000</v>
      </c>
      <c r="AK7" s="170">
        <f t="shared" si="6"/>
        <v>20000</v>
      </c>
      <c r="AL7" s="172">
        <f>IFERROR(VLOOKUP(B7,[2]rptBudgetaryBudgetCrossOrganiza!$A$7706:$O$8014,13,FALSE),"0")</f>
        <v>0</v>
      </c>
      <c r="AM7" s="172"/>
      <c r="AN7" s="172"/>
      <c r="AO7" s="172"/>
      <c r="AP7" s="172"/>
      <c r="AQ7" s="172">
        <f t="shared" si="4"/>
        <v>-20000</v>
      </c>
      <c r="AS7" s="142"/>
      <c r="AT7" s="142"/>
      <c r="AU7" s="142"/>
      <c r="AV7" s="142"/>
      <c r="AW7" s="142"/>
      <c r="AX7" s="142"/>
      <c r="AY7" s="142"/>
      <c r="AZ7" s="142">
        <f t="shared" si="5"/>
        <v>0</v>
      </c>
    </row>
    <row r="8" spans="1:52" x14ac:dyDescent="0.2">
      <c r="A8" s="192">
        <v>6</v>
      </c>
      <c r="B8" s="143" t="s">
        <v>156</v>
      </c>
      <c r="C8" s="193" t="s">
        <v>120</v>
      </c>
      <c r="D8" s="193" t="s">
        <v>83</v>
      </c>
      <c r="E8" s="186">
        <v>900</v>
      </c>
      <c r="F8" s="143" t="str">
        <f t="shared" si="0"/>
        <v>6200.02</v>
      </c>
      <c r="G8" s="143" t="s">
        <v>86</v>
      </c>
      <c r="H8" s="165">
        <v>0</v>
      </c>
      <c r="I8" s="165">
        <v>0</v>
      </c>
      <c r="J8" s="141"/>
      <c r="K8" s="141"/>
      <c r="L8" s="141"/>
      <c r="M8" s="165">
        <v>0</v>
      </c>
      <c r="N8" s="141">
        <v>0</v>
      </c>
      <c r="O8" s="141">
        <f t="shared" si="1"/>
        <v>0</v>
      </c>
      <c r="Q8" s="176">
        <v>0</v>
      </c>
      <c r="R8" s="176">
        <v>0</v>
      </c>
      <c r="S8" s="142"/>
      <c r="T8" s="142"/>
      <c r="U8" s="142"/>
      <c r="V8" s="176">
        <v>0</v>
      </c>
      <c r="W8" s="142">
        <v>0</v>
      </c>
      <c r="X8" s="142">
        <f t="shared" si="2"/>
        <v>0</v>
      </c>
      <c r="Z8" s="178">
        <v>0</v>
      </c>
      <c r="AA8" s="178">
        <v>0</v>
      </c>
      <c r="AB8" s="174"/>
      <c r="AC8" s="174"/>
      <c r="AD8" s="174"/>
      <c r="AE8" s="178">
        <v>0</v>
      </c>
      <c r="AF8" s="174">
        <v>0</v>
      </c>
      <c r="AG8" s="174">
        <f t="shared" si="3"/>
        <v>0</v>
      </c>
      <c r="AI8" s="170">
        <v>0</v>
      </c>
      <c r="AJ8" s="170">
        <v>0</v>
      </c>
      <c r="AK8" s="170">
        <f t="shared" si="6"/>
        <v>0</v>
      </c>
      <c r="AL8" s="172">
        <f>IFERROR(VLOOKUP(B8,[2]rptBudgetaryBudgetCrossOrganiza!$A$7706:$O$8014,13,FALSE),"0")</f>
        <v>0</v>
      </c>
      <c r="AM8" s="172"/>
      <c r="AN8" s="172"/>
      <c r="AO8" s="172"/>
      <c r="AP8" s="172"/>
      <c r="AQ8" s="172">
        <f t="shared" si="4"/>
        <v>0</v>
      </c>
      <c r="AS8" s="142"/>
      <c r="AT8" s="142"/>
      <c r="AU8" s="142"/>
      <c r="AV8" s="142"/>
      <c r="AW8" s="142"/>
      <c r="AX8" s="142"/>
      <c r="AY8" s="142"/>
      <c r="AZ8" s="142">
        <f t="shared" si="5"/>
        <v>0</v>
      </c>
    </row>
    <row r="9" spans="1:52" x14ac:dyDescent="0.2">
      <c r="A9" s="192">
        <v>6</v>
      </c>
      <c r="B9" s="143" t="s">
        <v>157</v>
      </c>
      <c r="C9" s="193" t="s">
        <v>120</v>
      </c>
      <c r="D9" s="193" t="s">
        <v>83</v>
      </c>
      <c r="E9" s="186">
        <v>900</v>
      </c>
      <c r="F9" s="143" t="str">
        <f t="shared" si="0"/>
        <v>6200.09</v>
      </c>
      <c r="G9" s="143" t="s">
        <v>115</v>
      </c>
      <c r="H9" s="165">
        <v>0</v>
      </c>
      <c r="I9" s="165">
        <v>0</v>
      </c>
      <c r="J9" s="141"/>
      <c r="K9" s="141"/>
      <c r="L9" s="141"/>
      <c r="M9" s="165">
        <v>0</v>
      </c>
      <c r="N9" s="141">
        <v>0</v>
      </c>
      <c r="O9" s="141">
        <f t="shared" si="1"/>
        <v>0</v>
      </c>
      <c r="Q9" s="176">
        <v>0</v>
      </c>
      <c r="R9" s="176">
        <v>0</v>
      </c>
      <c r="S9" s="142"/>
      <c r="T9" s="142"/>
      <c r="U9" s="142"/>
      <c r="V9" s="176">
        <v>0</v>
      </c>
      <c r="W9" s="142">
        <v>0</v>
      </c>
      <c r="X9" s="142">
        <f t="shared" si="2"/>
        <v>0</v>
      </c>
      <c r="Z9" s="178">
        <v>0</v>
      </c>
      <c r="AA9" s="178">
        <v>0</v>
      </c>
      <c r="AB9" s="174"/>
      <c r="AC9" s="174"/>
      <c r="AD9" s="174"/>
      <c r="AE9" s="178">
        <v>0</v>
      </c>
      <c r="AF9" s="174">
        <v>0</v>
      </c>
      <c r="AG9" s="174">
        <f t="shared" si="3"/>
        <v>0</v>
      </c>
      <c r="AI9" s="170">
        <v>0</v>
      </c>
      <c r="AJ9" s="170">
        <v>0</v>
      </c>
      <c r="AK9" s="170">
        <f t="shared" si="6"/>
        <v>0</v>
      </c>
      <c r="AL9" s="172">
        <f>IFERROR(VLOOKUP(B9,[2]rptBudgetaryBudgetCrossOrganiza!$A$7706:$O$8014,13,FALSE),"0")</f>
        <v>0</v>
      </c>
      <c r="AM9" s="172"/>
      <c r="AN9" s="172"/>
      <c r="AO9" s="172"/>
      <c r="AP9" s="172"/>
      <c r="AQ9" s="172">
        <f t="shared" si="4"/>
        <v>0</v>
      </c>
      <c r="AS9" s="142"/>
      <c r="AT9" s="142"/>
      <c r="AU9" s="142"/>
      <c r="AV9" s="142"/>
      <c r="AW9" s="142"/>
      <c r="AX9" s="142"/>
      <c r="AY9" s="142"/>
      <c r="AZ9" s="142">
        <f t="shared" si="5"/>
        <v>0</v>
      </c>
    </row>
    <row r="10" spans="1:52" x14ac:dyDescent="0.2">
      <c r="A10" s="192">
        <v>6</v>
      </c>
      <c r="B10" s="143" t="s">
        <v>158</v>
      </c>
      <c r="C10" s="193" t="s">
        <v>120</v>
      </c>
      <c r="D10" s="193" t="s">
        <v>83</v>
      </c>
      <c r="E10" s="186">
        <v>900</v>
      </c>
      <c r="F10" s="143" t="str">
        <f t="shared" si="0"/>
        <v>6400.04</v>
      </c>
      <c r="G10" s="143" t="s">
        <v>87</v>
      </c>
      <c r="H10" s="165">
        <v>0</v>
      </c>
      <c r="I10" s="165">
        <v>0</v>
      </c>
      <c r="J10" s="141"/>
      <c r="K10" s="141"/>
      <c r="L10" s="141"/>
      <c r="M10" s="165">
        <v>0</v>
      </c>
      <c r="N10" s="141">
        <v>0</v>
      </c>
      <c r="O10" s="141">
        <f t="shared" si="1"/>
        <v>0</v>
      </c>
      <c r="Q10" s="176">
        <v>0</v>
      </c>
      <c r="R10" s="176">
        <v>0</v>
      </c>
      <c r="S10" s="142"/>
      <c r="T10" s="142"/>
      <c r="U10" s="142"/>
      <c r="V10" s="176">
        <v>0</v>
      </c>
      <c r="W10" s="142">
        <v>0</v>
      </c>
      <c r="X10" s="142">
        <f t="shared" si="2"/>
        <v>0</v>
      </c>
      <c r="Z10" s="178">
        <v>0</v>
      </c>
      <c r="AA10" s="178">
        <v>0</v>
      </c>
      <c r="AB10" s="174"/>
      <c r="AC10" s="174"/>
      <c r="AD10" s="174"/>
      <c r="AE10" s="178">
        <v>0</v>
      </c>
      <c r="AF10" s="174">
        <v>0</v>
      </c>
      <c r="AG10" s="174">
        <f t="shared" si="3"/>
        <v>0</v>
      </c>
      <c r="AI10" s="170">
        <v>0</v>
      </c>
      <c r="AJ10" s="170">
        <v>0</v>
      </c>
      <c r="AK10" s="170">
        <f t="shared" si="6"/>
        <v>0</v>
      </c>
      <c r="AL10" s="172">
        <f>IFERROR(VLOOKUP(B10,[2]rptBudgetaryBudgetCrossOrganiza!$A$7706:$O$8014,13,FALSE),"0")</f>
        <v>0</v>
      </c>
      <c r="AM10" s="172"/>
      <c r="AN10" s="172"/>
      <c r="AO10" s="172"/>
      <c r="AP10" s="172"/>
      <c r="AQ10" s="172">
        <f t="shared" si="4"/>
        <v>0</v>
      </c>
      <c r="AS10" s="142"/>
      <c r="AT10" s="142"/>
      <c r="AU10" s="142"/>
      <c r="AV10" s="142"/>
      <c r="AW10" s="142"/>
      <c r="AX10" s="142"/>
      <c r="AY10" s="142"/>
      <c r="AZ10" s="142">
        <f t="shared" si="5"/>
        <v>0</v>
      </c>
    </row>
    <row r="11" spans="1:52" x14ac:dyDescent="0.2">
      <c r="A11" s="192">
        <v>6</v>
      </c>
      <c r="B11" s="194" t="s">
        <v>159</v>
      </c>
      <c r="C11" s="193" t="s">
        <v>120</v>
      </c>
      <c r="D11" s="193" t="s">
        <v>83</v>
      </c>
      <c r="E11" s="186">
        <v>900</v>
      </c>
      <c r="F11" s="143" t="str">
        <f t="shared" si="0"/>
        <v>6600.04</v>
      </c>
      <c r="G11" s="143" t="s">
        <v>88</v>
      </c>
      <c r="H11" s="165">
        <v>0</v>
      </c>
      <c r="I11" s="165">
        <v>0</v>
      </c>
      <c r="J11" s="141"/>
      <c r="K11" s="141"/>
      <c r="L11" s="141"/>
      <c r="M11" s="165">
        <v>0</v>
      </c>
      <c r="N11" s="141">
        <v>0</v>
      </c>
      <c r="O11" s="141">
        <f t="shared" si="1"/>
        <v>0</v>
      </c>
      <c r="Q11" s="176">
        <v>0</v>
      </c>
      <c r="R11" s="176">
        <v>0</v>
      </c>
      <c r="S11" s="142"/>
      <c r="T11" s="142"/>
      <c r="U11" s="142"/>
      <c r="V11" s="176">
        <v>0</v>
      </c>
      <c r="W11" s="142">
        <v>0</v>
      </c>
      <c r="X11" s="142">
        <f t="shared" si="2"/>
        <v>0</v>
      </c>
      <c r="Z11" s="178">
        <v>0</v>
      </c>
      <c r="AA11" s="178">
        <v>0</v>
      </c>
      <c r="AB11" s="174"/>
      <c r="AC11" s="174"/>
      <c r="AD11" s="174"/>
      <c r="AE11" s="178">
        <v>0</v>
      </c>
      <c r="AF11" s="174">
        <v>0</v>
      </c>
      <c r="AG11" s="174">
        <f t="shared" si="3"/>
        <v>0</v>
      </c>
      <c r="AI11" s="170">
        <v>0</v>
      </c>
      <c r="AJ11" s="170">
        <v>0</v>
      </c>
      <c r="AK11" s="170">
        <f t="shared" si="6"/>
        <v>0</v>
      </c>
      <c r="AL11" s="172">
        <f>IFERROR(VLOOKUP(B11,[2]rptBudgetaryBudgetCrossOrganiza!$A$7706:$O$8014,13,FALSE),"0")</f>
        <v>0</v>
      </c>
      <c r="AM11" s="172"/>
      <c r="AN11" s="172"/>
      <c r="AO11" s="172"/>
      <c r="AP11" s="172"/>
      <c r="AQ11" s="172">
        <f t="shared" si="4"/>
        <v>0</v>
      </c>
      <c r="AS11" s="142"/>
      <c r="AT11" s="142"/>
      <c r="AU11" s="142"/>
      <c r="AV11" s="142"/>
      <c r="AW11" s="142"/>
      <c r="AX11" s="142"/>
      <c r="AY11" s="142"/>
      <c r="AZ11" s="142">
        <f t="shared" si="5"/>
        <v>0</v>
      </c>
    </row>
    <row r="12" spans="1:52" x14ac:dyDescent="0.2">
      <c r="A12" s="192">
        <v>6</v>
      </c>
      <c r="B12" s="143" t="s">
        <v>160</v>
      </c>
      <c r="C12" s="193" t="s">
        <v>120</v>
      </c>
      <c r="D12" s="193" t="s">
        <v>83</v>
      </c>
      <c r="E12" s="186">
        <v>330</v>
      </c>
      <c r="F12" s="143" t="str">
        <f t="shared" si="0"/>
        <v>6600.25</v>
      </c>
      <c r="G12" s="143" t="s">
        <v>116</v>
      </c>
      <c r="H12" s="165">
        <v>56475</v>
      </c>
      <c r="I12" s="165">
        <v>56475</v>
      </c>
      <c r="J12" s="141"/>
      <c r="K12" s="141"/>
      <c r="L12" s="141"/>
      <c r="M12" s="165">
        <v>56475</v>
      </c>
      <c r="N12" s="141">
        <v>56475</v>
      </c>
      <c r="O12" s="141">
        <f t="shared" si="1"/>
        <v>0</v>
      </c>
      <c r="Q12" s="176">
        <v>62495</v>
      </c>
      <c r="R12" s="176">
        <v>62495</v>
      </c>
      <c r="S12" s="142"/>
      <c r="T12" s="142"/>
      <c r="U12" s="142"/>
      <c r="V12" s="176">
        <v>62495</v>
      </c>
      <c r="W12" s="142">
        <v>62495</v>
      </c>
      <c r="X12" s="142">
        <f t="shared" si="2"/>
        <v>0</v>
      </c>
      <c r="Z12" s="178">
        <v>63790</v>
      </c>
      <c r="AA12" s="178">
        <v>63790</v>
      </c>
      <c r="AB12" s="174"/>
      <c r="AC12" s="174"/>
      <c r="AD12" s="174"/>
      <c r="AE12" s="178">
        <v>47842.71</v>
      </c>
      <c r="AF12" s="174">
        <v>47842.71</v>
      </c>
      <c r="AG12" s="174">
        <f t="shared" si="3"/>
        <v>-15947.29</v>
      </c>
      <c r="AI12" s="170">
        <v>63790</v>
      </c>
      <c r="AJ12" s="170">
        <v>63790</v>
      </c>
      <c r="AK12" s="170">
        <f t="shared" si="6"/>
        <v>63790</v>
      </c>
      <c r="AL12" s="172">
        <f>IFERROR(VLOOKUP(B12,[2]rptBudgetaryBudgetCrossOrganiza!$A$7706:$O$8014,13,FALSE),"0")</f>
        <v>0</v>
      </c>
      <c r="AM12" s="172"/>
      <c r="AN12" s="172"/>
      <c r="AO12" s="172"/>
      <c r="AP12" s="172"/>
      <c r="AQ12" s="172">
        <f t="shared" si="4"/>
        <v>-63790</v>
      </c>
      <c r="AS12" s="142"/>
      <c r="AT12" s="142"/>
      <c r="AU12" s="142"/>
      <c r="AV12" s="142"/>
      <c r="AW12" s="142"/>
      <c r="AX12" s="142"/>
      <c r="AY12" s="142"/>
      <c r="AZ12" s="142">
        <f t="shared" si="5"/>
        <v>0</v>
      </c>
    </row>
    <row r="13" spans="1:52" x14ac:dyDescent="0.2">
      <c r="A13" s="192">
        <v>6</v>
      </c>
      <c r="B13" s="143" t="s">
        <v>161</v>
      </c>
      <c r="C13" s="193" t="s">
        <v>120</v>
      </c>
      <c r="D13" s="193" t="s">
        <v>83</v>
      </c>
      <c r="E13" s="186">
        <v>330</v>
      </c>
      <c r="F13" s="143" t="str">
        <f t="shared" si="0"/>
        <v>6600.26</v>
      </c>
      <c r="G13" s="143" t="s">
        <v>124</v>
      </c>
      <c r="H13" s="165">
        <v>1190</v>
      </c>
      <c r="I13" s="165">
        <v>1190</v>
      </c>
      <c r="J13" s="141"/>
      <c r="K13" s="141"/>
      <c r="L13" s="141"/>
      <c r="M13" s="165">
        <v>1190</v>
      </c>
      <c r="N13" s="141">
        <v>1190</v>
      </c>
      <c r="O13" s="141">
        <f t="shared" si="1"/>
        <v>0</v>
      </c>
      <c r="Q13" s="176">
        <v>1220</v>
      </c>
      <c r="R13" s="176">
        <v>1220</v>
      </c>
      <c r="S13" s="142"/>
      <c r="T13" s="142"/>
      <c r="U13" s="142"/>
      <c r="V13" s="176">
        <v>1220</v>
      </c>
      <c r="W13" s="142">
        <v>1220</v>
      </c>
      <c r="X13" s="142">
        <f t="shared" si="2"/>
        <v>0</v>
      </c>
      <c r="Z13" s="178">
        <v>1200</v>
      </c>
      <c r="AA13" s="178">
        <v>1200</v>
      </c>
      <c r="AB13" s="174"/>
      <c r="AC13" s="174"/>
      <c r="AD13" s="174"/>
      <c r="AE13" s="178">
        <v>500</v>
      </c>
      <c r="AF13" s="174">
        <v>500</v>
      </c>
      <c r="AG13" s="174">
        <f t="shared" si="3"/>
        <v>-700</v>
      </c>
      <c r="AI13" s="170">
        <v>1200</v>
      </c>
      <c r="AJ13" s="170">
        <v>1200</v>
      </c>
      <c r="AK13" s="170">
        <f t="shared" si="6"/>
        <v>1200</v>
      </c>
      <c r="AL13" s="172">
        <f>IFERROR(VLOOKUP(B13,[2]rptBudgetaryBudgetCrossOrganiza!$A$7706:$O$8014,13,FALSE),"0")</f>
        <v>0</v>
      </c>
      <c r="AM13" s="172"/>
      <c r="AN13" s="172"/>
      <c r="AO13" s="172"/>
      <c r="AP13" s="172"/>
      <c r="AQ13" s="172">
        <f t="shared" si="4"/>
        <v>-1200</v>
      </c>
      <c r="AS13" s="142"/>
      <c r="AT13" s="142"/>
      <c r="AU13" s="142"/>
      <c r="AV13" s="142"/>
      <c r="AW13" s="142"/>
      <c r="AX13" s="142"/>
      <c r="AY13" s="142"/>
      <c r="AZ13" s="142">
        <f t="shared" si="5"/>
        <v>0</v>
      </c>
    </row>
    <row r="14" spans="1:52" x14ac:dyDescent="0.2">
      <c r="A14" s="192">
        <v>6</v>
      </c>
      <c r="B14" s="143" t="s">
        <v>162</v>
      </c>
      <c r="C14" s="193" t="s">
        <v>120</v>
      </c>
      <c r="D14" s="193" t="s">
        <v>83</v>
      </c>
      <c r="E14" s="186">
        <v>330</v>
      </c>
      <c r="F14" s="143" t="str">
        <f t="shared" si="0"/>
        <v>6600.36</v>
      </c>
      <c r="G14" s="143" t="s">
        <v>125</v>
      </c>
      <c r="H14" s="165">
        <v>4600</v>
      </c>
      <c r="I14" s="165">
        <v>4600</v>
      </c>
      <c r="J14" s="141"/>
      <c r="K14" s="141"/>
      <c r="L14" s="141"/>
      <c r="M14" s="165">
        <v>4600</v>
      </c>
      <c r="N14" s="141">
        <v>4600</v>
      </c>
      <c r="O14" s="141">
        <f t="shared" si="1"/>
        <v>0</v>
      </c>
      <c r="Q14" s="176">
        <v>4890</v>
      </c>
      <c r="R14" s="176">
        <v>4890</v>
      </c>
      <c r="S14" s="142"/>
      <c r="T14" s="142"/>
      <c r="U14" s="142"/>
      <c r="V14" s="176">
        <v>4890</v>
      </c>
      <c r="W14" s="142">
        <v>4890</v>
      </c>
      <c r="X14" s="142">
        <f t="shared" si="2"/>
        <v>0</v>
      </c>
      <c r="Z14" s="178">
        <v>5340</v>
      </c>
      <c r="AA14" s="178">
        <v>5340</v>
      </c>
      <c r="AB14" s="174"/>
      <c r="AC14" s="174"/>
      <c r="AD14" s="174"/>
      <c r="AE14" s="178">
        <v>2225</v>
      </c>
      <c r="AF14" s="174">
        <v>2225</v>
      </c>
      <c r="AG14" s="174">
        <f t="shared" si="3"/>
        <v>-3115</v>
      </c>
      <c r="AI14" s="170">
        <v>5340</v>
      </c>
      <c r="AJ14" s="170">
        <v>5340</v>
      </c>
      <c r="AK14" s="170">
        <f t="shared" si="6"/>
        <v>5340</v>
      </c>
      <c r="AL14" s="172">
        <f>IFERROR(VLOOKUP(B14,[2]rptBudgetaryBudgetCrossOrganiza!$A$7706:$O$8014,13,FALSE),"0")</f>
        <v>0</v>
      </c>
      <c r="AM14" s="172"/>
      <c r="AN14" s="172"/>
      <c r="AO14" s="172"/>
      <c r="AP14" s="172"/>
      <c r="AQ14" s="172">
        <f t="shared" si="4"/>
        <v>-5340</v>
      </c>
      <c r="AS14" s="142"/>
      <c r="AT14" s="142"/>
      <c r="AU14" s="142"/>
      <c r="AV14" s="142"/>
      <c r="AW14" s="142"/>
      <c r="AX14" s="142"/>
      <c r="AY14" s="142"/>
      <c r="AZ14" s="142">
        <f t="shared" si="5"/>
        <v>0</v>
      </c>
    </row>
    <row r="15" spans="1:52" x14ac:dyDescent="0.2">
      <c r="A15" s="192">
        <v>7</v>
      </c>
      <c r="B15" s="143" t="s">
        <v>163</v>
      </c>
      <c r="C15" s="193" t="s">
        <v>120</v>
      </c>
      <c r="D15" s="193" t="s">
        <v>83</v>
      </c>
      <c r="E15" s="186">
        <v>330</v>
      </c>
      <c r="F15" s="143" t="str">
        <f t="shared" si="0"/>
        <v>7000.07</v>
      </c>
      <c r="G15" s="143" t="s">
        <v>197</v>
      </c>
      <c r="H15" s="165">
        <v>0</v>
      </c>
      <c r="I15" s="165">
        <v>0</v>
      </c>
      <c r="J15" s="141"/>
      <c r="K15" s="141"/>
      <c r="L15" s="141"/>
      <c r="M15" s="165">
        <v>0</v>
      </c>
      <c r="N15" s="141">
        <v>0</v>
      </c>
      <c r="O15" s="141">
        <f t="shared" si="1"/>
        <v>0</v>
      </c>
      <c r="Q15" s="176">
        <v>0</v>
      </c>
      <c r="R15" s="176">
        <v>0</v>
      </c>
      <c r="S15" s="142"/>
      <c r="T15" s="142"/>
      <c r="U15" s="142"/>
      <c r="V15" s="176">
        <v>0</v>
      </c>
      <c r="W15" s="142">
        <v>0</v>
      </c>
      <c r="X15" s="142">
        <f t="shared" si="2"/>
        <v>0</v>
      </c>
      <c r="Z15" s="178">
        <v>0</v>
      </c>
      <c r="AA15" s="178">
        <v>0</v>
      </c>
      <c r="AB15" s="174"/>
      <c r="AC15" s="174"/>
      <c r="AD15" s="174"/>
      <c r="AE15" s="178">
        <v>0</v>
      </c>
      <c r="AF15" s="174">
        <v>0</v>
      </c>
      <c r="AG15" s="174">
        <f t="shared" si="3"/>
        <v>0</v>
      </c>
      <c r="AI15" s="170">
        <v>0</v>
      </c>
      <c r="AJ15" s="170">
        <v>0</v>
      </c>
      <c r="AK15" s="170">
        <f t="shared" si="6"/>
        <v>0</v>
      </c>
      <c r="AL15" s="172">
        <f>IFERROR(VLOOKUP(B15,[2]rptBudgetaryBudgetCrossOrganiza!$A$7706:$O$8014,13,FALSE),"0")</f>
        <v>0</v>
      </c>
      <c r="AM15" s="172"/>
      <c r="AN15" s="172"/>
      <c r="AO15" s="172"/>
      <c r="AP15" s="172"/>
      <c r="AQ15" s="172">
        <f t="shared" si="4"/>
        <v>0</v>
      </c>
      <c r="AS15" s="142"/>
      <c r="AT15" s="142"/>
      <c r="AU15" s="142"/>
      <c r="AV15" s="142"/>
      <c r="AW15" s="142"/>
      <c r="AX15" s="142"/>
      <c r="AY15" s="142"/>
      <c r="AZ15" s="142">
        <f t="shared" si="5"/>
        <v>0</v>
      </c>
    </row>
    <row r="16" spans="1:52" x14ac:dyDescent="0.2">
      <c r="A16" s="192">
        <v>7</v>
      </c>
      <c r="B16" s="143" t="s">
        <v>164</v>
      </c>
      <c r="C16" s="193" t="s">
        <v>120</v>
      </c>
      <c r="D16" s="193" t="s">
        <v>83</v>
      </c>
      <c r="E16" s="186">
        <v>330</v>
      </c>
      <c r="F16" s="143" t="str">
        <f t="shared" si="0"/>
        <v>7000.08</v>
      </c>
      <c r="G16" s="143" t="s">
        <v>117</v>
      </c>
      <c r="H16" s="165">
        <v>0</v>
      </c>
      <c r="I16" s="165">
        <v>0</v>
      </c>
      <c r="J16" s="141"/>
      <c r="K16" s="141"/>
      <c r="L16" s="141"/>
      <c r="M16" s="165">
        <v>0</v>
      </c>
      <c r="N16" s="141">
        <v>0</v>
      </c>
      <c r="O16" s="141">
        <f t="shared" si="1"/>
        <v>0</v>
      </c>
      <c r="Q16" s="176">
        <v>0</v>
      </c>
      <c r="R16" s="176">
        <v>0</v>
      </c>
      <c r="S16" s="142"/>
      <c r="T16" s="142"/>
      <c r="U16" s="142"/>
      <c r="V16" s="176">
        <v>0</v>
      </c>
      <c r="W16" s="142">
        <v>0</v>
      </c>
      <c r="X16" s="142">
        <f t="shared" si="2"/>
        <v>0</v>
      </c>
      <c r="Z16" s="178">
        <v>0</v>
      </c>
      <c r="AA16" s="178">
        <v>0</v>
      </c>
      <c r="AB16" s="174"/>
      <c r="AC16" s="174"/>
      <c r="AD16" s="174"/>
      <c r="AE16" s="178">
        <v>0</v>
      </c>
      <c r="AF16" s="174">
        <v>0</v>
      </c>
      <c r="AG16" s="174">
        <f t="shared" si="3"/>
        <v>0</v>
      </c>
      <c r="AI16" s="170">
        <v>0</v>
      </c>
      <c r="AJ16" s="170">
        <v>0</v>
      </c>
      <c r="AK16" s="170">
        <f t="shared" si="6"/>
        <v>0</v>
      </c>
      <c r="AL16" s="172">
        <f>IFERROR(VLOOKUP(B16,[2]rptBudgetaryBudgetCrossOrganiza!$A$7706:$O$8014,13,FALSE),"0")</f>
        <v>0</v>
      </c>
      <c r="AM16" s="172"/>
      <c r="AN16" s="172"/>
      <c r="AO16" s="172"/>
      <c r="AP16" s="172"/>
      <c r="AQ16" s="172">
        <f t="shared" si="4"/>
        <v>0</v>
      </c>
      <c r="AS16" s="142"/>
      <c r="AT16" s="142"/>
      <c r="AU16" s="142"/>
      <c r="AV16" s="142"/>
      <c r="AW16" s="142"/>
      <c r="AX16" s="142"/>
      <c r="AY16" s="142"/>
      <c r="AZ16" s="142">
        <f t="shared" si="5"/>
        <v>0</v>
      </c>
    </row>
    <row r="17" spans="1:52" x14ac:dyDescent="0.2">
      <c r="A17" s="192">
        <v>7</v>
      </c>
      <c r="B17" s="143" t="s">
        <v>165</v>
      </c>
      <c r="C17" s="193" t="s">
        <v>120</v>
      </c>
      <c r="D17" s="193" t="s">
        <v>83</v>
      </c>
      <c r="E17" s="186">
        <v>330</v>
      </c>
      <c r="F17" s="143" t="str">
        <f t="shared" si="0"/>
        <v>7000.99</v>
      </c>
      <c r="G17" s="143" t="s">
        <v>84</v>
      </c>
      <c r="H17" s="165">
        <v>0</v>
      </c>
      <c r="I17" s="165">
        <v>0</v>
      </c>
      <c r="J17" s="141"/>
      <c r="K17" s="141"/>
      <c r="L17" s="141"/>
      <c r="M17" s="165">
        <v>0</v>
      </c>
      <c r="N17" s="141">
        <v>0</v>
      </c>
      <c r="O17" s="141">
        <f t="shared" si="1"/>
        <v>0</v>
      </c>
      <c r="Q17" s="176">
        <v>0</v>
      </c>
      <c r="R17" s="176">
        <v>0</v>
      </c>
      <c r="S17" s="142"/>
      <c r="T17" s="142"/>
      <c r="U17" s="142"/>
      <c r="V17" s="176">
        <v>0</v>
      </c>
      <c r="W17" s="142">
        <v>0</v>
      </c>
      <c r="X17" s="142">
        <f t="shared" si="2"/>
        <v>0</v>
      </c>
      <c r="Z17" s="178">
        <v>0</v>
      </c>
      <c r="AA17" s="178">
        <v>0</v>
      </c>
      <c r="AB17" s="174"/>
      <c r="AC17" s="174"/>
      <c r="AD17" s="174"/>
      <c r="AE17" s="178">
        <v>0</v>
      </c>
      <c r="AF17" s="174">
        <v>0</v>
      </c>
      <c r="AG17" s="174">
        <f t="shared" si="3"/>
        <v>0</v>
      </c>
      <c r="AI17" s="170">
        <v>0</v>
      </c>
      <c r="AJ17" s="170">
        <v>0</v>
      </c>
      <c r="AK17" s="170">
        <f t="shared" si="6"/>
        <v>0</v>
      </c>
      <c r="AL17" s="172">
        <f>IFERROR(VLOOKUP(B17,[2]rptBudgetaryBudgetCrossOrganiza!$A$7706:$O$8014,13,FALSE),"0")</f>
        <v>0</v>
      </c>
      <c r="AM17" s="172"/>
      <c r="AN17" s="172"/>
      <c r="AO17" s="172"/>
      <c r="AP17" s="172"/>
      <c r="AQ17" s="172">
        <f t="shared" si="4"/>
        <v>0</v>
      </c>
      <c r="AS17" s="142"/>
      <c r="AT17" s="142"/>
      <c r="AU17" s="142"/>
      <c r="AV17" s="142"/>
      <c r="AW17" s="142"/>
      <c r="AX17" s="142"/>
      <c r="AY17" s="142"/>
      <c r="AZ17" s="142">
        <f t="shared" si="5"/>
        <v>0</v>
      </c>
    </row>
    <row r="18" spans="1:52" x14ac:dyDescent="0.2">
      <c r="A18" s="192">
        <v>8</v>
      </c>
      <c r="B18" s="143" t="s">
        <v>166</v>
      </c>
      <c r="C18" s="193" t="s">
        <v>120</v>
      </c>
      <c r="D18" s="193" t="s">
        <v>83</v>
      </c>
      <c r="E18" s="186">
        <v>330</v>
      </c>
      <c r="F18" s="143" t="str">
        <f t="shared" si="0"/>
        <v>8000.17</v>
      </c>
      <c r="G18" s="143" t="s">
        <v>118</v>
      </c>
      <c r="H18" s="165">
        <v>0</v>
      </c>
      <c r="I18" s="165">
        <v>0</v>
      </c>
      <c r="J18" s="141"/>
      <c r="K18" s="141"/>
      <c r="L18" s="141"/>
      <c r="M18" s="165">
        <v>0</v>
      </c>
      <c r="N18" s="141">
        <v>0</v>
      </c>
      <c r="O18" s="141">
        <f t="shared" si="1"/>
        <v>0</v>
      </c>
      <c r="Q18" s="176">
        <v>0</v>
      </c>
      <c r="R18" s="176">
        <v>0</v>
      </c>
      <c r="S18" s="142"/>
      <c r="T18" s="142"/>
      <c r="U18" s="142"/>
      <c r="V18" s="176">
        <v>0</v>
      </c>
      <c r="W18" s="142">
        <v>0</v>
      </c>
      <c r="X18" s="142">
        <f t="shared" si="2"/>
        <v>0</v>
      </c>
      <c r="Z18" s="178">
        <v>0</v>
      </c>
      <c r="AA18" s="178">
        <v>0</v>
      </c>
      <c r="AB18" s="174"/>
      <c r="AC18" s="174"/>
      <c r="AD18" s="174"/>
      <c r="AE18" s="178">
        <v>0</v>
      </c>
      <c r="AF18" s="174">
        <v>0</v>
      </c>
      <c r="AG18" s="174">
        <f t="shared" si="3"/>
        <v>0</v>
      </c>
      <c r="AI18" s="170">
        <v>0</v>
      </c>
      <c r="AJ18" s="170">
        <v>0</v>
      </c>
      <c r="AK18" s="170">
        <f t="shared" si="6"/>
        <v>0</v>
      </c>
      <c r="AL18" s="172">
        <f>IFERROR(VLOOKUP(B18,[2]rptBudgetaryBudgetCrossOrganiza!$A$7706:$O$8014,13,FALSE),"0")</f>
        <v>0</v>
      </c>
      <c r="AM18" s="172"/>
      <c r="AN18" s="172"/>
      <c r="AO18" s="172"/>
      <c r="AP18" s="172"/>
      <c r="AQ18" s="172">
        <f t="shared" si="4"/>
        <v>0</v>
      </c>
      <c r="AS18" s="142"/>
      <c r="AT18" s="142"/>
      <c r="AU18" s="142"/>
      <c r="AV18" s="142"/>
      <c r="AW18" s="142"/>
      <c r="AX18" s="142"/>
      <c r="AY18" s="142"/>
      <c r="AZ18" s="142">
        <f t="shared" si="5"/>
        <v>0</v>
      </c>
    </row>
    <row r="19" spans="1:52" x14ac:dyDescent="0.2">
      <c r="A19" s="192">
        <v>8</v>
      </c>
      <c r="B19" s="143" t="s">
        <v>167</v>
      </c>
      <c r="C19" s="193" t="s">
        <v>120</v>
      </c>
      <c r="D19" s="193" t="s">
        <v>83</v>
      </c>
      <c r="E19" s="186">
        <v>330</v>
      </c>
      <c r="F19" s="143" t="str">
        <f t="shared" ref="F19:F32" si="7">RIGHT(B19,7)</f>
        <v>8150.11</v>
      </c>
      <c r="G19" s="143" t="s">
        <v>196</v>
      </c>
      <c r="H19" s="165">
        <v>0</v>
      </c>
      <c r="I19" s="165">
        <v>769640</v>
      </c>
      <c r="J19" s="141"/>
      <c r="K19" s="141"/>
      <c r="L19" s="141"/>
      <c r="M19" s="165">
        <v>12687</v>
      </c>
      <c r="N19" s="141">
        <v>12687</v>
      </c>
      <c r="O19" s="141">
        <f t="shared" si="1"/>
        <v>-756953</v>
      </c>
      <c r="Q19" s="176">
        <v>0</v>
      </c>
      <c r="R19" s="176">
        <v>756955</v>
      </c>
      <c r="S19" s="142"/>
      <c r="T19" s="142"/>
      <c r="U19" s="142"/>
      <c r="V19" s="176">
        <v>41240.82</v>
      </c>
      <c r="W19" s="142">
        <v>41240.82</v>
      </c>
      <c r="X19" s="142">
        <f t="shared" si="2"/>
        <v>-715714.18</v>
      </c>
      <c r="Z19" s="178">
        <v>0</v>
      </c>
      <c r="AA19" s="178">
        <v>0</v>
      </c>
      <c r="AB19" s="174"/>
      <c r="AC19" s="174"/>
      <c r="AD19" s="174"/>
      <c r="AE19" s="178">
        <v>4259.01</v>
      </c>
      <c r="AF19" s="174">
        <v>4259.01</v>
      </c>
      <c r="AG19" s="174">
        <f t="shared" si="3"/>
        <v>4259.01</v>
      </c>
      <c r="AI19" s="170">
        <v>52000</v>
      </c>
      <c r="AJ19" s="170">
        <v>52000</v>
      </c>
      <c r="AK19" s="170">
        <f t="shared" si="6"/>
        <v>52000</v>
      </c>
      <c r="AL19" s="172">
        <f>IFERROR(VLOOKUP(B19,[2]rptBudgetaryBudgetCrossOrganiza!$A$7706:$O$8014,13,FALSE),"0")</f>
        <v>0</v>
      </c>
      <c r="AM19" s="172"/>
      <c r="AN19" s="172"/>
      <c r="AO19" s="172"/>
      <c r="AP19" s="172"/>
      <c r="AQ19" s="172">
        <f t="shared" si="4"/>
        <v>-52000</v>
      </c>
      <c r="AS19" s="142"/>
      <c r="AT19" s="142"/>
      <c r="AU19" s="142"/>
      <c r="AV19" s="142"/>
      <c r="AW19" s="142"/>
      <c r="AX19" s="142"/>
      <c r="AY19" s="142"/>
      <c r="AZ19" s="142">
        <f t="shared" si="5"/>
        <v>0</v>
      </c>
    </row>
    <row r="20" spans="1:52" x14ac:dyDescent="0.2">
      <c r="A20" s="192">
        <v>8</v>
      </c>
      <c r="B20" s="143" t="s">
        <v>168</v>
      </c>
      <c r="C20" s="193" t="s">
        <v>120</v>
      </c>
      <c r="D20" s="193" t="s">
        <v>83</v>
      </c>
      <c r="E20" s="186">
        <v>330</v>
      </c>
      <c r="F20" s="143" t="str">
        <f t="shared" si="7"/>
        <v>8150.12</v>
      </c>
      <c r="G20" s="143" t="s">
        <v>195</v>
      </c>
      <c r="H20" s="165">
        <v>0</v>
      </c>
      <c r="I20" s="165">
        <v>171360</v>
      </c>
      <c r="J20" s="141"/>
      <c r="K20" s="141"/>
      <c r="L20" s="141"/>
      <c r="M20" s="165">
        <v>2900.14</v>
      </c>
      <c r="N20" s="141">
        <v>2900.14</v>
      </c>
      <c r="O20" s="141">
        <f t="shared" si="1"/>
        <v>-168459.86</v>
      </c>
      <c r="Q20" s="176">
        <v>0</v>
      </c>
      <c r="R20" s="176">
        <v>168460</v>
      </c>
      <c r="S20" s="142"/>
      <c r="T20" s="142"/>
      <c r="U20" s="142"/>
      <c r="V20" s="176">
        <v>9187.64</v>
      </c>
      <c r="W20" s="142">
        <v>9187.64</v>
      </c>
      <c r="X20" s="142">
        <f t="shared" si="2"/>
        <v>-159272.35999999999</v>
      </c>
      <c r="Z20" s="178">
        <v>0</v>
      </c>
      <c r="AA20" s="178">
        <v>0</v>
      </c>
      <c r="AB20" s="174"/>
      <c r="AC20" s="174"/>
      <c r="AD20" s="174"/>
      <c r="AE20" s="178">
        <v>948.29</v>
      </c>
      <c r="AF20" s="174">
        <v>948.29</v>
      </c>
      <c r="AG20" s="174">
        <f t="shared" si="3"/>
        <v>948.29</v>
      </c>
      <c r="AI20" s="170">
        <v>13000</v>
      </c>
      <c r="AJ20" s="170">
        <v>13000</v>
      </c>
      <c r="AK20" s="170">
        <f t="shared" si="6"/>
        <v>13000</v>
      </c>
      <c r="AL20" s="172">
        <f>IFERROR(VLOOKUP(B20,[2]rptBudgetaryBudgetCrossOrganiza!$A$7706:$O$8014,13,FALSE),"0")</f>
        <v>0</v>
      </c>
      <c r="AM20" s="172"/>
      <c r="AN20" s="172"/>
      <c r="AO20" s="172"/>
      <c r="AP20" s="172"/>
      <c r="AQ20" s="172">
        <f t="shared" si="4"/>
        <v>-13000</v>
      </c>
      <c r="AS20" s="142"/>
      <c r="AT20" s="142"/>
      <c r="AU20" s="142"/>
      <c r="AV20" s="142"/>
      <c r="AW20" s="142"/>
      <c r="AX20" s="142"/>
      <c r="AY20" s="142"/>
      <c r="AZ20" s="142">
        <f t="shared" si="5"/>
        <v>0</v>
      </c>
    </row>
    <row r="21" spans="1:52" x14ac:dyDescent="0.2">
      <c r="A21" s="192">
        <v>8</v>
      </c>
      <c r="B21" s="143" t="s">
        <v>169</v>
      </c>
      <c r="C21" s="193" t="s">
        <v>120</v>
      </c>
      <c r="D21" s="193" t="s">
        <v>83</v>
      </c>
      <c r="E21" s="186">
        <v>330</v>
      </c>
      <c r="F21" s="143" t="str">
        <f t="shared" si="7"/>
        <v>8150.13</v>
      </c>
      <c r="G21" s="143" t="s">
        <v>194</v>
      </c>
      <c r="H21" s="165">
        <v>0</v>
      </c>
      <c r="I21" s="165">
        <v>85685</v>
      </c>
      <c r="J21" s="141"/>
      <c r="K21" s="141"/>
      <c r="L21" s="141"/>
      <c r="M21" s="165">
        <v>1455.07</v>
      </c>
      <c r="N21" s="141">
        <v>1455.07</v>
      </c>
      <c r="O21" s="141">
        <f t="shared" si="1"/>
        <v>-84229.93</v>
      </c>
      <c r="Q21" s="176">
        <v>0</v>
      </c>
      <c r="R21" s="176">
        <v>84230</v>
      </c>
      <c r="S21" s="142"/>
      <c r="T21" s="142"/>
      <c r="U21" s="142"/>
      <c r="V21" s="176">
        <v>4593.8</v>
      </c>
      <c r="W21" s="142">
        <v>4593.8</v>
      </c>
      <c r="X21" s="142">
        <f t="shared" si="2"/>
        <v>-79636.2</v>
      </c>
      <c r="Z21" s="178">
        <v>0</v>
      </c>
      <c r="AA21" s="178">
        <v>0</v>
      </c>
      <c r="AB21" s="174"/>
      <c r="AC21" s="174"/>
      <c r="AD21" s="174"/>
      <c r="AE21" s="178">
        <v>474.15</v>
      </c>
      <c r="AF21" s="174">
        <v>474.15</v>
      </c>
      <c r="AG21" s="174">
        <f t="shared" si="3"/>
        <v>474.15</v>
      </c>
      <c r="AI21" s="170">
        <v>13000</v>
      </c>
      <c r="AJ21" s="170">
        <v>13000</v>
      </c>
      <c r="AK21" s="170">
        <f t="shared" si="6"/>
        <v>13000</v>
      </c>
      <c r="AL21" s="172">
        <f>IFERROR(VLOOKUP(B21,[2]rptBudgetaryBudgetCrossOrganiza!$A$7706:$O$8014,13,FALSE),"0")</f>
        <v>0</v>
      </c>
      <c r="AM21" s="172"/>
      <c r="AN21" s="172"/>
      <c r="AO21" s="172"/>
      <c r="AP21" s="172"/>
      <c r="AQ21" s="172">
        <f t="shared" si="4"/>
        <v>-13000</v>
      </c>
      <c r="AS21" s="142"/>
      <c r="AT21" s="142"/>
      <c r="AU21" s="142"/>
      <c r="AV21" s="142"/>
      <c r="AW21" s="142"/>
      <c r="AX21" s="142"/>
      <c r="AY21" s="142"/>
      <c r="AZ21" s="142">
        <f t="shared" si="5"/>
        <v>0</v>
      </c>
    </row>
    <row r="22" spans="1:52" x14ac:dyDescent="0.2">
      <c r="A22" s="192">
        <v>8</v>
      </c>
      <c r="B22" s="143" t="s">
        <v>170</v>
      </c>
      <c r="C22" s="193" t="s">
        <v>120</v>
      </c>
      <c r="D22" s="193" t="s">
        <v>83</v>
      </c>
      <c r="E22" s="186">
        <v>330</v>
      </c>
      <c r="F22" s="143" t="str">
        <f t="shared" si="7"/>
        <v>8150.14</v>
      </c>
      <c r="G22" s="143" t="s">
        <v>193</v>
      </c>
      <c r="H22" s="165">
        <v>0</v>
      </c>
      <c r="I22" s="165">
        <v>3847423</v>
      </c>
      <c r="J22" s="141"/>
      <c r="K22" s="141"/>
      <c r="L22" s="141"/>
      <c r="M22" s="165">
        <v>0</v>
      </c>
      <c r="N22" s="141">
        <v>0</v>
      </c>
      <c r="O22" s="141">
        <f t="shared" si="1"/>
        <v>-3847423</v>
      </c>
      <c r="Q22" s="176">
        <v>0</v>
      </c>
      <c r="R22" s="176">
        <v>1647425</v>
      </c>
      <c r="S22" s="142"/>
      <c r="T22" s="142"/>
      <c r="U22" s="142"/>
      <c r="V22" s="176">
        <v>1517358.68</v>
      </c>
      <c r="W22" s="142">
        <v>1517358.68</v>
      </c>
      <c r="X22" s="142">
        <f t="shared" si="2"/>
        <v>-130066.32000000007</v>
      </c>
      <c r="Z22" s="178">
        <v>0</v>
      </c>
      <c r="AA22" s="178">
        <v>1247810</v>
      </c>
      <c r="AB22" s="174"/>
      <c r="AC22" s="174"/>
      <c r="AD22" s="174"/>
      <c r="AE22" s="178">
        <v>868946.12</v>
      </c>
      <c r="AF22" s="174">
        <v>868946.12</v>
      </c>
      <c r="AG22" s="174">
        <f t="shared" si="3"/>
        <v>-378863.88</v>
      </c>
      <c r="AI22" s="170">
        <v>0</v>
      </c>
      <c r="AJ22" s="170">
        <v>0</v>
      </c>
      <c r="AK22" s="170">
        <f t="shared" si="6"/>
        <v>0</v>
      </c>
      <c r="AL22" s="172">
        <f>IFERROR(VLOOKUP(B22,[2]rptBudgetaryBudgetCrossOrganiza!$A$7706:$O$8014,13,FALSE),"0")</f>
        <v>-3443.64</v>
      </c>
      <c r="AM22" s="172"/>
      <c r="AN22" s="172"/>
      <c r="AO22" s="172"/>
      <c r="AP22" s="172"/>
      <c r="AQ22" s="172">
        <f t="shared" si="4"/>
        <v>0</v>
      </c>
      <c r="AS22" s="142"/>
      <c r="AT22" s="142"/>
      <c r="AU22" s="142"/>
      <c r="AV22" s="142"/>
      <c r="AW22" s="142"/>
      <c r="AX22" s="142"/>
      <c r="AY22" s="142"/>
      <c r="AZ22" s="142">
        <f t="shared" si="5"/>
        <v>0</v>
      </c>
    </row>
    <row r="23" spans="1:52" x14ac:dyDescent="0.2">
      <c r="A23" s="192">
        <v>8</v>
      </c>
      <c r="B23" s="143" t="s">
        <v>171</v>
      </c>
      <c r="C23" s="193" t="s">
        <v>120</v>
      </c>
      <c r="D23" s="193" t="s">
        <v>83</v>
      </c>
      <c r="E23" s="186">
        <v>330</v>
      </c>
      <c r="F23" s="143" t="str">
        <f t="shared" si="7"/>
        <v>8150.15</v>
      </c>
      <c r="G23" s="143" t="s">
        <v>192</v>
      </c>
      <c r="H23" s="165">
        <v>0</v>
      </c>
      <c r="I23" s="165">
        <v>157095</v>
      </c>
      <c r="J23" s="141"/>
      <c r="K23" s="141"/>
      <c r="L23" s="141"/>
      <c r="M23" s="165">
        <v>2654.78</v>
      </c>
      <c r="N23" s="141">
        <v>2654.78</v>
      </c>
      <c r="O23" s="141">
        <f t="shared" si="1"/>
        <v>-154440.22</v>
      </c>
      <c r="Q23" s="176">
        <v>0</v>
      </c>
      <c r="R23" s="176">
        <v>154440</v>
      </c>
      <c r="S23" s="142"/>
      <c r="T23" s="142"/>
      <c r="U23" s="142"/>
      <c r="V23" s="176">
        <v>8408.67</v>
      </c>
      <c r="W23" s="142">
        <v>8408.67</v>
      </c>
      <c r="X23" s="142">
        <f t="shared" si="2"/>
        <v>-146031.32999999999</v>
      </c>
      <c r="Z23" s="178">
        <v>0</v>
      </c>
      <c r="AA23" s="178">
        <v>0</v>
      </c>
      <c r="AB23" s="174"/>
      <c r="AC23" s="174"/>
      <c r="AD23" s="174"/>
      <c r="AE23" s="178">
        <v>868.25</v>
      </c>
      <c r="AF23" s="174">
        <v>868.25</v>
      </c>
      <c r="AG23" s="174">
        <f t="shared" si="3"/>
        <v>868.25</v>
      </c>
      <c r="AI23" s="170">
        <v>13000</v>
      </c>
      <c r="AJ23" s="170">
        <v>13000</v>
      </c>
      <c r="AK23" s="170">
        <f t="shared" si="6"/>
        <v>13000</v>
      </c>
      <c r="AL23" s="172">
        <f>IFERROR(VLOOKUP(B23,[2]rptBudgetaryBudgetCrossOrganiza!$A$7706:$O$8014,13,FALSE),"0")</f>
        <v>0</v>
      </c>
      <c r="AM23" s="172"/>
      <c r="AN23" s="172"/>
      <c r="AO23" s="172"/>
      <c r="AP23" s="172"/>
      <c r="AQ23" s="172">
        <f t="shared" si="4"/>
        <v>-13000</v>
      </c>
      <c r="AS23" s="142"/>
      <c r="AT23" s="142"/>
      <c r="AU23" s="142"/>
      <c r="AV23" s="142"/>
      <c r="AW23" s="142"/>
      <c r="AX23" s="142"/>
      <c r="AY23" s="142"/>
      <c r="AZ23" s="142">
        <f t="shared" si="5"/>
        <v>0</v>
      </c>
    </row>
    <row r="24" spans="1:52" x14ac:dyDescent="0.2">
      <c r="A24" s="192">
        <v>8</v>
      </c>
      <c r="B24" s="143" t="s">
        <v>172</v>
      </c>
      <c r="C24" s="193" t="s">
        <v>120</v>
      </c>
      <c r="D24" s="193" t="s">
        <v>83</v>
      </c>
      <c r="E24" s="186">
        <v>330</v>
      </c>
      <c r="F24" s="143" t="str">
        <f t="shared" si="7"/>
        <v>8150.16</v>
      </c>
      <c r="G24" s="143" t="s">
        <v>191</v>
      </c>
      <c r="H24" s="165">
        <v>0</v>
      </c>
      <c r="I24" s="165">
        <v>0</v>
      </c>
      <c r="J24" s="141"/>
      <c r="K24" s="141"/>
      <c r="L24" s="141"/>
      <c r="M24" s="165">
        <v>0</v>
      </c>
      <c r="N24" s="141">
        <v>0</v>
      </c>
      <c r="O24" s="141">
        <f t="shared" si="1"/>
        <v>0</v>
      </c>
      <c r="Q24" s="176">
        <v>0</v>
      </c>
      <c r="R24" s="176">
        <v>0</v>
      </c>
      <c r="S24" s="142"/>
      <c r="T24" s="142"/>
      <c r="U24" s="142"/>
      <c r="V24" s="176">
        <v>0</v>
      </c>
      <c r="W24" s="142">
        <v>0</v>
      </c>
      <c r="X24" s="142">
        <f t="shared" si="2"/>
        <v>0</v>
      </c>
      <c r="Z24" s="178">
        <v>0</v>
      </c>
      <c r="AA24" s="178">
        <v>0</v>
      </c>
      <c r="AB24" s="174"/>
      <c r="AC24" s="174"/>
      <c r="AD24" s="174"/>
      <c r="AE24" s="178">
        <v>0</v>
      </c>
      <c r="AF24" s="174">
        <v>0</v>
      </c>
      <c r="AG24" s="174">
        <f t="shared" si="3"/>
        <v>0</v>
      </c>
      <c r="AI24" s="170">
        <v>0</v>
      </c>
      <c r="AJ24" s="170">
        <v>0</v>
      </c>
      <c r="AK24" s="170">
        <f t="shared" si="6"/>
        <v>0</v>
      </c>
      <c r="AL24" s="172">
        <f>IFERROR(VLOOKUP(B24,[2]rptBudgetaryBudgetCrossOrganiza!$A$7706:$O$8014,13,FALSE),"0")</f>
        <v>0</v>
      </c>
      <c r="AM24" s="172"/>
      <c r="AN24" s="172"/>
      <c r="AO24" s="172"/>
      <c r="AP24" s="172"/>
      <c r="AQ24" s="172">
        <f t="shared" si="4"/>
        <v>0</v>
      </c>
      <c r="AS24" s="142"/>
      <c r="AT24" s="142"/>
      <c r="AU24" s="142"/>
      <c r="AV24" s="142"/>
      <c r="AW24" s="142"/>
      <c r="AX24" s="142"/>
      <c r="AY24" s="142"/>
      <c r="AZ24" s="142">
        <f t="shared" si="5"/>
        <v>0</v>
      </c>
    </row>
    <row r="25" spans="1:52" x14ac:dyDescent="0.2">
      <c r="A25" s="192">
        <v>8</v>
      </c>
      <c r="B25" s="143" t="s">
        <v>173</v>
      </c>
      <c r="C25" s="193" t="s">
        <v>120</v>
      </c>
      <c r="D25" s="193" t="s">
        <v>83</v>
      </c>
      <c r="E25" s="186">
        <v>330</v>
      </c>
      <c r="F25" s="143" t="str">
        <f t="shared" si="7"/>
        <v>8150.38</v>
      </c>
      <c r="G25" s="143" t="s">
        <v>190</v>
      </c>
      <c r="H25" s="165">
        <v>0</v>
      </c>
      <c r="I25" s="165">
        <v>0</v>
      </c>
      <c r="J25" s="141"/>
      <c r="K25" s="141"/>
      <c r="L25" s="141"/>
      <c r="M25" s="165">
        <v>0</v>
      </c>
      <c r="N25" s="141">
        <v>0</v>
      </c>
      <c r="O25" s="141">
        <f t="shared" si="1"/>
        <v>0</v>
      </c>
      <c r="Q25" s="176">
        <v>0</v>
      </c>
      <c r="R25" s="176">
        <v>0</v>
      </c>
      <c r="S25" s="142"/>
      <c r="T25" s="142"/>
      <c r="U25" s="142"/>
      <c r="V25" s="176">
        <v>0</v>
      </c>
      <c r="W25" s="142">
        <v>0</v>
      </c>
      <c r="X25" s="142">
        <f t="shared" si="2"/>
        <v>0</v>
      </c>
      <c r="Z25" s="178">
        <v>0</v>
      </c>
      <c r="AA25" s="178">
        <v>0</v>
      </c>
      <c r="AB25" s="174"/>
      <c r="AC25" s="174"/>
      <c r="AD25" s="174"/>
      <c r="AE25" s="178">
        <v>0</v>
      </c>
      <c r="AF25" s="174">
        <v>0</v>
      </c>
      <c r="AG25" s="174">
        <f t="shared" si="3"/>
        <v>0</v>
      </c>
      <c r="AI25" s="170">
        <v>0</v>
      </c>
      <c r="AJ25" s="170">
        <v>0</v>
      </c>
      <c r="AK25" s="170">
        <f t="shared" si="6"/>
        <v>0</v>
      </c>
      <c r="AL25" s="172">
        <f>IFERROR(VLOOKUP(B25,[2]rptBudgetaryBudgetCrossOrganiza!$A$7706:$O$8014,13,FALSE),"0")</f>
        <v>0</v>
      </c>
      <c r="AM25" s="172"/>
      <c r="AN25" s="172"/>
      <c r="AO25" s="172"/>
      <c r="AP25" s="172"/>
      <c r="AQ25" s="172">
        <f t="shared" si="4"/>
        <v>0</v>
      </c>
      <c r="AS25" s="142"/>
      <c r="AT25" s="142"/>
      <c r="AU25" s="142"/>
      <c r="AV25" s="142"/>
      <c r="AW25" s="142"/>
      <c r="AX25" s="142"/>
      <c r="AY25" s="142"/>
      <c r="AZ25" s="142">
        <f t="shared" si="5"/>
        <v>0</v>
      </c>
    </row>
    <row r="26" spans="1:52" x14ac:dyDescent="0.2">
      <c r="A26" s="192">
        <v>8</v>
      </c>
      <c r="B26" s="143" t="s">
        <v>174</v>
      </c>
      <c r="C26" s="193" t="s">
        <v>120</v>
      </c>
      <c r="D26" s="193" t="s">
        <v>83</v>
      </c>
      <c r="E26" s="186">
        <v>330</v>
      </c>
      <c r="F26" s="143" t="str">
        <f t="shared" si="7"/>
        <v>8150.45</v>
      </c>
      <c r="G26" s="143" t="s">
        <v>189</v>
      </c>
      <c r="H26" s="165">
        <v>0</v>
      </c>
      <c r="I26" s="165">
        <v>4755000</v>
      </c>
      <c r="J26" s="141"/>
      <c r="K26" s="141"/>
      <c r="L26" s="141"/>
      <c r="M26" s="165">
        <v>650600.32999999996</v>
      </c>
      <c r="N26" s="141">
        <v>650600.32999999996</v>
      </c>
      <c r="O26" s="141">
        <f t="shared" si="1"/>
        <v>-4104399.67</v>
      </c>
      <c r="Q26" s="176">
        <v>0</v>
      </c>
      <c r="R26" s="176">
        <v>16259085</v>
      </c>
      <c r="S26" s="142"/>
      <c r="T26" s="142"/>
      <c r="U26" s="142"/>
      <c r="V26" s="176">
        <v>3396713.92</v>
      </c>
      <c r="W26" s="142">
        <v>3396713.92</v>
      </c>
      <c r="X26" s="142">
        <f t="shared" si="2"/>
        <v>-12862371.08</v>
      </c>
      <c r="Z26" s="178">
        <v>0</v>
      </c>
      <c r="AA26" s="178">
        <v>12278450</v>
      </c>
      <c r="AB26" s="174"/>
      <c r="AC26" s="174"/>
      <c r="AD26" s="174"/>
      <c r="AE26" s="178">
        <v>906679.98</v>
      </c>
      <c r="AF26" s="174">
        <v>906679.98</v>
      </c>
      <c r="AG26" s="174">
        <f t="shared" si="3"/>
        <v>-11371770.02</v>
      </c>
      <c r="AI26" s="170">
        <v>0</v>
      </c>
      <c r="AJ26" s="170">
        <v>0</v>
      </c>
      <c r="AK26" s="170">
        <f t="shared" si="6"/>
        <v>0</v>
      </c>
      <c r="AL26" s="172">
        <f>IFERROR(VLOOKUP(B26,[2]rptBudgetaryBudgetCrossOrganiza!$A$7706:$O$8014,13,FALSE),"0")</f>
        <v>2323.75</v>
      </c>
      <c r="AM26" s="172"/>
      <c r="AN26" s="172"/>
      <c r="AO26" s="172"/>
      <c r="AP26" s="172"/>
      <c r="AQ26" s="172">
        <f t="shared" si="4"/>
        <v>0</v>
      </c>
      <c r="AS26" s="142"/>
      <c r="AT26" s="142"/>
      <c r="AU26" s="142"/>
      <c r="AV26" s="142"/>
      <c r="AW26" s="142"/>
      <c r="AX26" s="142"/>
      <c r="AY26" s="142"/>
      <c r="AZ26" s="142">
        <f t="shared" si="5"/>
        <v>0</v>
      </c>
    </row>
    <row r="27" spans="1:52" x14ac:dyDescent="0.2">
      <c r="A27" s="192">
        <v>8</v>
      </c>
      <c r="B27" s="143" t="s">
        <v>175</v>
      </c>
      <c r="C27" s="193" t="s">
        <v>120</v>
      </c>
      <c r="D27" s="193" t="s">
        <v>83</v>
      </c>
      <c r="E27" s="186">
        <v>330</v>
      </c>
      <c r="F27" s="143" t="str">
        <f t="shared" si="7"/>
        <v>8150.98</v>
      </c>
      <c r="G27" s="143" t="s">
        <v>188</v>
      </c>
      <c r="H27" s="165">
        <v>0</v>
      </c>
      <c r="I27" s="165">
        <v>0</v>
      </c>
      <c r="J27" s="141"/>
      <c r="K27" s="141"/>
      <c r="L27" s="141"/>
      <c r="M27" s="165">
        <v>745872.39</v>
      </c>
      <c r="N27" s="141">
        <v>745872.39</v>
      </c>
      <c r="O27" s="141">
        <f t="shared" si="1"/>
        <v>745872.39</v>
      </c>
      <c r="Q27" s="176">
        <v>0</v>
      </c>
      <c r="R27" s="176">
        <v>0</v>
      </c>
      <c r="S27" s="142"/>
      <c r="T27" s="142"/>
      <c r="U27" s="142"/>
      <c r="V27" s="176">
        <v>581071.72</v>
      </c>
      <c r="W27" s="142">
        <v>581071.72</v>
      </c>
      <c r="X27" s="142">
        <f t="shared" si="2"/>
        <v>581071.72</v>
      </c>
      <c r="Z27" s="178">
        <v>0</v>
      </c>
      <c r="AA27" s="178">
        <v>0</v>
      </c>
      <c r="AB27" s="174"/>
      <c r="AC27" s="174"/>
      <c r="AD27" s="174"/>
      <c r="AE27" s="178">
        <v>0</v>
      </c>
      <c r="AF27" s="174">
        <v>0</v>
      </c>
      <c r="AG27" s="174">
        <f t="shared" si="3"/>
        <v>0</v>
      </c>
      <c r="AI27" s="170">
        <v>0</v>
      </c>
      <c r="AJ27" s="170">
        <v>0</v>
      </c>
      <c r="AK27" s="170">
        <f t="shared" si="6"/>
        <v>0</v>
      </c>
      <c r="AL27" s="172">
        <f>IFERROR(VLOOKUP(B27,[2]rptBudgetaryBudgetCrossOrganiza!$A$7706:$O$8014,13,FALSE),"0")</f>
        <v>0</v>
      </c>
      <c r="AM27" s="172"/>
      <c r="AN27" s="172"/>
      <c r="AO27" s="172"/>
      <c r="AP27" s="172"/>
      <c r="AQ27" s="172">
        <f t="shared" si="4"/>
        <v>0</v>
      </c>
      <c r="AS27" s="142"/>
      <c r="AT27" s="142"/>
      <c r="AU27" s="142"/>
      <c r="AV27" s="142"/>
      <c r="AW27" s="142"/>
      <c r="AX27" s="142"/>
      <c r="AY27" s="142"/>
      <c r="AZ27" s="142">
        <f t="shared" si="5"/>
        <v>0</v>
      </c>
    </row>
    <row r="28" spans="1:52" x14ac:dyDescent="0.2">
      <c r="A28" s="192">
        <v>8</v>
      </c>
      <c r="B28" s="143" t="s">
        <v>176</v>
      </c>
      <c r="C28" s="193" t="s">
        <v>120</v>
      </c>
      <c r="D28" s="193" t="s">
        <v>83</v>
      </c>
      <c r="E28" s="186">
        <v>330</v>
      </c>
      <c r="F28" s="143" t="str">
        <f t="shared" si="7"/>
        <v>8150.99</v>
      </c>
      <c r="G28" s="143" t="s">
        <v>187</v>
      </c>
      <c r="H28" s="165">
        <v>0</v>
      </c>
      <c r="I28" s="165">
        <v>0</v>
      </c>
      <c r="J28" s="141"/>
      <c r="K28" s="141"/>
      <c r="L28" s="141"/>
      <c r="M28" s="165">
        <v>0</v>
      </c>
      <c r="N28" s="141">
        <v>0</v>
      </c>
      <c r="O28" s="141">
        <f t="shared" si="1"/>
        <v>0</v>
      </c>
      <c r="Q28" s="176">
        <v>31250</v>
      </c>
      <c r="R28" s="176">
        <v>0</v>
      </c>
      <c r="S28" s="142"/>
      <c r="T28" s="142"/>
      <c r="U28" s="142"/>
      <c r="V28" s="176">
        <v>0</v>
      </c>
      <c r="W28" s="142">
        <v>0</v>
      </c>
      <c r="X28" s="142">
        <f t="shared" si="2"/>
        <v>0</v>
      </c>
      <c r="Z28" s="178">
        <v>1117745</v>
      </c>
      <c r="AA28" s="178">
        <v>0</v>
      </c>
      <c r="AB28" s="174"/>
      <c r="AC28" s="174"/>
      <c r="AD28" s="174"/>
      <c r="AE28" s="178">
        <v>0</v>
      </c>
      <c r="AF28" s="174">
        <v>0</v>
      </c>
      <c r="AG28" s="174">
        <f t="shared" si="3"/>
        <v>0</v>
      </c>
      <c r="AI28" s="170">
        <v>1117745</v>
      </c>
      <c r="AJ28" s="170">
        <v>1117745</v>
      </c>
      <c r="AK28" s="170">
        <f t="shared" si="6"/>
        <v>1117745</v>
      </c>
      <c r="AL28" s="172">
        <f>IFERROR(VLOOKUP(B28,[2]rptBudgetaryBudgetCrossOrganiza!$A$7706:$O$8014,13,FALSE),"0")</f>
        <v>196.8</v>
      </c>
      <c r="AM28" s="172"/>
      <c r="AN28" s="172"/>
      <c r="AO28" s="172"/>
      <c r="AP28" s="172"/>
      <c r="AQ28" s="172">
        <f t="shared" si="4"/>
        <v>-1117745</v>
      </c>
      <c r="AS28" s="142"/>
      <c r="AT28" s="142"/>
      <c r="AU28" s="142"/>
      <c r="AV28" s="142"/>
      <c r="AW28" s="142"/>
      <c r="AX28" s="142"/>
      <c r="AY28" s="142"/>
      <c r="AZ28" s="142">
        <f t="shared" si="5"/>
        <v>0</v>
      </c>
    </row>
    <row r="29" spans="1:52" x14ac:dyDescent="0.2">
      <c r="A29" s="192">
        <v>11</v>
      </c>
      <c r="B29" s="143" t="s">
        <v>177</v>
      </c>
      <c r="C29" s="193" t="s">
        <v>120</v>
      </c>
      <c r="D29" s="193" t="s">
        <v>83</v>
      </c>
      <c r="E29" s="186">
        <v>330</v>
      </c>
      <c r="F29" s="143" t="str">
        <f t="shared" si="7"/>
        <v>9000.44</v>
      </c>
      <c r="G29" s="143" t="s">
        <v>186</v>
      </c>
      <c r="H29" s="165">
        <v>0</v>
      </c>
      <c r="I29" s="165">
        <v>0</v>
      </c>
      <c r="J29" s="141"/>
      <c r="K29" s="141"/>
      <c r="L29" s="141"/>
      <c r="M29" s="165">
        <v>0</v>
      </c>
      <c r="N29" s="141">
        <v>0</v>
      </c>
      <c r="O29" s="141">
        <f t="shared" si="1"/>
        <v>0</v>
      </c>
      <c r="Q29" s="176">
        <v>0</v>
      </c>
      <c r="R29" s="176">
        <v>0</v>
      </c>
      <c r="S29" s="142"/>
      <c r="T29" s="142"/>
      <c r="U29" s="142"/>
      <c r="V29" s="176">
        <v>0</v>
      </c>
      <c r="W29" s="142">
        <v>0</v>
      </c>
      <c r="X29" s="142">
        <f t="shared" si="2"/>
        <v>0</v>
      </c>
      <c r="Z29" s="178">
        <v>0</v>
      </c>
      <c r="AA29" s="178">
        <v>0</v>
      </c>
      <c r="AB29" s="174"/>
      <c r="AC29" s="174"/>
      <c r="AD29" s="174"/>
      <c r="AE29" s="178">
        <v>0</v>
      </c>
      <c r="AF29" s="174">
        <v>0</v>
      </c>
      <c r="AG29" s="174">
        <f t="shared" si="3"/>
        <v>0</v>
      </c>
      <c r="AI29" s="170">
        <v>0</v>
      </c>
      <c r="AJ29" s="170">
        <v>0</v>
      </c>
      <c r="AK29" s="170">
        <f t="shared" si="6"/>
        <v>0</v>
      </c>
      <c r="AL29" s="172">
        <f>IFERROR(VLOOKUP(B29,[2]rptBudgetaryBudgetCrossOrganiza!$A$7706:$O$8014,13,FALSE),"0")</f>
        <v>0</v>
      </c>
      <c r="AM29" s="172"/>
      <c r="AN29" s="172"/>
      <c r="AO29" s="172"/>
      <c r="AP29" s="172"/>
      <c r="AQ29" s="172">
        <f t="shared" si="4"/>
        <v>0</v>
      </c>
      <c r="AS29" s="142"/>
      <c r="AT29" s="142"/>
      <c r="AU29" s="142"/>
      <c r="AV29" s="142"/>
      <c r="AW29" s="142"/>
      <c r="AX29" s="142"/>
      <c r="AY29" s="142"/>
      <c r="AZ29" s="142">
        <f t="shared" si="5"/>
        <v>0</v>
      </c>
    </row>
    <row r="30" spans="1:52" x14ac:dyDescent="0.2">
      <c r="A30" s="192">
        <v>11</v>
      </c>
      <c r="B30" s="143" t="s">
        <v>178</v>
      </c>
      <c r="C30" s="193" t="s">
        <v>120</v>
      </c>
      <c r="D30" s="193" t="s">
        <v>83</v>
      </c>
      <c r="E30" s="186">
        <v>330</v>
      </c>
      <c r="F30" s="143" t="str">
        <f t="shared" si="7"/>
        <v>9000.56</v>
      </c>
      <c r="G30" s="143" t="s">
        <v>185</v>
      </c>
      <c r="H30" s="165">
        <v>0</v>
      </c>
      <c r="I30" s="165">
        <v>0</v>
      </c>
      <c r="J30" s="141"/>
      <c r="K30" s="141"/>
      <c r="L30" s="141"/>
      <c r="M30" s="165">
        <v>0</v>
      </c>
      <c r="N30" s="141">
        <v>0</v>
      </c>
      <c r="O30" s="141">
        <f t="shared" si="1"/>
        <v>0</v>
      </c>
      <c r="Q30" s="176">
        <v>0</v>
      </c>
      <c r="R30" s="176">
        <v>0</v>
      </c>
      <c r="S30" s="142"/>
      <c r="T30" s="142"/>
      <c r="U30" s="142"/>
      <c r="V30" s="176">
        <v>0</v>
      </c>
      <c r="W30" s="142">
        <v>0</v>
      </c>
      <c r="X30" s="142">
        <f t="shared" si="2"/>
        <v>0</v>
      </c>
      <c r="Z30" s="178">
        <v>0</v>
      </c>
      <c r="AA30" s="178">
        <v>0</v>
      </c>
      <c r="AB30" s="174"/>
      <c r="AC30" s="174"/>
      <c r="AD30" s="174"/>
      <c r="AE30" s="178">
        <v>0</v>
      </c>
      <c r="AF30" s="174">
        <v>0</v>
      </c>
      <c r="AG30" s="174">
        <f t="shared" si="3"/>
        <v>0</v>
      </c>
      <c r="AI30" s="170">
        <v>0</v>
      </c>
      <c r="AJ30" s="170">
        <v>0</v>
      </c>
      <c r="AK30" s="170">
        <f t="shared" si="6"/>
        <v>0</v>
      </c>
      <c r="AL30" s="172">
        <f>IFERROR(VLOOKUP(B30,[2]rptBudgetaryBudgetCrossOrganiza!$A$7706:$O$8014,13,FALSE),"0")</f>
        <v>0</v>
      </c>
      <c r="AM30" s="172"/>
      <c r="AN30" s="172"/>
      <c r="AO30" s="172"/>
      <c r="AP30" s="172"/>
      <c r="AQ30" s="172">
        <f t="shared" si="4"/>
        <v>0</v>
      </c>
      <c r="AS30" s="142"/>
      <c r="AT30" s="142"/>
      <c r="AU30" s="142"/>
      <c r="AV30" s="142"/>
      <c r="AW30" s="142"/>
      <c r="AX30" s="142"/>
      <c r="AY30" s="142"/>
      <c r="AZ30" s="142">
        <f t="shared" si="5"/>
        <v>0</v>
      </c>
    </row>
    <row r="31" spans="1:52" x14ac:dyDescent="0.2">
      <c r="A31" s="192">
        <v>11</v>
      </c>
      <c r="B31" s="143" t="s">
        <v>179</v>
      </c>
      <c r="C31" s="193" t="s">
        <v>120</v>
      </c>
      <c r="D31" s="193" t="s">
        <v>83</v>
      </c>
      <c r="E31" s="186">
        <v>330</v>
      </c>
      <c r="F31" s="143" t="str">
        <f t="shared" si="7"/>
        <v>9000.58</v>
      </c>
      <c r="G31" s="143" t="s">
        <v>184</v>
      </c>
      <c r="H31" s="165">
        <v>0</v>
      </c>
      <c r="I31" s="165">
        <v>0</v>
      </c>
      <c r="J31" s="141"/>
      <c r="K31" s="141"/>
      <c r="L31" s="141"/>
      <c r="M31" s="165">
        <v>0</v>
      </c>
      <c r="N31" s="141">
        <v>0</v>
      </c>
      <c r="O31" s="141">
        <f t="shared" si="1"/>
        <v>0</v>
      </c>
      <c r="Q31" s="176">
        <v>0</v>
      </c>
      <c r="R31" s="176">
        <v>0</v>
      </c>
      <c r="S31" s="142"/>
      <c r="T31" s="142"/>
      <c r="U31" s="142"/>
      <c r="V31" s="176">
        <v>0</v>
      </c>
      <c r="W31" s="142">
        <v>0</v>
      </c>
      <c r="X31" s="142">
        <f t="shared" si="2"/>
        <v>0</v>
      </c>
      <c r="Z31" s="178">
        <v>0</v>
      </c>
      <c r="AA31" s="178">
        <v>0</v>
      </c>
      <c r="AB31" s="174"/>
      <c r="AC31" s="174"/>
      <c r="AD31" s="174"/>
      <c r="AE31" s="178">
        <v>0</v>
      </c>
      <c r="AF31" s="174">
        <v>0</v>
      </c>
      <c r="AG31" s="174">
        <f t="shared" si="3"/>
        <v>0</v>
      </c>
      <c r="AI31" s="170">
        <v>0</v>
      </c>
      <c r="AJ31" s="170">
        <v>0</v>
      </c>
      <c r="AK31" s="170">
        <f t="shared" si="6"/>
        <v>0</v>
      </c>
      <c r="AL31" s="172">
        <f>IFERROR(VLOOKUP(B31,[2]rptBudgetaryBudgetCrossOrganiza!$A$7706:$O$8014,13,FALSE),"0")</f>
        <v>0</v>
      </c>
      <c r="AM31" s="172"/>
      <c r="AN31" s="172"/>
      <c r="AO31" s="172"/>
      <c r="AP31" s="172"/>
      <c r="AQ31" s="172">
        <f t="shared" si="4"/>
        <v>0</v>
      </c>
      <c r="AS31" s="142"/>
      <c r="AT31" s="142"/>
      <c r="AU31" s="142"/>
      <c r="AV31" s="142"/>
      <c r="AW31" s="142"/>
      <c r="AX31" s="142"/>
      <c r="AY31" s="142"/>
      <c r="AZ31" s="142">
        <f t="shared" si="5"/>
        <v>0</v>
      </c>
    </row>
    <row r="32" spans="1:52" x14ac:dyDescent="0.2">
      <c r="A32" s="192">
        <v>11</v>
      </c>
      <c r="B32" s="143" t="s">
        <v>180</v>
      </c>
      <c r="C32" s="193" t="s">
        <v>120</v>
      </c>
      <c r="D32" s="193" t="s">
        <v>83</v>
      </c>
      <c r="E32" s="186">
        <v>330</v>
      </c>
      <c r="F32" s="143" t="str">
        <f t="shared" si="7"/>
        <v>9000.70</v>
      </c>
      <c r="G32" s="143" t="s">
        <v>183</v>
      </c>
      <c r="H32" s="165">
        <v>0</v>
      </c>
      <c r="I32" s="165">
        <v>0</v>
      </c>
      <c r="J32" s="141"/>
      <c r="K32" s="141"/>
      <c r="L32" s="141"/>
      <c r="M32" s="165">
        <v>0</v>
      </c>
      <c r="N32" s="141">
        <v>0</v>
      </c>
      <c r="O32" s="141">
        <f t="shared" si="1"/>
        <v>0</v>
      </c>
      <c r="Q32" s="176">
        <v>0</v>
      </c>
      <c r="R32" s="176">
        <v>0</v>
      </c>
      <c r="S32" s="142"/>
      <c r="T32" s="142"/>
      <c r="U32" s="142"/>
      <c r="V32" s="176">
        <v>0</v>
      </c>
      <c r="W32" s="142">
        <v>0</v>
      </c>
      <c r="X32" s="142">
        <f t="shared" si="2"/>
        <v>0</v>
      </c>
      <c r="Z32" s="178">
        <v>0</v>
      </c>
      <c r="AA32" s="178">
        <v>0</v>
      </c>
      <c r="AB32" s="174"/>
      <c r="AC32" s="174"/>
      <c r="AD32" s="174"/>
      <c r="AE32" s="178">
        <v>0</v>
      </c>
      <c r="AF32" s="174">
        <v>0</v>
      </c>
      <c r="AG32" s="174">
        <f t="shared" si="3"/>
        <v>0</v>
      </c>
      <c r="AI32" s="170">
        <v>0</v>
      </c>
      <c r="AJ32" s="170">
        <v>0</v>
      </c>
      <c r="AK32" s="170">
        <f t="shared" si="6"/>
        <v>0</v>
      </c>
      <c r="AL32" s="172">
        <f>IFERROR(VLOOKUP(B32,[2]rptBudgetaryBudgetCrossOrganiza!$A$7706:$O$8014,13,FALSE),"0")</f>
        <v>0</v>
      </c>
      <c r="AM32" s="172"/>
      <c r="AN32" s="172"/>
      <c r="AO32" s="172"/>
      <c r="AP32" s="172"/>
      <c r="AQ32" s="172">
        <f t="shared" si="4"/>
        <v>0</v>
      </c>
      <c r="AS32" s="142"/>
      <c r="AT32" s="142"/>
      <c r="AU32" s="142"/>
      <c r="AV32" s="142"/>
      <c r="AW32" s="142"/>
      <c r="AX32" s="142"/>
      <c r="AY32" s="142"/>
      <c r="AZ32" s="142">
        <f t="shared" si="5"/>
        <v>0</v>
      </c>
    </row>
    <row r="33" spans="1:52" x14ac:dyDescent="0.2">
      <c r="A33" s="192">
        <v>99</v>
      </c>
      <c r="B33" s="143" t="s">
        <v>181</v>
      </c>
      <c r="C33" s="193" t="s">
        <v>120</v>
      </c>
      <c r="D33" s="193" t="s">
        <v>83</v>
      </c>
      <c r="E33" s="186">
        <v>330</v>
      </c>
      <c r="F33" s="143" t="str">
        <f>RIGHT(B33,7)</f>
        <v>9888.02</v>
      </c>
      <c r="G33" s="143" t="s">
        <v>182</v>
      </c>
      <c r="H33" s="165">
        <v>0</v>
      </c>
      <c r="I33" s="165">
        <v>0</v>
      </c>
      <c r="J33" s="141"/>
      <c r="K33" s="141"/>
      <c r="L33" s="141"/>
      <c r="M33" s="165">
        <v>0</v>
      </c>
      <c r="N33" s="141">
        <v>0</v>
      </c>
      <c r="O33" s="141">
        <f>N33-I33</f>
        <v>0</v>
      </c>
      <c r="Q33" s="176">
        <v>0</v>
      </c>
      <c r="R33" s="176">
        <v>0</v>
      </c>
      <c r="S33" s="142"/>
      <c r="T33" s="142"/>
      <c r="U33" s="142"/>
      <c r="V33" s="176">
        <v>0</v>
      </c>
      <c r="W33" s="142">
        <v>0</v>
      </c>
      <c r="X33" s="142">
        <f>W33-R33</f>
        <v>0</v>
      </c>
      <c r="Z33" s="178">
        <v>0</v>
      </c>
      <c r="AA33" s="178">
        <v>0</v>
      </c>
      <c r="AB33" s="174"/>
      <c r="AC33" s="174"/>
      <c r="AD33" s="174"/>
      <c r="AE33" s="178">
        <v>0</v>
      </c>
      <c r="AF33" s="174">
        <v>0</v>
      </c>
      <c r="AG33" s="174">
        <f>AF33-AA33</f>
        <v>0</v>
      </c>
      <c r="AI33" s="170">
        <v>0</v>
      </c>
      <c r="AJ33" s="170">
        <v>0</v>
      </c>
      <c r="AK33" s="170">
        <f t="shared" si="6"/>
        <v>0</v>
      </c>
      <c r="AL33" s="172">
        <f>IFERROR(VLOOKUP(B33,[2]rptBudgetaryBudgetCrossOrganiza!$A$7706:$O$8014,13,FALSE),"0")</f>
        <v>0</v>
      </c>
      <c r="AM33" s="172"/>
      <c r="AN33" s="172"/>
      <c r="AO33" s="172"/>
      <c r="AP33" s="172"/>
      <c r="AQ33" s="172">
        <f>AP33-AJ33</f>
        <v>0</v>
      </c>
      <c r="AS33" s="142"/>
      <c r="AT33" s="142"/>
      <c r="AU33" s="142"/>
      <c r="AV33" s="142"/>
      <c r="AW33" s="142"/>
      <c r="AX33" s="142"/>
      <c r="AY33" s="142"/>
      <c r="AZ33" s="142">
        <f>AY33-AT33</f>
        <v>0</v>
      </c>
    </row>
    <row r="34" spans="1:52" x14ac:dyDescent="0.2">
      <c r="A34" s="192"/>
      <c r="B34" s="143" t="s">
        <v>201</v>
      </c>
      <c r="C34" s="193" t="s">
        <v>120</v>
      </c>
      <c r="D34" s="193" t="s">
        <v>83</v>
      </c>
      <c r="E34" s="186">
        <v>331</v>
      </c>
      <c r="F34" s="143" t="str">
        <f t="shared" ref="F34:F97" si="8">RIGHT(B34,7)</f>
        <v>5000.01</v>
      </c>
      <c r="G34" s="143" t="s">
        <v>343</v>
      </c>
      <c r="H34" s="165"/>
      <c r="I34" s="165"/>
      <c r="J34" s="141"/>
      <c r="K34" s="141"/>
      <c r="L34" s="141"/>
      <c r="M34" s="165"/>
      <c r="N34" s="141"/>
      <c r="O34" s="141"/>
      <c r="Q34" s="176"/>
      <c r="R34" s="176"/>
      <c r="S34" s="142"/>
      <c r="T34" s="142"/>
      <c r="U34" s="142"/>
      <c r="V34" s="176"/>
      <c r="W34" s="142"/>
      <c r="X34" s="142"/>
      <c r="Z34" s="178"/>
      <c r="AA34" s="178"/>
      <c r="AB34" s="174"/>
      <c r="AC34" s="174"/>
      <c r="AD34" s="174"/>
      <c r="AE34" s="178"/>
      <c r="AF34" s="174"/>
      <c r="AG34" s="174"/>
      <c r="AI34" s="170"/>
      <c r="AJ34" s="170"/>
      <c r="AK34" s="170">
        <f t="shared" si="6"/>
        <v>0</v>
      </c>
      <c r="AL34" s="172">
        <f>IFERROR(VLOOKUP(B34,[2]rptBudgetaryBudgetCrossOrganiza!$A$7706:$O$8014,13,FALSE),"0")</f>
        <v>0</v>
      </c>
      <c r="AM34" s="172"/>
      <c r="AN34" s="172"/>
      <c r="AO34" s="172"/>
      <c r="AP34" s="172"/>
      <c r="AQ34" s="172"/>
      <c r="AS34" s="142"/>
      <c r="AT34" s="142"/>
      <c r="AU34" s="142"/>
      <c r="AV34" s="142"/>
      <c r="AW34" s="142"/>
      <c r="AX34" s="142"/>
      <c r="AY34" s="142"/>
      <c r="AZ34" s="142"/>
    </row>
    <row r="35" spans="1:52" x14ac:dyDescent="0.2">
      <c r="A35" s="192"/>
      <c r="B35" s="143" t="s">
        <v>202</v>
      </c>
      <c r="C35" s="193" t="s">
        <v>120</v>
      </c>
      <c r="D35" s="193" t="s">
        <v>83</v>
      </c>
      <c r="E35" s="186">
        <v>332</v>
      </c>
      <c r="F35" s="143" t="str">
        <f t="shared" si="8"/>
        <v>5000.02</v>
      </c>
      <c r="G35" s="143" t="s">
        <v>344</v>
      </c>
      <c r="H35" s="165"/>
      <c r="I35" s="165"/>
      <c r="J35" s="141"/>
      <c r="K35" s="141"/>
      <c r="L35" s="141"/>
      <c r="M35" s="165"/>
      <c r="N35" s="141"/>
      <c r="O35" s="141"/>
      <c r="Q35" s="176"/>
      <c r="R35" s="176"/>
      <c r="S35" s="142"/>
      <c r="T35" s="142"/>
      <c r="U35" s="142"/>
      <c r="V35" s="176"/>
      <c r="W35" s="142"/>
      <c r="X35" s="142"/>
      <c r="Z35" s="178"/>
      <c r="AA35" s="178"/>
      <c r="AB35" s="174"/>
      <c r="AC35" s="174"/>
      <c r="AD35" s="174"/>
      <c r="AE35" s="178"/>
      <c r="AF35" s="174"/>
      <c r="AG35" s="174"/>
      <c r="AI35" s="170"/>
      <c r="AJ35" s="170"/>
      <c r="AK35" s="170">
        <f t="shared" si="6"/>
        <v>0</v>
      </c>
      <c r="AL35" s="172">
        <f>IFERROR(VLOOKUP(B35,[2]rptBudgetaryBudgetCrossOrganiza!$A$7706:$O$8014,13,FALSE),"0")</f>
        <v>0</v>
      </c>
      <c r="AM35" s="172"/>
      <c r="AN35" s="172"/>
      <c r="AO35" s="172"/>
      <c r="AP35" s="172"/>
      <c r="AQ35" s="172"/>
      <c r="AS35" s="142"/>
      <c r="AT35" s="142"/>
      <c r="AU35" s="142"/>
      <c r="AV35" s="142"/>
      <c r="AW35" s="142"/>
      <c r="AX35" s="142"/>
      <c r="AY35" s="142"/>
      <c r="AZ35" s="142"/>
    </row>
    <row r="36" spans="1:52" x14ac:dyDescent="0.2">
      <c r="A36" s="192"/>
      <c r="B36" s="143" t="s">
        <v>203</v>
      </c>
      <c r="C36" s="193" t="s">
        <v>120</v>
      </c>
      <c r="D36" s="193" t="s">
        <v>83</v>
      </c>
      <c r="E36" s="186">
        <v>333</v>
      </c>
      <c r="F36" s="143" t="str">
        <f t="shared" si="8"/>
        <v>5000.03</v>
      </c>
      <c r="G36" s="143" t="s">
        <v>345</v>
      </c>
      <c r="H36" s="165"/>
      <c r="I36" s="165"/>
      <c r="J36" s="141"/>
      <c r="K36" s="141"/>
      <c r="L36" s="141"/>
      <c r="M36" s="165"/>
      <c r="N36" s="141"/>
      <c r="O36" s="141"/>
      <c r="Q36" s="176"/>
      <c r="R36" s="176"/>
      <c r="S36" s="142"/>
      <c r="T36" s="142"/>
      <c r="U36" s="142"/>
      <c r="V36" s="176"/>
      <c r="W36" s="142"/>
      <c r="X36" s="142"/>
      <c r="Z36" s="178"/>
      <c r="AA36" s="178"/>
      <c r="AB36" s="174"/>
      <c r="AC36" s="174"/>
      <c r="AD36" s="174"/>
      <c r="AE36" s="178"/>
      <c r="AF36" s="174"/>
      <c r="AG36" s="174"/>
      <c r="AI36" s="170"/>
      <c r="AJ36" s="170"/>
      <c r="AK36" s="170">
        <f t="shared" si="6"/>
        <v>0</v>
      </c>
      <c r="AL36" s="172">
        <f>IFERROR(VLOOKUP(B36,[2]rptBudgetaryBudgetCrossOrganiza!$A$7706:$O$8014,13,FALSE),"0")</f>
        <v>0</v>
      </c>
      <c r="AM36" s="172"/>
      <c r="AN36" s="172"/>
      <c r="AO36" s="172"/>
      <c r="AP36" s="172"/>
      <c r="AQ36" s="172"/>
      <c r="AS36" s="142"/>
      <c r="AT36" s="142"/>
      <c r="AU36" s="142"/>
      <c r="AV36" s="142"/>
      <c r="AW36" s="142"/>
      <c r="AX36" s="142"/>
      <c r="AY36" s="142"/>
      <c r="AZ36" s="142"/>
    </row>
    <row r="37" spans="1:52" x14ac:dyDescent="0.2">
      <c r="A37" s="192"/>
      <c r="B37" s="143" t="s">
        <v>204</v>
      </c>
      <c r="C37" s="193" t="s">
        <v>120</v>
      </c>
      <c r="D37" s="193" t="s">
        <v>83</v>
      </c>
      <c r="E37" s="186">
        <v>334</v>
      </c>
      <c r="F37" s="143" t="str">
        <f t="shared" si="8"/>
        <v>5000.04</v>
      </c>
      <c r="G37" s="143" t="s">
        <v>346</v>
      </c>
      <c r="H37" s="165"/>
      <c r="I37" s="165"/>
      <c r="J37" s="141"/>
      <c r="K37" s="141"/>
      <c r="L37" s="141"/>
      <c r="M37" s="165"/>
      <c r="N37" s="141"/>
      <c r="O37" s="141"/>
      <c r="Q37" s="176"/>
      <c r="R37" s="176"/>
      <c r="S37" s="142"/>
      <c r="T37" s="142"/>
      <c r="U37" s="142"/>
      <c r="V37" s="176"/>
      <c r="W37" s="142"/>
      <c r="X37" s="142"/>
      <c r="Z37" s="178"/>
      <c r="AA37" s="178"/>
      <c r="AB37" s="174"/>
      <c r="AC37" s="174"/>
      <c r="AD37" s="174"/>
      <c r="AE37" s="178"/>
      <c r="AF37" s="174"/>
      <c r="AG37" s="174"/>
      <c r="AI37" s="170"/>
      <c r="AJ37" s="170"/>
      <c r="AK37" s="170">
        <f t="shared" si="6"/>
        <v>0</v>
      </c>
      <c r="AL37" s="172">
        <f>IFERROR(VLOOKUP(B37,[2]rptBudgetaryBudgetCrossOrganiza!$A$7706:$O$8014,13,FALSE),"0")</f>
        <v>0</v>
      </c>
      <c r="AM37" s="172"/>
      <c r="AN37" s="172"/>
      <c r="AO37" s="172"/>
      <c r="AP37" s="172"/>
      <c r="AQ37" s="172"/>
      <c r="AS37" s="142"/>
      <c r="AT37" s="142"/>
      <c r="AU37" s="142"/>
      <c r="AV37" s="142"/>
      <c r="AW37" s="142"/>
      <c r="AX37" s="142"/>
      <c r="AY37" s="142"/>
      <c r="AZ37" s="142"/>
    </row>
    <row r="38" spans="1:52" x14ac:dyDescent="0.2">
      <c r="A38" s="192"/>
      <c r="B38" s="143" t="s">
        <v>205</v>
      </c>
      <c r="C38" s="193" t="s">
        <v>120</v>
      </c>
      <c r="D38" s="193" t="s">
        <v>83</v>
      </c>
      <c r="E38" s="186">
        <v>335</v>
      </c>
      <c r="F38" s="143" t="str">
        <f t="shared" si="8"/>
        <v>5000.06</v>
      </c>
      <c r="G38" s="143" t="s">
        <v>347</v>
      </c>
      <c r="H38" s="165"/>
      <c r="I38" s="165"/>
      <c r="J38" s="141"/>
      <c r="K38" s="141"/>
      <c r="L38" s="141"/>
      <c r="M38" s="165"/>
      <c r="N38" s="141"/>
      <c r="O38" s="141"/>
      <c r="Q38" s="176"/>
      <c r="R38" s="176"/>
      <c r="S38" s="142"/>
      <c r="T38" s="142"/>
      <c r="U38" s="142"/>
      <c r="V38" s="176"/>
      <c r="W38" s="142"/>
      <c r="X38" s="142"/>
      <c r="Z38" s="178"/>
      <c r="AA38" s="178"/>
      <c r="AB38" s="174"/>
      <c r="AC38" s="174"/>
      <c r="AD38" s="174"/>
      <c r="AE38" s="178"/>
      <c r="AF38" s="174"/>
      <c r="AG38" s="174"/>
      <c r="AI38" s="170"/>
      <c r="AJ38" s="170"/>
      <c r="AK38" s="170">
        <f t="shared" si="6"/>
        <v>0</v>
      </c>
      <c r="AL38" s="172">
        <f>IFERROR(VLOOKUP(B38,[2]rptBudgetaryBudgetCrossOrganiza!$A$7706:$O$8014,13,FALSE),"0")</f>
        <v>0</v>
      </c>
      <c r="AM38" s="172"/>
      <c r="AN38" s="172"/>
      <c r="AO38" s="172"/>
      <c r="AP38" s="172"/>
      <c r="AQ38" s="172"/>
      <c r="AS38" s="142"/>
      <c r="AT38" s="142"/>
      <c r="AU38" s="142"/>
      <c r="AV38" s="142"/>
      <c r="AW38" s="142"/>
      <c r="AX38" s="142"/>
      <c r="AY38" s="142"/>
      <c r="AZ38" s="142"/>
    </row>
    <row r="39" spans="1:52" x14ac:dyDescent="0.2">
      <c r="A39" s="192"/>
      <c r="B39" s="143" t="s">
        <v>206</v>
      </c>
      <c r="C39" s="193" t="s">
        <v>120</v>
      </c>
      <c r="D39" s="193" t="s">
        <v>83</v>
      </c>
      <c r="E39" s="186">
        <v>336</v>
      </c>
      <c r="F39" s="143" t="str">
        <f t="shared" si="8"/>
        <v>5000.07</v>
      </c>
      <c r="G39" s="143" t="s">
        <v>348</v>
      </c>
      <c r="H39" s="165"/>
      <c r="I39" s="165"/>
      <c r="J39" s="141"/>
      <c r="K39" s="141"/>
      <c r="L39" s="141"/>
      <c r="M39" s="165"/>
      <c r="N39" s="141"/>
      <c r="O39" s="141"/>
      <c r="Q39" s="176"/>
      <c r="R39" s="176"/>
      <c r="S39" s="142"/>
      <c r="T39" s="142"/>
      <c r="U39" s="142"/>
      <c r="V39" s="176"/>
      <c r="W39" s="142"/>
      <c r="X39" s="142"/>
      <c r="Z39" s="178"/>
      <c r="AA39" s="178"/>
      <c r="AB39" s="174"/>
      <c r="AC39" s="174"/>
      <c r="AD39" s="174"/>
      <c r="AE39" s="178"/>
      <c r="AF39" s="174"/>
      <c r="AG39" s="174"/>
      <c r="AI39" s="170"/>
      <c r="AJ39" s="170"/>
      <c r="AK39" s="170">
        <f t="shared" si="6"/>
        <v>0</v>
      </c>
      <c r="AL39" s="172">
        <f>IFERROR(VLOOKUP(B39,[2]rptBudgetaryBudgetCrossOrganiza!$A$7706:$O$8014,13,FALSE),"0")</f>
        <v>0</v>
      </c>
      <c r="AM39" s="172"/>
      <c r="AN39" s="172"/>
      <c r="AO39" s="172"/>
      <c r="AP39" s="172"/>
      <c r="AQ39" s="172"/>
      <c r="AS39" s="142"/>
      <c r="AT39" s="142"/>
      <c r="AU39" s="142"/>
      <c r="AV39" s="142"/>
      <c r="AW39" s="142"/>
      <c r="AX39" s="142"/>
      <c r="AY39" s="142"/>
      <c r="AZ39" s="142"/>
    </row>
    <row r="40" spans="1:52" x14ac:dyDescent="0.2">
      <c r="A40" s="192"/>
      <c r="B40" s="143" t="s">
        <v>207</v>
      </c>
      <c r="C40" s="193" t="s">
        <v>120</v>
      </c>
      <c r="D40" s="193" t="s">
        <v>83</v>
      </c>
      <c r="E40" s="186">
        <v>337</v>
      </c>
      <c r="F40" s="143" t="str">
        <f t="shared" si="8"/>
        <v>5000.08</v>
      </c>
      <c r="G40" s="143" t="s">
        <v>349</v>
      </c>
      <c r="H40" s="165"/>
      <c r="I40" s="165"/>
      <c r="J40" s="141"/>
      <c r="K40" s="141"/>
      <c r="L40" s="141"/>
      <c r="M40" s="165"/>
      <c r="N40" s="141"/>
      <c r="O40" s="141"/>
      <c r="Q40" s="176"/>
      <c r="R40" s="176"/>
      <c r="S40" s="142"/>
      <c r="T40" s="142"/>
      <c r="U40" s="142"/>
      <c r="V40" s="176"/>
      <c r="W40" s="142"/>
      <c r="X40" s="142"/>
      <c r="Z40" s="178"/>
      <c r="AA40" s="178"/>
      <c r="AB40" s="174"/>
      <c r="AC40" s="174"/>
      <c r="AD40" s="174"/>
      <c r="AE40" s="178"/>
      <c r="AF40" s="174"/>
      <c r="AG40" s="174"/>
      <c r="AI40" s="170"/>
      <c r="AJ40" s="170"/>
      <c r="AK40" s="170">
        <f t="shared" si="6"/>
        <v>0</v>
      </c>
      <c r="AL40" s="172">
        <f>IFERROR(VLOOKUP(B40,[2]rptBudgetaryBudgetCrossOrganiza!$A$7706:$O$8014,13,FALSE),"0")</f>
        <v>0</v>
      </c>
      <c r="AM40" s="172"/>
      <c r="AN40" s="172"/>
      <c r="AO40" s="172"/>
      <c r="AP40" s="172"/>
      <c r="AQ40" s="172"/>
      <c r="AS40" s="142"/>
      <c r="AT40" s="142"/>
      <c r="AU40" s="142"/>
      <c r="AV40" s="142"/>
      <c r="AW40" s="142"/>
      <c r="AX40" s="142"/>
      <c r="AY40" s="142"/>
      <c r="AZ40" s="142"/>
    </row>
    <row r="41" spans="1:52" x14ac:dyDescent="0.2">
      <c r="A41" s="192"/>
      <c r="B41" s="143" t="s">
        <v>208</v>
      </c>
      <c r="C41" s="193" t="s">
        <v>120</v>
      </c>
      <c r="D41" s="193" t="s">
        <v>83</v>
      </c>
      <c r="E41" s="186">
        <v>338</v>
      </c>
      <c r="F41" s="143" t="str">
        <f t="shared" si="8"/>
        <v>5000.11</v>
      </c>
      <c r="G41" s="143" t="s">
        <v>350</v>
      </c>
      <c r="H41" s="165"/>
      <c r="I41" s="165"/>
      <c r="J41" s="141"/>
      <c r="K41" s="141"/>
      <c r="L41" s="141"/>
      <c r="M41" s="165"/>
      <c r="N41" s="141"/>
      <c r="O41" s="141"/>
      <c r="Q41" s="176"/>
      <c r="R41" s="176"/>
      <c r="S41" s="142"/>
      <c r="T41" s="142"/>
      <c r="U41" s="142"/>
      <c r="V41" s="176"/>
      <c r="W41" s="142"/>
      <c r="X41" s="142"/>
      <c r="Z41" s="178"/>
      <c r="AA41" s="178"/>
      <c r="AB41" s="174"/>
      <c r="AC41" s="174"/>
      <c r="AD41" s="174"/>
      <c r="AE41" s="178"/>
      <c r="AF41" s="174"/>
      <c r="AG41" s="174"/>
      <c r="AI41" s="170"/>
      <c r="AJ41" s="170"/>
      <c r="AK41" s="170">
        <f t="shared" si="6"/>
        <v>0</v>
      </c>
      <c r="AL41" s="172">
        <f>IFERROR(VLOOKUP(B41,[2]rptBudgetaryBudgetCrossOrganiza!$A$7706:$O$8014,13,FALSE),"0")</f>
        <v>0</v>
      </c>
      <c r="AM41" s="172"/>
      <c r="AN41" s="172"/>
      <c r="AO41" s="172"/>
      <c r="AP41" s="172"/>
      <c r="AQ41" s="172"/>
      <c r="AS41" s="142"/>
      <c r="AT41" s="142"/>
      <c r="AU41" s="142"/>
      <c r="AV41" s="142"/>
      <c r="AW41" s="142"/>
      <c r="AX41" s="142"/>
      <c r="AY41" s="142"/>
      <c r="AZ41" s="142"/>
    </row>
    <row r="42" spans="1:52" x14ac:dyDescent="0.2">
      <c r="A42" s="192"/>
      <c r="B42" s="143" t="s">
        <v>209</v>
      </c>
      <c r="C42" s="193" t="s">
        <v>120</v>
      </c>
      <c r="D42" s="193" t="s">
        <v>83</v>
      </c>
      <c r="E42" s="186">
        <v>339</v>
      </c>
      <c r="F42" s="143" t="str">
        <f t="shared" si="8"/>
        <v>5000.99</v>
      </c>
      <c r="G42" s="143" t="s">
        <v>351</v>
      </c>
      <c r="H42" s="165"/>
      <c r="I42" s="165"/>
      <c r="J42" s="141"/>
      <c r="K42" s="141"/>
      <c r="L42" s="141"/>
      <c r="M42" s="165"/>
      <c r="N42" s="141"/>
      <c r="O42" s="141"/>
      <c r="Q42" s="176"/>
      <c r="R42" s="176"/>
      <c r="S42" s="142"/>
      <c r="T42" s="142"/>
      <c r="U42" s="142"/>
      <c r="V42" s="176"/>
      <c r="W42" s="142"/>
      <c r="X42" s="142"/>
      <c r="Z42" s="178"/>
      <c r="AA42" s="178"/>
      <c r="AB42" s="174"/>
      <c r="AC42" s="174"/>
      <c r="AD42" s="174"/>
      <c r="AE42" s="178"/>
      <c r="AF42" s="174"/>
      <c r="AG42" s="174"/>
      <c r="AI42" s="170"/>
      <c r="AJ42" s="170"/>
      <c r="AK42" s="170">
        <f t="shared" si="6"/>
        <v>0</v>
      </c>
      <c r="AL42" s="172">
        <f>IFERROR(VLOOKUP(B42,[2]rptBudgetaryBudgetCrossOrganiza!$A$7706:$O$8014,13,FALSE),"0")</f>
        <v>0</v>
      </c>
      <c r="AM42" s="172"/>
      <c r="AN42" s="172"/>
      <c r="AO42" s="172"/>
      <c r="AP42" s="172"/>
      <c r="AQ42" s="172"/>
      <c r="AS42" s="142"/>
      <c r="AT42" s="142"/>
      <c r="AU42" s="142"/>
      <c r="AV42" s="142"/>
      <c r="AW42" s="142"/>
      <c r="AX42" s="142"/>
      <c r="AY42" s="142"/>
      <c r="AZ42" s="142"/>
    </row>
    <row r="43" spans="1:52" x14ac:dyDescent="0.2">
      <c r="A43" s="192"/>
      <c r="B43" s="143" t="s">
        <v>210</v>
      </c>
      <c r="C43" s="193" t="s">
        <v>120</v>
      </c>
      <c r="D43" s="193" t="s">
        <v>83</v>
      </c>
      <c r="E43" s="186">
        <v>340</v>
      </c>
      <c r="F43" s="143" t="str">
        <f t="shared" si="8"/>
        <v>5100.00</v>
      </c>
      <c r="G43" s="143" t="s">
        <v>352</v>
      </c>
      <c r="H43" s="165"/>
      <c r="I43" s="165"/>
      <c r="J43" s="141"/>
      <c r="K43" s="141"/>
      <c r="L43" s="141"/>
      <c r="M43" s="165"/>
      <c r="N43" s="141"/>
      <c r="O43" s="141"/>
      <c r="Q43" s="176"/>
      <c r="R43" s="176"/>
      <c r="S43" s="142"/>
      <c r="T43" s="142"/>
      <c r="U43" s="142"/>
      <c r="V43" s="176"/>
      <c r="W43" s="142"/>
      <c r="X43" s="142"/>
      <c r="Z43" s="178"/>
      <c r="AA43" s="178"/>
      <c r="AB43" s="174"/>
      <c r="AC43" s="174"/>
      <c r="AD43" s="174"/>
      <c r="AE43" s="178"/>
      <c r="AF43" s="174"/>
      <c r="AG43" s="174"/>
      <c r="AI43" s="170"/>
      <c r="AJ43" s="170"/>
      <c r="AK43" s="170">
        <f t="shared" si="6"/>
        <v>0</v>
      </c>
      <c r="AL43" s="172">
        <f>IFERROR(VLOOKUP(B43,[2]rptBudgetaryBudgetCrossOrganiza!$A$7706:$O$8014,13,FALSE),"0")</f>
        <v>0</v>
      </c>
      <c r="AM43" s="172"/>
      <c r="AN43" s="172"/>
      <c r="AO43" s="172"/>
      <c r="AP43" s="172"/>
      <c r="AQ43" s="172"/>
      <c r="AS43" s="142"/>
      <c r="AT43" s="142"/>
      <c r="AU43" s="142"/>
      <c r="AV43" s="142"/>
      <c r="AW43" s="142"/>
      <c r="AX43" s="142"/>
      <c r="AY43" s="142"/>
      <c r="AZ43" s="142"/>
    </row>
    <row r="44" spans="1:52" x14ac:dyDescent="0.2">
      <c r="A44" s="192"/>
      <c r="B44" s="143" t="s">
        <v>211</v>
      </c>
      <c r="C44" s="193" t="s">
        <v>120</v>
      </c>
      <c r="D44" s="193" t="s">
        <v>83</v>
      </c>
      <c r="E44" s="186">
        <v>341</v>
      </c>
      <c r="F44" s="143" t="str">
        <f t="shared" si="8"/>
        <v>5100.01</v>
      </c>
      <c r="G44" s="143" t="s">
        <v>353</v>
      </c>
      <c r="H44" s="165"/>
      <c r="I44" s="165"/>
      <c r="J44" s="141"/>
      <c r="K44" s="141"/>
      <c r="L44" s="141"/>
      <c r="M44" s="165"/>
      <c r="N44" s="141"/>
      <c r="O44" s="141"/>
      <c r="Q44" s="176"/>
      <c r="R44" s="176"/>
      <c r="S44" s="142"/>
      <c r="T44" s="142"/>
      <c r="U44" s="142"/>
      <c r="V44" s="176"/>
      <c r="W44" s="142"/>
      <c r="X44" s="142"/>
      <c r="Z44" s="178"/>
      <c r="AA44" s="178"/>
      <c r="AB44" s="174"/>
      <c r="AC44" s="174"/>
      <c r="AD44" s="174"/>
      <c r="AE44" s="178"/>
      <c r="AF44" s="174"/>
      <c r="AG44" s="174"/>
      <c r="AI44" s="170"/>
      <c r="AJ44" s="170"/>
      <c r="AK44" s="170">
        <f t="shared" si="6"/>
        <v>0</v>
      </c>
      <c r="AL44" s="172">
        <f>IFERROR(VLOOKUP(B44,[2]rptBudgetaryBudgetCrossOrganiza!$A$7706:$O$8014,13,FALSE),"0")</f>
        <v>0</v>
      </c>
      <c r="AM44" s="172"/>
      <c r="AN44" s="172"/>
      <c r="AO44" s="172"/>
      <c r="AP44" s="172"/>
      <c r="AQ44" s="172"/>
      <c r="AS44" s="142"/>
      <c r="AT44" s="142"/>
      <c r="AU44" s="142"/>
      <c r="AV44" s="142"/>
      <c r="AW44" s="142"/>
      <c r="AX44" s="142"/>
      <c r="AY44" s="142"/>
      <c r="AZ44" s="142"/>
    </row>
    <row r="45" spans="1:52" x14ac:dyDescent="0.2">
      <c r="A45" s="192"/>
      <c r="B45" s="143" t="s">
        <v>212</v>
      </c>
      <c r="C45" s="193" t="s">
        <v>120</v>
      </c>
      <c r="D45" s="193" t="s">
        <v>83</v>
      </c>
      <c r="E45" s="186">
        <v>342</v>
      </c>
      <c r="F45" s="143" t="str">
        <f t="shared" si="8"/>
        <v>5100.02</v>
      </c>
      <c r="G45" s="143" t="s">
        <v>354</v>
      </c>
      <c r="H45" s="165"/>
      <c r="I45" s="165"/>
      <c r="J45" s="141"/>
      <c r="K45" s="141"/>
      <c r="L45" s="141"/>
      <c r="M45" s="165"/>
      <c r="N45" s="141"/>
      <c r="O45" s="141"/>
      <c r="Q45" s="176"/>
      <c r="R45" s="176"/>
      <c r="S45" s="142"/>
      <c r="T45" s="142"/>
      <c r="U45" s="142"/>
      <c r="V45" s="176"/>
      <c r="W45" s="142"/>
      <c r="X45" s="142"/>
      <c r="Z45" s="178"/>
      <c r="AA45" s="178"/>
      <c r="AB45" s="174"/>
      <c r="AC45" s="174"/>
      <c r="AD45" s="174"/>
      <c r="AE45" s="178"/>
      <c r="AF45" s="174"/>
      <c r="AG45" s="174"/>
      <c r="AI45" s="170"/>
      <c r="AJ45" s="170"/>
      <c r="AK45" s="170">
        <f t="shared" si="6"/>
        <v>0</v>
      </c>
      <c r="AL45" s="172">
        <f>IFERROR(VLOOKUP(B45,[2]rptBudgetaryBudgetCrossOrganiza!$A$7706:$O$8014,13,FALSE),"0")</f>
        <v>0</v>
      </c>
      <c r="AM45" s="172"/>
      <c r="AN45" s="172"/>
      <c r="AO45" s="172"/>
      <c r="AP45" s="172"/>
      <c r="AQ45" s="172"/>
      <c r="AS45" s="142"/>
      <c r="AT45" s="142"/>
      <c r="AU45" s="142"/>
      <c r="AV45" s="142"/>
      <c r="AW45" s="142"/>
      <c r="AX45" s="142"/>
      <c r="AY45" s="142"/>
      <c r="AZ45" s="142"/>
    </row>
    <row r="46" spans="1:52" x14ac:dyDescent="0.2">
      <c r="A46" s="192"/>
      <c r="B46" s="143" t="s">
        <v>213</v>
      </c>
      <c r="C46" s="193" t="s">
        <v>120</v>
      </c>
      <c r="D46" s="193" t="s">
        <v>83</v>
      </c>
      <c r="E46" s="186">
        <v>343</v>
      </c>
      <c r="F46" s="143" t="str">
        <f t="shared" si="8"/>
        <v>5100.03</v>
      </c>
      <c r="G46" s="143" t="s">
        <v>355</v>
      </c>
      <c r="H46" s="165"/>
      <c r="I46" s="165"/>
      <c r="J46" s="141"/>
      <c r="K46" s="141"/>
      <c r="L46" s="141"/>
      <c r="M46" s="165"/>
      <c r="N46" s="141"/>
      <c r="O46" s="141"/>
      <c r="Q46" s="176"/>
      <c r="R46" s="176"/>
      <c r="S46" s="142"/>
      <c r="T46" s="142"/>
      <c r="U46" s="142"/>
      <c r="V46" s="176"/>
      <c r="W46" s="142"/>
      <c r="X46" s="142"/>
      <c r="Z46" s="178"/>
      <c r="AA46" s="178"/>
      <c r="AB46" s="174"/>
      <c r="AC46" s="174"/>
      <c r="AD46" s="174"/>
      <c r="AE46" s="178"/>
      <c r="AF46" s="174"/>
      <c r="AG46" s="174"/>
      <c r="AI46" s="170"/>
      <c r="AJ46" s="170"/>
      <c r="AK46" s="170">
        <f t="shared" si="6"/>
        <v>0</v>
      </c>
      <c r="AL46" s="172">
        <f>IFERROR(VLOOKUP(B46,[2]rptBudgetaryBudgetCrossOrganiza!$A$7706:$O$8014,13,FALSE),"0")</f>
        <v>0</v>
      </c>
      <c r="AM46" s="172"/>
      <c r="AN46" s="172"/>
      <c r="AO46" s="172"/>
      <c r="AP46" s="172"/>
      <c r="AQ46" s="172"/>
      <c r="AS46" s="142"/>
      <c r="AT46" s="142"/>
      <c r="AU46" s="142"/>
      <c r="AV46" s="142"/>
      <c r="AW46" s="142"/>
      <c r="AX46" s="142"/>
      <c r="AY46" s="142"/>
      <c r="AZ46" s="142"/>
    </row>
    <row r="47" spans="1:52" x14ac:dyDescent="0.2">
      <c r="A47" s="192"/>
      <c r="B47" s="143" t="s">
        <v>214</v>
      </c>
      <c r="C47" s="193" t="s">
        <v>120</v>
      </c>
      <c r="D47" s="193" t="s">
        <v>83</v>
      </c>
      <c r="E47" s="186">
        <v>344</v>
      </c>
      <c r="F47" s="143" t="str">
        <f t="shared" si="8"/>
        <v>5100.04</v>
      </c>
      <c r="G47" s="143" t="s">
        <v>356</v>
      </c>
      <c r="H47" s="165"/>
      <c r="I47" s="165"/>
      <c r="J47" s="141"/>
      <c r="K47" s="141"/>
      <c r="L47" s="141"/>
      <c r="M47" s="165"/>
      <c r="N47" s="141"/>
      <c r="O47" s="141"/>
      <c r="Q47" s="176"/>
      <c r="R47" s="176"/>
      <c r="S47" s="142"/>
      <c r="T47" s="142"/>
      <c r="U47" s="142"/>
      <c r="V47" s="176"/>
      <c r="W47" s="142"/>
      <c r="X47" s="142"/>
      <c r="Z47" s="178"/>
      <c r="AA47" s="178"/>
      <c r="AB47" s="174"/>
      <c r="AC47" s="174"/>
      <c r="AD47" s="174"/>
      <c r="AE47" s="178"/>
      <c r="AF47" s="174"/>
      <c r="AG47" s="174"/>
      <c r="AI47" s="170"/>
      <c r="AJ47" s="170"/>
      <c r="AK47" s="170">
        <f t="shared" si="6"/>
        <v>0</v>
      </c>
      <c r="AL47" s="172">
        <f>IFERROR(VLOOKUP(B47,[2]rptBudgetaryBudgetCrossOrganiza!$A$7706:$O$8014,13,FALSE),"0")</f>
        <v>0</v>
      </c>
      <c r="AM47" s="172"/>
      <c r="AN47" s="172"/>
      <c r="AO47" s="172"/>
      <c r="AP47" s="172"/>
      <c r="AQ47" s="172"/>
      <c r="AS47" s="142"/>
      <c r="AT47" s="142"/>
      <c r="AU47" s="142"/>
      <c r="AV47" s="142"/>
      <c r="AW47" s="142"/>
      <c r="AX47" s="142"/>
      <c r="AY47" s="142"/>
      <c r="AZ47" s="142"/>
    </row>
    <row r="48" spans="1:52" x14ac:dyDescent="0.2">
      <c r="A48" s="192"/>
      <c r="B48" s="143" t="s">
        <v>215</v>
      </c>
      <c r="C48" s="193" t="s">
        <v>120</v>
      </c>
      <c r="D48" s="193" t="s">
        <v>83</v>
      </c>
      <c r="E48" s="186">
        <v>345</v>
      </c>
      <c r="F48" s="143" t="str">
        <f t="shared" si="8"/>
        <v>5100.05</v>
      </c>
      <c r="G48" s="143" t="s">
        <v>357</v>
      </c>
      <c r="H48" s="165"/>
      <c r="I48" s="165"/>
      <c r="J48" s="141"/>
      <c r="K48" s="141"/>
      <c r="L48" s="141"/>
      <c r="M48" s="165"/>
      <c r="N48" s="141"/>
      <c r="O48" s="141"/>
      <c r="Q48" s="176"/>
      <c r="R48" s="176"/>
      <c r="S48" s="142"/>
      <c r="T48" s="142"/>
      <c r="U48" s="142"/>
      <c r="V48" s="176"/>
      <c r="W48" s="142"/>
      <c r="X48" s="142"/>
      <c r="Z48" s="178"/>
      <c r="AA48" s="178"/>
      <c r="AB48" s="174"/>
      <c r="AC48" s="174"/>
      <c r="AD48" s="174"/>
      <c r="AE48" s="178"/>
      <c r="AF48" s="174"/>
      <c r="AG48" s="174"/>
      <c r="AI48" s="170"/>
      <c r="AJ48" s="170"/>
      <c r="AK48" s="170">
        <f t="shared" si="6"/>
        <v>0</v>
      </c>
      <c r="AL48" s="172">
        <f>IFERROR(VLOOKUP(B48,[2]rptBudgetaryBudgetCrossOrganiza!$A$7706:$O$8014,13,FALSE),"0")</f>
        <v>0</v>
      </c>
      <c r="AM48" s="172"/>
      <c r="AN48" s="172"/>
      <c r="AO48" s="172"/>
      <c r="AP48" s="172"/>
      <c r="AQ48" s="172"/>
      <c r="AS48" s="142"/>
      <c r="AT48" s="142"/>
      <c r="AU48" s="142"/>
      <c r="AV48" s="142"/>
      <c r="AW48" s="142"/>
      <c r="AX48" s="142"/>
      <c r="AY48" s="142"/>
      <c r="AZ48" s="142"/>
    </row>
    <row r="49" spans="1:52" x14ac:dyDescent="0.2">
      <c r="A49" s="192"/>
      <c r="B49" s="143" t="s">
        <v>216</v>
      </c>
      <c r="C49" s="193" t="s">
        <v>120</v>
      </c>
      <c r="D49" s="193" t="s">
        <v>83</v>
      </c>
      <c r="E49" s="186">
        <v>346</v>
      </c>
      <c r="F49" s="143" t="str">
        <f t="shared" si="8"/>
        <v>5100.06</v>
      </c>
      <c r="G49" s="143" t="s">
        <v>358</v>
      </c>
      <c r="H49" s="165"/>
      <c r="I49" s="165"/>
      <c r="J49" s="141"/>
      <c r="K49" s="141"/>
      <c r="L49" s="141"/>
      <c r="M49" s="165"/>
      <c r="N49" s="141"/>
      <c r="O49" s="141"/>
      <c r="Q49" s="176"/>
      <c r="R49" s="176"/>
      <c r="S49" s="142"/>
      <c r="T49" s="142"/>
      <c r="U49" s="142"/>
      <c r="V49" s="176"/>
      <c r="W49" s="142"/>
      <c r="X49" s="142"/>
      <c r="Z49" s="178"/>
      <c r="AA49" s="178"/>
      <c r="AB49" s="174"/>
      <c r="AC49" s="174"/>
      <c r="AD49" s="174"/>
      <c r="AE49" s="178"/>
      <c r="AF49" s="174"/>
      <c r="AG49" s="174"/>
      <c r="AI49" s="170"/>
      <c r="AJ49" s="170"/>
      <c r="AK49" s="170">
        <f t="shared" si="6"/>
        <v>0</v>
      </c>
      <c r="AL49" s="172">
        <f>IFERROR(VLOOKUP(B49,[2]rptBudgetaryBudgetCrossOrganiza!$A$7706:$O$8014,13,FALSE),"0")</f>
        <v>0</v>
      </c>
      <c r="AM49" s="172"/>
      <c r="AN49" s="172"/>
      <c r="AO49" s="172"/>
      <c r="AP49" s="172"/>
      <c r="AQ49" s="172"/>
      <c r="AS49" s="142"/>
      <c r="AT49" s="142"/>
      <c r="AU49" s="142"/>
      <c r="AV49" s="142"/>
      <c r="AW49" s="142"/>
      <c r="AX49" s="142"/>
      <c r="AY49" s="142"/>
      <c r="AZ49" s="142"/>
    </row>
    <row r="50" spans="1:52" x14ac:dyDescent="0.2">
      <c r="A50" s="192"/>
      <c r="B50" s="143" t="s">
        <v>217</v>
      </c>
      <c r="C50" s="193" t="s">
        <v>120</v>
      </c>
      <c r="D50" s="193" t="s">
        <v>83</v>
      </c>
      <c r="E50" s="186">
        <v>347</v>
      </c>
      <c r="F50" s="143" t="str">
        <f t="shared" si="8"/>
        <v>5100.07</v>
      </c>
      <c r="G50" s="143" t="s">
        <v>359</v>
      </c>
      <c r="H50" s="165"/>
      <c r="I50" s="165"/>
      <c r="J50" s="141"/>
      <c r="K50" s="141"/>
      <c r="L50" s="141"/>
      <c r="M50" s="165"/>
      <c r="N50" s="141"/>
      <c r="O50" s="141"/>
      <c r="Q50" s="176"/>
      <c r="R50" s="176"/>
      <c r="S50" s="142"/>
      <c r="T50" s="142"/>
      <c r="U50" s="142"/>
      <c r="V50" s="176"/>
      <c r="W50" s="142"/>
      <c r="X50" s="142"/>
      <c r="Z50" s="178"/>
      <c r="AA50" s="178"/>
      <c r="AB50" s="174"/>
      <c r="AC50" s="174"/>
      <c r="AD50" s="174"/>
      <c r="AE50" s="178"/>
      <c r="AF50" s="174"/>
      <c r="AG50" s="174"/>
      <c r="AI50" s="170"/>
      <c r="AJ50" s="170"/>
      <c r="AK50" s="170">
        <f t="shared" si="6"/>
        <v>0</v>
      </c>
      <c r="AL50" s="172">
        <f>IFERROR(VLOOKUP(B50,[2]rptBudgetaryBudgetCrossOrganiza!$A$7706:$O$8014,13,FALSE),"0")</f>
        <v>0</v>
      </c>
      <c r="AM50" s="172"/>
      <c r="AN50" s="172"/>
      <c r="AO50" s="172"/>
      <c r="AP50" s="172"/>
      <c r="AQ50" s="172"/>
      <c r="AS50" s="142"/>
      <c r="AT50" s="142"/>
      <c r="AU50" s="142"/>
      <c r="AV50" s="142"/>
      <c r="AW50" s="142"/>
      <c r="AX50" s="142"/>
      <c r="AY50" s="142"/>
      <c r="AZ50" s="142"/>
    </row>
    <row r="51" spans="1:52" x14ac:dyDescent="0.2">
      <c r="A51" s="192"/>
      <c r="B51" s="143" t="s">
        <v>218</v>
      </c>
      <c r="C51" s="193" t="s">
        <v>120</v>
      </c>
      <c r="D51" s="193" t="s">
        <v>83</v>
      </c>
      <c r="E51" s="186">
        <v>348</v>
      </c>
      <c r="F51" s="143" t="str">
        <f t="shared" si="8"/>
        <v>5100.08</v>
      </c>
      <c r="G51" s="143" t="s">
        <v>360</v>
      </c>
      <c r="H51" s="165"/>
      <c r="I51" s="165"/>
      <c r="J51" s="141"/>
      <c r="K51" s="141"/>
      <c r="L51" s="141"/>
      <c r="M51" s="165"/>
      <c r="N51" s="141"/>
      <c r="O51" s="141"/>
      <c r="Q51" s="176"/>
      <c r="R51" s="176"/>
      <c r="S51" s="142"/>
      <c r="T51" s="142"/>
      <c r="U51" s="142"/>
      <c r="V51" s="176"/>
      <c r="W51" s="142"/>
      <c r="X51" s="142"/>
      <c r="Z51" s="178"/>
      <c r="AA51" s="178"/>
      <c r="AB51" s="174"/>
      <c r="AC51" s="174"/>
      <c r="AD51" s="174"/>
      <c r="AE51" s="178"/>
      <c r="AF51" s="174"/>
      <c r="AG51" s="174"/>
      <c r="AI51" s="170"/>
      <c r="AJ51" s="170"/>
      <c r="AK51" s="170">
        <f t="shared" si="6"/>
        <v>0</v>
      </c>
      <c r="AL51" s="172">
        <f>IFERROR(VLOOKUP(B51,[2]rptBudgetaryBudgetCrossOrganiza!$A$7706:$O$8014,13,FALSE),"0")</f>
        <v>0</v>
      </c>
      <c r="AM51" s="172"/>
      <c r="AN51" s="172"/>
      <c r="AO51" s="172"/>
      <c r="AP51" s="172"/>
      <c r="AQ51" s="172"/>
      <c r="AS51" s="142"/>
      <c r="AT51" s="142"/>
      <c r="AU51" s="142"/>
      <c r="AV51" s="142"/>
      <c r="AW51" s="142"/>
      <c r="AX51" s="142"/>
      <c r="AY51" s="142"/>
      <c r="AZ51" s="142"/>
    </row>
    <row r="52" spans="1:52" x14ac:dyDescent="0.2">
      <c r="A52" s="192"/>
      <c r="B52" s="143" t="s">
        <v>219</v>
      </c>
      <c r="C52" s="193" t="s">
        <v>120</v>
      </c>
      <c r="D52" s="193" t="s">
        <v>83</v>
      </c>
      <c r="E52" s="186">
        <v>349</v>
      </c>
      <c r="F52" s="143" t="str">
        <f t="shared" si="8"/>
        <v>5100.09</v>
      </c>
      <c r="G52" s="143" t="s">
        <v>361</v>
      </c>
      <c r="H52" s="165"/>
      <c r="I52" s="165"/>
      <c r="J52" s="141"/>
      <c r="K52" s="141"/>
      <c r="L52" s="141"/>
      <c r="M52" s="165"/>
      <c r="N52" s="141"/>
      <c r="O52" s="141"/>
      <c r="Q52" s="176"/>
      <c r="R52" s="176"/>
      <c r="S52" s="142"/>
      <c r="T52" s="142"/>
      <c r="U52" s="142"/>
      <c r="V52" s="176"/>
      <c r="W52" s="142"/>
      <c r="X52" s="142"/>
      <c r="Z52" s="178"/>
      <c r="AA52" s="178"/>
      <c r="AB52" s="174"/>
      <c r="AC52" s="174"/>
      <c r="AD52" s="174"/>
      <c r="AE52" s="178"/>
      <c r="AF52" s="174"/>
      <c r="AG52" s="174"/>
      <c r="AI52" s="170"/>
      <c r="AJ52" s="170"/>
      <c r="AK52" s="170">
        <f t="shared" si="6"/>
        <v>0</v>
      </c>
      <c r="AL52" s="172">
        <f>IFERROR(VLOOKUP(B52,[2]rptBudgetaryBudgetCrossOrganiza!$A$7706:$O$8014,13,FALSE),"0")</f>
        <v>0</v>
      </c>
      <c r="AM52" s="172"/>
      <c r="AN52" s="172"/>
      <c r="AO52" s="172"/>
      <c r="AP52" s="172"/>
      <c r="AQ52" s="172"/>
      <c r="AS52" s="142"/>
      <c r="AT52" s="142"/>
      <c r="AU52" s="142"/>
      <c r="AV52" s="142"/>
      <c r="AW52" s="142"/>
      <c r="AX52" s="142"/>
      <c r="AY52" s="142"/>
      <c r="AZ52" s="142"/>
    </row>
    <row r="53" spans="1:52" x14ac:dyDescent="0.2">
      <c r="A53" s="192"/>
      <c r="B53" s="143" t="s">
        <v>220</v>
      </c>
      <c r="C53" s="193" t="s">
        <v>120</v>
      </c>
      <c r="D53" s="193" t="s">
        <v>83</v>
      </c>
      <c r="E53" s="186">
        <v>350</v>
      </c>
      <c r="F53" s="143" t="str">
        <f t="shared" si="8"/>
        <v>5100.11</v>
      </c>
      <c r="G53" s="143" t="s">
        <v>362</v>
      </c>
      <c r="H53" s="165"/>
      <c r="I53" s="165"/>
      <c r="J53" s="141"/>
      <c r="K53" s="141"/>
      <c r="L53" s="141"/>
      <c r="M53" s="165"/>
      <c r="N53" s="141"/>
      <c r="O53" s="141"/>
      <c r="Q53" s="176"/>
      <c r="R53" s="176"/>
      <c r="S53" s="142"/>
      <c r="T53" s="142"/>
      <c r="U53" s="142"/>
      <c r="V53" s="176"/>
      <c r="W53" s="142"/>
      <c r="X53" s="142"/>
      <c r="Z53" s="178"/>
      <c r="AA53" s="178"/>
      <c r="AB53" s="174"/>
      <c r="AC53" s="174"/>
      <c r="AD53" s="174"/>
      <c r="AE53" s="178"/>
      <c r="AF53" s="174"/>
      <c r="AG53" s="174"/>
      <c r="AI53" s="170"/>
      <c r="AJ53" s="170"/>
      <c r="AK53" s="170">
        <f t="shared" si="6"/>
        <v>0</v>
      </c>
      <c r="AL53" s="172">
        <f>IFERROR(VLOOKUP(B53,[2]rptBudgetaryBudgetCrossOrganiza!$A$7706:$O$8014,13,FALSE),"0")</f>
        <v>0</v>
      </c>
      <c r="AM53" s="172"/>
      <c r="AN53" s="172"/>
      <c r="AO53" s="172"/>
      <c r="AP53" s="172"/>
      <c r="AQ53" s="172"/>
      <c r="AS53" s="142"/>
      <c r="AT53" s="142"/>
      <c r="AU53" s="142"/>
      <c r="AV53" s="142"/>
      <c r="AW53" s="142"/>
      <c r="AX53" s="142"/>
      <c r="AY53" s="142"/>
      <c r="AZ53" s="142"/>
    </row>
    <row r="54" spans="1:52" x14ac:dyDescent="0.2">
      <c r="A54" s="192"/>
      <c r="B54" s="143" t="s">
        <v>221</v>
      </c>
      <c r="C54" s="193" t="s">
        <v>120</v>
      </c>
      <c r="D54" s="193" t="s">
        <v>83</v>
      </c>
      <c r="E54" s="186">
        <v>351</v>
      </c>
      <c r="F54" s="143" t="str">
        <f t="shared" si="8"/>
        <v>5100.15</v>
      </c>
      <c r="G54" s="143" t="s">
        <v>363</v>
      </c>
      <c r="H54" s="165"/>
      <c r="I54" s="165"/>
      <c r="J54" s="141"/>
      <c r="K54" s="141"/>
      <c r="L54" s="141"/>
      <c r="M54" s="165"/>
      <c r="N54" s="141"/>
      <c r="O54" s="141"/>
      <c r="Q54" s="176"/>
      <c r="R54" s="176"/>
      <c r="S54" s="142"/>
      <c r="T54" s="142"/>
      <c r="U54" s="142"/>
      <c r="V54" s="176"/>
      <c r="W54" s="142"/>
      <c r="X54" s="142"/>
      <c r="Z54" s="178"/>
      <c r="AA54" s="178"/>
      <c r="AB54" s="174"/>
      <c r="AC54" s="174"/>
      <c r="AD54" s="174"/>
      <c r="AE54" s="178"/>
      <c r="AF54" s="174"/>
      <c r="AG54" s="174"/>
      <c r="AI54" s="170"/>
      <c r="AJ54" s="170"/>
      <c r="AK54" s="170">
        <f t="shared" si="6"/>
        <v>0</v>
      </c>
      <c r="AL54" s="172">
        <f>IFERROR(VLOOKUP(B54,[2]rptBudgetaryBudgetCrossOrganiza!$A$7706:$O$8014,13,FALSE),"0")</f>
        <v>0</v>
      </c>
      <c r="AM54" s="172"/>
      <c r="AN54" s="172"/>
      <c r="AO54" s="172"/>
      <c r="AP54" s="172"/>
      <c r="AQ54" s="172"/>
      <c r="AS54" s="142"/>
      <c r="AT54" s="142"/>
      <c r="AU54" s="142"/>
      <c r="AV54" s="142"/>
      <c r="AW54" s="142"/>
      <c r="AX54" s="142"/>
      <c r="AY54" s="142"/>
      <c r="AZ54" s="142"/>
    </row>
    <row r="55" spans="1:52" x14ac:dyDescent="0.2">
      <c r="A55" s="192"/>
      <c r="B55" s="143" t="s">
        <v>222</v>
      </c>
      <c r="C55" s="193" t="s">
        <v>120</v>
      </c>
      <c r="D55" s="193" t="s">
        <v>83</v>
      </c>
      <c r="E55" s="186">
        <v>352</v>
      </c>
      <c r="F55" s="143" t="str">
        <f t="shared" si="8"/>
        <v>5100.17</v>
      </c>
      <c r="G55" s="143" t="s">
        <v>364</v>
      </c>
      <c r="H55" s="165"/>
      <c r="I55" s="165"/>
      <c r="J55" s="141"/>
      <c r="K55" s="141"/>
      <c r="L55" s="141"/>
      <c r="M55" s="165"/>
      <c r="N55" s="141"/>
      <c r="O55" s="141"/>
      <c r="Q55" s="176"/>
      <c r="R55" s="176"/>
      <c r="S55" s="142"/>
      <c r="T55" s="142"/>
      <c r="U55" s="142"/>
      <c r="V55" s="176"/>
      <c r="W55" s="142"/>
      <c r="X55" s="142"/>
      <c r="Z55" s="178"/>
      <c r="AA55" s="178"/>
      <c r="AB55" s="174"/>
      <c r="AC55" s="174"/>
      <c r="AD55" s="174"/>
      <c r="AE55" s="178"/>
      <c r="AF55" s="174"/>
      <c r="AG55" s="174"/>
      <c r="AI55" s="170"/>
      <c r="AJ55" s="170"/>
      <c r="AK55" s="170">
        <f t="shared" si="6"/>
        <v>0</v>
      </c>
      <c r="AL55" s="172">
        <f>IFERROR(VLOOKUP(B55,[2]rptBudgetaryBudgetCrossOrganiza!$A$7706:$O$8014,13,FALSE),"0")</f>
        <v>0</v>
      </c>
      <c r="AM55" s="172"/>
      <c r="AN55" s="172"/>
      <c r="AO55" s="172"/>
      <c r="AP55" s="172"/>
      <c r="AQ55" s="172"/>
      <c r="AS55" s="142"/>
      <c r="AT55" s="142"/>
      <c r="AU55" s="142"/>
      <c r="AV55" s="142"/>
      <c r="AW55" s="142"/>
      <c r="AX55" s="142"/>
      <c r="AY55" s="142"/>
      <c r="AZ55" s="142"/>
    </row>
    <row r="56" spans="1:52" x14ac:dyDescent="0.2">
      <c r="A56" s="192"/>
      <c r="B56" s="143" t="s">
        <v>223</v>
      </c>
      <c r="C56" s="193" t="s">
        <v>120</v>
      </c>
      <c r="D56" s="193" t="s">
        <v>83</v>
      </c>
      <c r="E56" s="186">
        <v>353</v>
      </c>
      <c r="F56" s="143" t="str">
        <f t="shared" si="8"/>
        <v>6000.01</v>
      </c>
      <c r="G56" s="143" t="s">
        <v>85</v>
      </c>
      <c r="H56" s="165"/>
      <c r="I56" s="165"/>
      <c r="J56" s="141"/>
      <c r="K56" s="141"/>
      <c r="L56" s="141"/>
      <c r="M56" s="165"/>
      <c r="N56" s="141"/>
      <c r="O56" s="141"/>
      <c r="Q56" s="176"/>
      <c r="R56" s="176"/>
      <c r="S56" s="142"/>
      <c r="T56" s="142"/>
      <c r="U56" s="142"/>
      <c r="V56" s="176"/>
      <c r="W56" s="142"/>
      <c r="X56" s="142"/>
      <c r="Z56" s="178"/>
      <c r="AA56" s="178"/>
      <c r="AB56" s="174"/>
      <c r="AC56" s="174"/>
      <c r="AD56" s="174"/>
      <c r="AE56" s="178"/>
      <c r="AF56" s="174"/>
      <c r="AG56" s="174"/>
      <c r="AI56" s="170"/>
      <c r="AJ56" s="170"/>
      <c r="AK56" s="170">
        <f t="shared" si="6"/>
        <v>0</v>
      </c>
      <c r="AL56" s="172">
        <f>IFERROR(VLOOKUP(B56,[2]rptBudgetaryBudgetCrossOrganiza!$A$7706:$O$8014,13,FALSE),"0")</f>
        <v>0</v>
      </c>
      <c r="AM56" s="172"/>
      <c r="AN56" s="172"/>
      <c r="AO56" s="172"/>
      <c r="AP56" s="172"/>
      <c r="AQ56" s="172"/>
      <c r="AS56" s="142"/>
      <c r="AT56" s="142"/>
      <c r="AU56" s="142"/>
      <c r="AV56" s="142"/>
      <c r="AW56" s="142"/>
      <c r="AX56" s="142"/>
      <c r="AY56" s="142"/>
      <c r="AZ56" s="142"/>
    </row>
    <row r="57" spans="1:52" x14ac:dyDescent="0.2">
      <c r="A57" s="192"/>
      <c r="B57" s="143" t="s">
        <v>224</v>
      </c>
      <c r="C57" s="193" t="s">
        <v>120</v>
      </c>
      <c r="D57" s="193" t="s">
        <v>83</v>
      </c>
      <c r="E57" s="186">
        <v>354</v>
      </c>
      <c r="F57" s="143" t="str">
        <f t="shared" si="8"/>
        <v>6000.10</v>
      </c>
      <c r="G57" s="143" t="s">
        <v>365</v>
      </c>
      <c r="H57" s="165"/>
      <c r="I57" s="165"/>
      <c r="J57" s="141"/>
      <c r="K57" s="141"/>
      <c r="L57" s="141"/>
      <c r="M57" s="165"/>
      <c r="N57" s="141"/>
      <c r="O57" s="141"/>
      <c r="Q57" s="176"/>
      <c r="R57" s="176"/>
      <c r="S57" s="142"/>
      <c r="T57" s="142"/>
      <c r="U57" s="142"/>
      <c r="V57" s="176"/>
      <c r="W57" s="142"/>
      <c r="X57" s="142"/>
      <c r="Z57" s="178"/>
      <c r="AA57" s="178"/>
      <c r="AB57" s="174"/>
      <c r="AC57" s="174"/>
      <c r="AD57" s="174"/>
      <c r="AE57" s="178"/>
      <c r="AF57" s="174"/>
      <c r="AG57" s="174"/>
      <c r="AI57" s="170"/>
      <c r="AJ57" s="170"/>
      <c r="AK57" s="170">
        <f t="shared" si="6"/>
        <v>0</v>
      </c>
      <c r="AL57" s="172">
        <f>IFERROR(VLOOKUP(B57,[2]rptBudgetaryBudgetCrossOrganiza!$A$7706:$O$8014,13,FALSE),"0")</f>
        <v>0</v>
      </c>
      <c r="AM57" s="172"/>
      <c r="AN57" s="172"/>
      <c r="AO57" s="172"/>
      <c r="AP57" s="172"/>
      <c r="AQ57" s="172"/>
      <c r="AS57" s="142"/>
      <c r="AT57" s="142"/>
      <c r="AU57" s="142"/>
      <c r="AV57" s="142"/>
      <c r="AW57" s="142"/>
      <c r="AX57" s="142"/>
      <c r="AY57" s="142"/>
      <c r="AZ57" s="142"/>
    </row>
    <row r="58" spans="1:52" x14ac:dyDescent="0.2">
      <c r="A58" s="192"/>
      <c r="B58" s="143" t="s">
        <v>225</v>
      </c>
      <c r="C58" s="193" t="s">
        <v>120</v>
      </c>
      <c r="D58" s="193" t="s">
        <v>83</v>
      </c>
      <c r="E58" s="186">
        <v>355</v>
      </c>
      <c r="F58" s="143" t="str">
        <f t="shared" si="8"/>
        <v>6000.12</v>
      </c>
      <c r="G58" s="143" t="s">
        <v>126</v>
      </c>
      <c r="H58" s="165"/>
      <c r="I58" s="165"/>
      <c r="J58" s="141"/>
      <c r="K58" s="141"/>
      <c r="L58" s="141"/>
      <c r="M58" s="165"/>
      <c r="N58" s="141"/>
      <c r="O58" s="141"/>
      <c r="Q58" s="176"/>
      <c r="R58" s="176"/>
      <c r="S58" s="142"/>
      <c r="T58" s="142"/>
      <c r="U58" s="142"/>
      <c r="V58" s="176"/>
      <c r="W58" s="142"/>
      <c r="X58" s="142"/>
      <c r="Z58" s="178"/>
      <c r="AA58" s="178"/>
      <c r="AB58" s="174"/>
      <c r="AC58" s="174"/>
      <c r="AD58" s="174"/>
      <c r="AE58" s="178"/>
      <c r="AF58" s="174"/>
      <c r="AG58" s="174"/>
      <c r="AI58" s="170"/>
      <c r="AJ58" s="170"/>
      <c r="AK58" s="170">
        <f t="shared" si="6"/>
        <v>0</v>
      </c>
      <c r="AL58" s="172">
        <f>IFERROR(VLOOKUP(B58,[2]rptBudgetaryBudgetCrossOrganiza!$A$7706:$O$8014,13,FALSE),"0")</f>
        <v>0</v>
      </c>
      <c r="AM58" s="172"/>
      <c r="AN58" s="172"/>
      <c r="AO58" s="172"/>
      <c r="AP58" s="172"/>
      <c r="AQ58" s="172"/>
      <c r="AS58" s="142"/>
      <c r="AT58" s="142"/>
      <c r="AU58" s="142"/>
      <c r="AV58" s="142"/>
      <c r="AW58" s="142"/>
      <c r="AX58" s="142"/>
      <c r="AY58" s="142"/>
      <c r="AZ58" s="142"/>
    </row>
    <row r="59" spans="1:52" x14ac:dyDescent="0.2">
      <c r="A59" s="192"/>
      <c r="B59" s="143" t="s">
        <v>226</v>
      </c>
      <c r="C59" s="193" t="s">
        <v>120</v>
      </c>
      <c r="D59" s="193" t="s">
        <v>83</v>
      </c>
      <c r="E59" s="186">
        <v>356</v>
      </c>
      <c r="F59" s="143" t="str">
        <f t="shared" si="8"/>
        <v>6000.13</v>
      </c>
      <c r="G59" s="143" t="s">
        <v>366</v>
      </c>
      <c r="H59" s="165"/>
      <c r="I59" s="165"/>
      <c r="J59" s="141"/>
      <c r="K59" s="141"/>
      <c r="L59" s="141"/>
      <c r="M59" s="165"/>
      <c r="N59" s="141"/>
      <c r="O59" s="141"/>
      <c r="Q59" s="176"/>
      <c r="R59" s="176"/>
      <c r="S59" s="142"/>
      <c r="T59" s="142"/>
      <c r="U59" s="142"/>
      <c r="V59" s="176"/>
      <c r="W59" s="142"/>
      <c r="X59" s="142"/>
      <c r="Z59" s="178"/>
      <c r="AA59" s="178"/>
      <c r="AB59" s="174"/>
      <c r="AC59" s="174"/>
      <c r="AD59" s="174"/>
      <c r="AE59" s="178"/>
      <c r="AF59" s="174"/>
      <c r="AG59" s="174"/>
      <c r="AI59" s="170"/>
      <c r="AJ59" s="170"/>
      <c r="AK59" s="170">
        <f t="shared" si="6"/>
        <v>0</v>
      </c>
      <c r="AL59" s="172">
        <f>IFERROR(VLOOKUP(B59,[2]rptBudgetaryBudgetCrossOrganiza!$A$7706:$O$8014,13,FALSE),"0")</f>
        <v>0</v>
      </c>
      <c r="AM59" s="172"/>
      <c r="AN59" s="172"/>
      <c r="AO59" s="172"/>
      <c r="AP59" s="172"/>
      <c r="AQ59" s="172"/>
      <c r="AS59" s="142"/>
      <c r="AT59" s="142"/>
      <c r="AU59" s="142"/>
      <c r="AV59" s="142"/>
      <c r="AW59" s="142"/>
      <c r="AX59" s="142"/>
      <c r="AY59" s="142"/>
      <c r="AZ59" s="142"/>
    </row>
    <row r="60" spans="1:52" x14ac:dyDescent="0.2">
      <c r="A60" s="192"/>
      <c r="B60" s="143" t="s">
        <v>227</v>
      </c>
      <c r="C60" s="193" t="s">
        <v>120</v>
      </c>
      <c r="D60" s="193" t="s">
        <v>83</v>
      </c>
      <c r="E60" s="186">
        <v>357</v>
      </c>
      <c r="F60" s="143" t="str">
        <f t="shared" si="8"/>
        <v>6000.14</v>
      </c>
      <c r="G60" s="143" t="s">
        <v>367</v>
      </c>
      <c r="H60" s="165"/>
      <c r="I60" s="165"/>
      <c r="J60" s="141"/>
      <c r="K60" s="141"/>
      <c r="L60" s="141"/>
      <c r="M60" s="165"/>
      <c r="N60" s="141"/>
      <c r="O60" s="141"/>
      <c r="Q60" s="176"/>
      <c r="R60" s="176"/>
      <c r="S60" s="142"/>
      <c r="T60" s="142"/>
      <c r="U60" s="142"/>
      <c r="V60" s="176"/>
      <c r="W60" s="142"/>
      <c r="X60" s="142"/>
      <c r="Z60" s="178"/>
      <c r="AA60" s="178"/>
      <c r="AB60" s="174"/>
      <c r="AC60" s="174"/>
      <c r="AD60" s="174"/>
      <c r="AE60" s="178"/>
      <c r="AF60" s="174"/>
      <c r="AG60" s="174"/>
      <c r="AI60" s="170"/>
      <c r="AJ60" s="170"/>
      <c r="AK60" s="170">
        <f t="shared" si="6"/>
        <v>0</v>
      </c>
      <c r="AL60" s="172">
        <f>IFERROR(VLOOKUP(B60,[2]rptBudgetaryBudgetCrossOrganiza!$A$7706:$O$8014,13,FALSE),"0")</f>
        <v>0</v>
      </c>
      <c r="AM60" s="172"/>
      <c r="AN60" s="172"/>
      <c r="AO60" s="172"/>
      <c r="AP60" s="172"/>
      <c r="AQ60" s="172"/>
      <c r="AS60" s="142"/>
      <c r="AT60" s="142"/>
      <c r="AU60" s="142"/>
      <c r="AV60" s="142"/>
      <c r="AW60" s="142"/>
      <c r="AX60" s="142"/>
      <c r="AY60" s="142"/>
      <c r="AZ60" s="142"/>
    </row>
    <row r="61" spans="1:52" x14ac:dyDescent="0.2">
      <c r="A61" s="192"/>
      <c r="B61" s="143" t="s">
        <v>228</v>
      </c>
      <c r="C61" s="193" t="s">
        <v>120</v>
      </c>
      <c r="D61" s="193" t="s">
        <v>83</v>
      </c>
      <c r="E61" s="186">
        <v>358</v>
      </c>
      <c r="F61" s="143" t="str">
        <f t="shared" si="8"/>
        <v>6000.18</v>
      </c>
      <c r="G61" s="143" t="s">
        <v>123</v>
      </c>
      <c r="H61" s="165"/>
      <c r="I61" s="165"/>
      <c r="J61" s="141"/>
      <c r="K61" s="141"/>
      <c r="L61" s="141"/>
      <c r="M61" s="165"/>
      <c r="N61" s="141"/>
      <c r="O61" s="141"/>
      <c r="Q61" s="176"/>
      <c r="R61" s="176"/>
      <c r="S61" s="142"/>
      <c r="T61" s="142"/>
      <c r="U61" s="142"/>
      <c r="V61" s="176"/>
      <c r="W61" s="142"/>
      <c r="X61" s="142"/>
      <c r="Z61" s="178"/>
      <c r="AA61" s="178"/>
      <c r="AB61" s="174"/>
      <c r="AC61" s="174"/>
      <c r="AD61" s="174"/>
      <c r="AE61" s="178"/>
      <c r="AF61" s="174"/>
      <c r="AG61" s="174"/>
      <c r="AI61" s="170"/>
      <c r="AJ61" s="170"/>
      <c r="AK61" s="170">
        <f t="shared" si="6"/>
        <v>0</v>
      </c>
      <c r="AL61" s="172">
        <f>IFERROR(VLOOKUP(B61,[2]rptBudgetaryBudgetCrossOrganiza!$A$7706:$O$8014,13,FALSE),"0")</f>
        <v>0</v>
      </c>
      <c r="AM61" s="172"/>
      <c r="AN61" s="172"/>
      <c r="AO61" s="172"/>
      <c r="AP61" s="172"/>
      <c r="AQ61" s="172"/>
      <c r="AS61" s="142"/>
      <c r="AT61" s="142"/>
      <c r="AU61" s="142"/>
      <c r="AV61" s="142"/>
      <c r="AW61" s="142"/>
      <c r="AX61" s="142"/>
      <c r="AY61" s="142"/>
      <c r="AZ61" s="142"/>
    </row>
    <row r="62" spans="1:52" x14ac:dyDescent="0.2">
      <c r="A62" s="192"/>
      <c r="B62" s="143" t="s">
        <v>229</v>
      </c>
      <c r="C62" s="193" t="s">
        <v>120</v>
      </c>
      <c r="D62" s="193" t="s">
        <v>83</v>
      </c>
      <c r="E62" s="186">
        <v>359</v>
      </c>
      <c r="F62" s="143" t="str">
        <f t="shared" si="8"/>
        <v>6100.01</v>
      </c>
      <c r="G62" s="143" t="s">
        <v>368</v>
      </c>
      <c r="H62" s="165"/>
      <c r="I62" s="165"/>
      <c r="J62" s="141"/>
      <c r="K62" s="141"/>
      <c r="L62" s="141"/>
      <c r="M62" s="165"/>
      <c r="N62" s="141"/>
      <c r="O62" s="141"/>
      <c r="Q62" s="176"/>
      <c r="R62" s="176"/>
      <c r="S62" s="142"/>
      <c r="T62" s="142"/>
      <c r="U62" s="142"/>
      <c r="V62" s="176"/>
      <c r="W62" s="142"/>
      <c r="X62" s="142"/>
      <c r="Z62" s="178"/>
      <c r="AA62" s="178"/>
      <c r="AB62" s="174"/>
      <c r="AC62" s="174"/>
      <c r="AD62" s="174"/>
      <c r="AE62" s="178"/>
      <c r="AF62" s="174"/>
      <c r="AG62" s="174"/>
      <c r="AI62" s="170"/>
      <c r="AJ62" s="170"/>
      <c r="AK62" s="170">
        <f t="shared" si="6"/>
        <v>0</v>
      </c>
      <c r="AL62" s="172">
        <f>IFERROR(VLOOKUP(B62,[2]rptBudgetaryBudgetCrossOrganiza!$A$7706:$O$8014,13,FALSE),"0")</f>
        <v>0</v>
      </c>
      <c r="AM62" s="172"/>
      <c r="AN62" s="172"/>
      <c r="AO62" s="172"/>
      <c r="AP62" s="172"/>
      <c r="AQ62" s="172"/>
      <c r="AS62" s="142"/>
      <c r="AT62" s="142"/>
      <c r="AU62" s="142"/>
      <c r="AV62" s="142"/>
      <c r="AW62" s="142"/>
      <c r="AX62" s="142"/>
      <c r="AY62" s="142"/>
      <c r="AZ62" s="142"/>
    </row>
    <row r="63" spans="1:52" x14ac:dyDescent="0.2">
      <c r="A63" s="192"/>
      <c r="B63" s="143" t="s">
        <v>230</v>
      </c>
      <c r="C63" s="193" t="s">
        <v>120</v>
      </c>
      <c r="D63" s="193" t="s">
        <v>83</v>
      </c>
      <c r="E63" s="186">
        <v>360</v>
      </c>
      <c r="F63" s="143" t="str">
        <f t="shared" si="8"/>
        <v>6100.02</v>
      </c>
      <c r="G63" s="143" t="s">
        <v>369</v>
      </c>
      <c r="H63" s="165"/>
      <c r="I63" s="165"/>
      <c r="J63" s="141"/>
      <c r="K63" s="141"/>
      <c r="L63" s="141"/>
      <c r="M63" s="165"/>
      <c r="N63" s="141"/>
      <c r="O63" s="141"/>
      <c r="Q63" s="176"/>
      <c r="R63" s="176"/>
      <c r="S63" s="142"/>
      <c r="T63" s="142"/>
      <c r="U63" s="142"/>
      <c r="V63" s="176"/>
      <c r="W63" s="142"/>
      <c r="X63" s="142"/>
      <c r="Z63" s="178"/>
      <c r="AA63" s="178"/>
      <c r="AB63" s="174"/>
      <c r="AC63" s="174"/>
      <c r="AD63" s="174"/>
      <c r="AE63" s="178"/>
      <c r="AF63" s="174"/>
      <c r="AG63" s="174"/>
      <c r="AI63" s="170"/>
      <c r="AJ63" s="170"/>
      <c r="AK63" s="170">
        <f t="shared" si="6"/>
        <v>0</v>
      </c>
      <c r="AL63" s="172">
        <f>IFERROR(VLOOKUP(B63,[2]rptBudgetaryBudgetCrossOrganiza!$A$7706:$O$8014,13,FALSE),"0")</f>
        <v>0</v>
      </c>
      <c r="AM63" s="172"/>
      <c r="AN63" s="172"/>
      <c r="AO63" s="172"/>
      <c r="AP63" s="172"/>
      <c r="AQ63" s="172"/>
      <c r="AS63" s="142"/>
      <c r="AT63" s="142"/>
      <c r="AU63" s="142"/>
      <c r="AV63" s="142"/>
      <c r="AW63" s="142"/>
      <c r="AX63" s="142"/>
      <c r="AY63" s="142"/>
      <c r="AZ63" s="142"/>
    </row>
    <row r="64" spans="1:52" x14ac:dyDescent="0.2">
      <c r="A64" s="192"/>
      <c r="B64" s="143" t="s">
        <v>231</v>
      </c>
      <c r="C64" s="193" t="s">
        <v>120</v>
      </c>
      <c r="D64" s="193" t="s">
        <v>83</v>
      </c>
      <c r="E64" s="186">
        <v>361</v>
      </c>
      <c r="F64" s="143" t="str">
        <f t="shared" si="8"/>
        <v>6100.03</v>
      </c>
      <c r="G64" s="143" t="s">
        <v>370</v>
      </c>
      <c r="H64" s="165"/>
      <c r="I64" s="165"/>
      <c r="J64" s="141"/>
      <c r="K64" s="141"/>
      <c r="L64" s="141"/>
      <c r="M64" s="165"/>
      <c r="N64" s="141"/>
      <c r="O64" s="141"/>
      <c r="Q64" s="176"/>
      <c r="R64" s="176"/>
      <c r="S64" s="142"/>
      <c r="T64" s="142"/>
      <c r="U64" s="142"/>
      <c r="V64" s="176"/>
      <c r="W64" s="142"/>
      <c r="X64" s="142"/>
      <c r="Z64" s="178"/>
      <c r="AA64" s="178"/>
      <c r="AB64" s="174"/>
      <c r="AC64" s="174"/>
      <c r="AD64" s="174"/>
      <c r="AE64" s="178"/>
      <c r="AF64" s="174"/>
      <c r="AG64" s="174"/>
      <c r="AI64" s="170"/>
      <c r="AJ64" s="170"/>
      <c r="AK64" s="170">
        <f t="shared" si="6"/>
        <v>0</v>
      </c>
      <c r="AL64" s="172">
        <f>IFERROR(VLOOKUP(B64,[2]rptBudgetaryBudgetCrossOrganiza!$A$7706:$O$8014,13,FALSE),"0")</f>
        <v>0</v>
      </c>
      <c r="AM64" s="172"/>
      <c r="AN64" s="172"/>
      <c r="AO64" s="172"/>
      <c r="AP64" s="172"/>
      <c r="AQ64" s="172"/>
      <c r="AS64" s="142"/>
      <c r="AT64" s="142"/>
      <c r="AU64" s="142"/>
      <c r="AV64" s="142"/>
      <c r="AW64" s="142"/>
      <c r="AX64" s="142"/>
      <c r="AY64" s="142"/>
      <c r="AZ64" s="142"/>
    </row>
    <row r="65" spans="1:52" x14ac:dyDescent="0.2">
      <c r="A65" s="192"/>
      <c r="B65" s="143" t="s">
        <v>232</v>
      </c>
      <c r="C65" s="193" t="s">
        <v>120</v>
      </c>
      <c r="D65" s="193" t="s">
        <v>83</v>
      </c>
      <c r="E65" s="186">
        <v>362</v>
      </c>
      <c r="F65" s="143" t="str">
        <f t="shared" si="8"/>
        <v>6200.01</v>
      </c>
      <c r="G65" s="143" t="s">
        <v>371</v>
      </c>
      <c r="H65" s="165"/>
      <c r="I65" s="165"/>
      <c r="J65" s="141"/>
      <c r="K65" s="141"/>
      <c r="L65" s="141"/>
      <c r="M65" s="165"/>
      <c r="N65" s="141"/>
      <c r="O65" s="141"/>
      <c r="Q65" s="176"/>
      <c r="R65" s="176"/>
      <c r="S65" s="142"/>
      <c r="T65" s="142"/>
      <c r="U65" s="142"/>
      <c r="V65" s="176"/>
      <c r="W65" s="142"/>
      <c r="X65" s="142"/>
      <c r="Z65" s="178"/>
      <c r="AA65" s="178"/>
      <c r="AB65" s="174"/>
      <c r="AC65" s="174"/>
      <c r="AD65" s="174"/>
      <c r="AE65" s="178"/>
      <c r="AF65" s="174"/>
      <c r="AG65" s="174"/>
      <c r="AI65" s="170"/>
      <c r="AJ65" s="170"/>
      <c r="AK65" s="170">
        <f t="shared" si="6"/>
        <v>0</v>
      </c>
      <c r="AL65" s="172">
        <f>IFERROR(VLOOKUP(B65,[2]rptBudgetaryBudgetCrossOrganiza!$A$7706:$O$8014,13,FALSE),"0")</f>
        <v>0</v>
      </c>
      <c r="AM65" s="172"/>
      <c r="AN65" s="172"/>
      <c r="AO65" s="172"/>
      <c r="AP65" s="172"/>
      <c r="AQ65" s="172"/>
      <c r="AS65" s="142"/>
      <c r="AT65" s="142"/>
      <c r="AU65" s="142"/>
      <c r="AV65" s="142"/>
      <c r="AW65" s="142"/>
      <c r="AX65" s="142"/>
      <c r="AY65" s="142"/>
      <c r="AZ65" s="142"/>
    </row>
    <row r="66" spans="1:52" x14ac:dyDescent="0.2">
      <c r="A66" s="192"/>
      <c r="B66" s="143" t="s">
        <v>233</v>
      </c>
      <c r="C66" s="193" t="s">
        <v>120</v>
      </c>
      <c r="D66" s="193" t="s">
        <v>83</v>
      </c>
      <c r="E66" s="186">
        <v>363</v>
      </c>
      <c r="F66" s="143" t="str">
        <f t="shared" si="8"/>
        <v>6200.02</v>
      </c>
      <c r="G66" s="143" t="s">
        <v>86</v>
      </c>
      <c r="H66" s="165"/>
      <c r="I66" s="165"/>
      <c r="J66" s="141"/>
      <c r="K66" s="141"/>
      <c r="L66" s="141"/>
      <c r="M66" s="165"/>
      <c r="N66" s="141"/>
      <c r="O66" s="141"/>
      <c r="Q66" s="176"/>
      <c r="R66" s="176"/>
      <c r="S66" s="142"/>
      <c r="T66" s="142"/>
      <c r="U66" s="142"/>
      <c r="V66" s="176"/>
      <c r="W66" s="142"/>
      <c r="X66" s="142"/>
      <c r="Z66" s="178"/>
      <c r="AA66" s="178"/>
      <c r="AB66" s="174"/>
      <c r="AC66" s="174"/>
      <c r="AD66" s="174"/>
      <c r="AE66" s="178"/>
      <c r="AF66" s="174"/>
      <c r="AG66" s="174"/>
      <c r="AI66" s="170"/>
      <c r="AJ66" s="170"/>
      <c r="AK66" s="170">
        <f t="shared" si="6"/>
        <v>0</v>
      </c>
      <c r="AL66" s="172">
        <f>IFERROR(VLOOKUP(B66,[2]rptBudgetaryBudgetCrossOrganiza!$A$7706:$O$8014,13,FALSE),"0")</f>
        <v>0</v>
      </c>
      <c r="AM66" s="172"/>
      <c r="AN66" s="172"/>
      <c r="AO66" s="172"/>
      <c r="AP66" s="172"/>
      <c r="AQ66" s="172"/>
      <c r="AS66" s="142"/>
      <c r="AT66" s="142"/>
      <c r="AU66" s="142"/>
      <c r="AV66" s="142"/>
      <c r="AW66" s="142"/>
      <c r="AX66" s="142"/>
      <c r="AY66" s="142"/>
      <c r="AZ66" s="142"/>
    </row>
    <row r="67" spans="1:52" x14ac:dyDescent="0.2">
      <c r="A67" s="192"/>
      <c r="B67" s="143" t="s">
        <v>234</v>
      </c>
      <c r="C67" s="193" t="s">
        <v>120</v>
      </c>
      <c r="D67" s="193" t="s">
        <v>83</v>
      </c>
      <c r="E67" s="186">
        <v>364</v>
      </c>
      <c r="F67" s="143" t="str">
        <f t="shared" si="8"/>
        <v>6200.03</v>
      </c>
      <c r="G67" s="143" t="s">
        <v>372</v>
      </c>
      <c r="H67" s="165"/>
      <c r="I67" s="165"/>
      <c r="J67" s="141"/>
      <c r="K67" s="141"/>
      <c r="L67" s="141"/>
      <c r="M67" s="165"/>
      <c r="N67" s="141"/>
      <c r="O67" s="141"/>
      <c r="Q67" s="176"/>
      <c r="R67" s="176"/>
      <c r="S67" s="142"/>
      <c r="T67" s="142"/>
      <c r="U67" s="142"/>
      <c r="V67" s="176"/>
      <c r="W67" s="142"/>
      <c r="X67" s="142"/>
      <c r="Z67" s="178"/>
      <c r="AA67" s="178"/>
      <c r="AB67" s="174"/>
      <c r="AC67" s="174"/>
      <c r="AD67" s="174"/>
      <c r="AE67" s="178"/>
      <c r="AF67" s="174"/>
      <c r="AG67" s="174"/>
      <c r="AI67" s="170"/>
      <c r="AJ67" s="170"/>
      <c r="AK67" s="170">
        <f t="shared" si="6"/>
        <v>0</v>
      </c>
      <c r="AL67" s="172">
        <f>IFERROR(VLOOKUP(B67,[2]rptBudgetaryBudgetCrossOrganiza!$A$7706:$O$8014,13,FALSE),"0")</f>
        <v>0</v>
      </c>
      <c r="AM67" s="172"/>
      <c r="AN67" s="172"/>
      <c r="AO67" s="172"/>
      <c r="AP67" s="172"/>
      <c r="AQ67" s="172"/>
      <c r="AS67" s="142"/>
      <c r="AT67" s="142"/>
      <c r="AU67" s="142"/>
      <c r="AV67" s="142"/>
      <c r="AW67" s="142"/>
      <c r="AX67" s="142"/>
      <c r="AY67" s="142"/>
      <c r="AZ67" s="142"/>
    </row>
    <row r="68" spans="1:52" x14ac:dyDescent="0.2">
      <c r="A68" s="192"/>
      <c r="B68" s="143" t="s">
        <v>235</v>
      </c>
      <c r="C68" s="193" t="s">
        <v>120</v>
      </c>
      <c r="D68" s="193" t="s">
        <v>83</v>
      </c>
      <c r="E68" s="186">
        <v>365</v>
      </c>
      <c r="F68" s="143" t="str">
        <f t="shared" si="8"/>
        <v>6200.04</v>
      </c>
      <c r="G68" s="143" t="s">
        <v>373</v>
      </c>
      <c r="H68" s="165"/>
      <c r="I68" s="165"/>
      <c r="J68" s="141"/>
      <c r="K68" s="141"/>
      <c r="L68" s="141"/>
      <c r="M68" s="165"/>
      <c r="N68" s="141"/>
      <c r="O68" s="141"/>
      <c r="Q68" s="176"/>
      <c r="R68" s="176"/>
      <c r="S68" s="142"/>
      <c r="T68" s="142"/>
      <c r="U68" s="142"/>
      <c r="V68" s="176"/>
      <c r="W68" s="142"/>
      <c r="X68" s="142"/>
      <c r="Z68" s="178"/>
      <c r="AA68" s="178"/>
      <c r="AB68" s="174"/>
      <c r="AC68" s="174"/>
      <c r="AD68" s="174"/>
      <c r="AE68" s="178"/>
      <c r="AF68" s="174"/>
      <c r="AG68" s="174"/>
      <c r="AI68" s="170"/>
      <c r="AJ68" s="170"/>
      <c r="AK68" s="170">
        <f t="shared" ref="AK68:AK131" si="9">AJ68</f>
        <v>0</v>
      </c>
      <c r="AL68" s="172">
        <f>IFERROR(VLOOKUP(B68,[2]rptBudgetaryBudgetCrossOrganiza!$A$7706:$O$8014,13,FALSE),"0")</f>
        <v>0</v>
      </c>
      <c r="AM68" s="172"/>
      <c r="AN68" s="172"/>
      <c r="AO68" s="172"/>
      <c r="AP68" s="172"/>
      <c r="AQ68" s="172"/>
      <c r="AS68" s="142"/>
      <c r="AT68" s="142"/>
      <c r="AU68" s="142"/>
      <c r="AV68" s="142"/>
      <c r="AW68" s="142"/>
      <c r="AX68" s="142"/>
      <c r="AY68" s="142"/>
      <c r="AZ68" s="142"/>
    </row>
    <row r="69" spans="1:52" x14ac:dyDescent="0.2">
      <c r="A69" s="192"/>
      <c r="B69" s="143" t="s">
        <v>236</v>
      </c>
      <c r="C69" s="193" t="s">
        <v>120</v>
      </c>
      <c r="D69" s="193" t="s">
        <v>83</v>
      </c>
      <c r="E69" s="186">
        <v>366</v>
      </c>
      <c r="F69" s="143" t="str">
        <f t="shared" si="8"/>
        <v>6200.05</v>
      </c>
      <c r="G69" s="143" t="s">
        <v>374</v>
      </c>
      <c r="H69" s="165"/>
      <c r="I69" s="165"/>
      <c r="J69" s="141"/>
      <c r="K69" s="141"/>
      <c r="L69" s="141"/>
      <c r="M69" s="165"/>
      <c r="N69" s="141"/>
      <c r="O69" s="141"/>
      <c r="Q69" s="176"/>
      <c r="R69" s="176"/>
      <c r="S69" s="142"/>
      <c r="T69" s="142"/>
      <c r="U69" s="142"/>
      <c r="V69" s="176"/>
      <c r="W69" s="142"/>
      <c r="X69" s="142"/>
      <c r="Z69" s="178"/>
      <c r="AA69" s="178"/>
      <c r="AB69" s="174"/>
      <c r="AC69" s="174"/>
      <c r="AD69" s="174"/>
      <c r="AE69" s="178"/>
      <c r="AF69" s="174"/>
      <c r="AG69" s="174"/>
      <c r="AI69" s="170"/>
      <c r="AJ69" s="170"/>
      <c r="AK69" s="170">
        <f t="shared" si="9"/>
        <v>0</v>
      </c>
      <c r="AL69" s="172">
        <f>IFERROR(VLOOKUP(B69,[2]rptBudgetaryBudgetCrossOrganiza!$A$7706:$O$8014,13,FALSE),"0")</f>
        <v>0</v>
      </c>
      <c r="AM69" s="172"/>
      <c r="AN69" s="172"/>
      <c r="AO69" s="172"/>
      <c r="AP69" s="172"/>
      <c r="AQ69" s="172"/>
      <c r="AS69" s="142"/>
      <c r="AT69" s="142"/>
      <c r="AU69" s="142"/>
      <c r="AV69" s="142"/>
      <c r="AW69" s="142"/>
      <c r="AX69" s="142"/>
      <c r="AY69" s="142"/>
      <c r="AZ69" s="142"/>
    </row>
    <row r="70" spans="1:52" x14ac:dyDescent="0.2">
      <c r="A70" s="192"/>
      <c r="B70" s="143" t="s">
        <v>237</v>
      </c>
      <c r="C70" s="193" t="s">
        <v>120</v>
      </c>
      <c r="D70" s="193" t="s">
        <v>83</v>
      </c>
      <c r="E70" s="186">
        <v>367</v>
      </c>
      <c r="F70" s="143" t="str">
        <f t="shared" si="8"/>
        <v>6200.09</v>
      </c>
      <c r="G70" s="143" t="s">
        <v>115</v>
      </c>
      <c r="H70" s="165"/>
      <c r="I70" s="165"/>
      <c r="J70" s="141"/>
      <c r="K70" s="141"/>
      <c r="L70" s="141"/>
      <c r="M70" s="165"/>
      <c r="N70" s="141"/>
      <c r="O70" s="141"/>
      <c r="Q70" s="176"/>
      <c r="R70" s="176"/>
      <c r="S70" s="142"/>
      <c r="T70" s="142"/>
      <c r="U70" s="142"/>
      <c r="V70" s="176"/>
      <c r="W70" s="142"/>
      <c r="X70" s="142"/>
      <c r="Z70" s="178"/>
      <c r="AA70" s="178"/>
      <c r="AB70" s="174"/>
      <c r="AC70" s="174"/>
      <c r="AD70" s="174"/>
      <c r="AE70" s="178"/>
      <c r="AF70" s="174"/>
      <c r="AG70" s="174"/>
      <c r="AI70" s="170"/>
      <c r="AJ70" s="170"/>
      <c r="AK70" s="170">
        <f t="shared" si="9"/>
        <v>0</v>
      </c>
      <c r="AL70" s="172">
        <f>IFERROR(VLOOKUP(B70,[2]rptBudgetaryBudgetCrossOrganiza!$A$7706:$O$8014,13,FALSE),"0")</f>
        <v>0</v>
      </c>
      <c r="AM70" s="172"/>
      <c r="AN70" s="172"/>
      <c r="AO70" s="172"/>
      <c r="AP70" s="172"/>
      <c r="AQ70" s="172"/>
      <c r="AS70" s="142"/>
      <c r="AT70" s="142"/>
      <c r="AU70" s="142"/>
      <c r="AV70" s="142"/>
      <c r="AW70" s="142"/>
      <c r="AX70" s="142"/>
      <c r="AY70" s="142"/>
      <c r="AZ70" s="142"/>
    </row>
    <row r="71" spans="1:52" x14ac:dyDescent="0.2">
      <c r="A71" s="192"/>
      <c r="B71" s="143" t="s">
        <v>238</v>
      </c>
      <c r="C71" s="193" t="s">
        <v>120</v>
      </c>
      <c r="D71" s="193" t="s">
        <v>83</v>
      </c>
      <c r="E71" s="186">
        <v>368</v>
      </c>
      <c r="F71" s="143" t="str">
        <f t="shared" si="8"/>
        <v>6300.01</v>
      </c>
      <c r="G71" s="143" t="s">
        <v>375</v>
      </c>
      <c r="H71" s="165"/>
      <c r="I71" s="165"/>
      <c r="J71" s="141"/>
      <c r="K71" s="141"/>
      <c r="L71" s="141"/>
      <c r="M71" s="165"/>
      <c r="N71" s="141"/>
      <c r="O71" s="141"/>
      <c r="Q71" s="176"/>
      <c r="R71" s="176"/>
      <c r="S71" s="142"/>
      <c r="T71" s="142"/>
      <c r="U71" s="142"/>
      <c r="V71" s="176"/>
      <c r="W71" s="142"/>
      <c r="X71" s="142"/>
      <c r="Z71" s="178"/>
      <c r="AA71" s="178"/>
      <c r="AB71" s="174"/>
      <c r="AC71" s="174"/>
      <c r="AD71" s="174"/>
      <c r="AE71" s="178"/>
      <c r="AF71" s="174"/>
      <c r="AG71" s="174"/>
      <c r="AI71" s="170"/>
      <c r="AJ71" s="170"/>
      <c r="AK71" s="170">
        <f t="shared" si="9"/>
        <v>0</v>
      </c>
      <c r="AL71" s="172">
        <f>IFERROR(VLOOKUP(B71,[2]rptBudgetaryBudgetCrossOrganiza!$A$7706:$O$8014,13,FALSE),"0")</f>
        <v>0</v>
      </c>
      <c r="AM71" s="172"/>
      <c r="AN71" s="172"/>
      <c r="AO71" s="172"/>
      <c r="AP71" s="172"/>
      <c r="AQ71" s="172"/>
      <c r="AS71" s="142"/>
      <c r="AT71" s="142"/>
      <c r="AU71" s="142"/>
      <c r="AV71" s="142"/>
      <c r="AW71" s="142"/>
      <c r="AX71" s="142"/>
      <c r="AY71" s="142"/>
      <c r="AZ71" s="142"/>
    </row>
    <row r="72" spans="1:52" x14ac:dyDescent="0.2">
      <c r="A72" s="192"/>
      <c r="B72" s="143" t="s">
        <v>239</v>
      </c>
      <c r="C72" s="193" t="s">
        <v>120</v>
      </c>
      <c r="D72" s="193" t="s">
        <v>83</v>
      </c>
      <c r="E72" s="186">
        <v>369</v>
      </c>
      <c r="F72" s="143" t="str">
        <f t="shared" si="8"/>
        <v>6300.02</v>
      </c>
      <c r="G72" s="143" t="s">
        <v>376</v>
      </c>
      <c r="H72" s="165"/>
      <c r="I72" s="165"/>
      <c r="J72" s="141"/>
      <c r="K72" s="141"/>
      <c r="L72" s="141"/>
      <c r="M72" s="165"/>
      <c r="N72" s="141"/>
      <c r="O72" s="141"/>
      <c r="Q72" s="176"/>
      <c r="R72" s="176"/>
      <c r="S72" s="142"/>
      <c r="T72" s="142"/>
      <c r="U72" s="142"/>
      <c r="V72" s="176"/>
      <c r="W72" s="142"/>
      <c r="X72" s="142"/>
      <c r="Z72" s="178"/>
      <c r="AA72" s="178"/>
      <c r="AB72" s="174"/>
      <c r="AC72" s="174"/>
      <c r="AD72" s="174"/>
      <c r="AE72" s="178"/>
      <c r="AF72" s="174"/>
      <c r="AG72" s="174"/>
      <c r="AI72" s="170"/>
      <c r="AJ72" s="170"/>
      <c r="AK72" s="170">
        <f t="shared" si="9"/>
        <v>0</v>
      </c>
      <c r="AL72" s="172">
        <f>IFERROR(VLOOKUP(B72,[2]rptBudgetaryBudgetCrossOrganiza!$A$7706:$O$8014,13,FALSE),"0")</f>
        <v>0</v>
      </c>
      <c r="AM72" s="172"/>
      <c r="AN72" s="172"/>
      <c r="AO72" s="172"/>
      <c r="AP72" s="172"/>
      <c r="AQ72" s="172"/>
      <c r="AS72" s="142"/>
      <c r="AT72" s="142"/>
      <c r="AU72" s="142"/>
      <c r="AV72" s="142"/>
      <c r="AW72" s="142"/>
      <c r="AX72" s="142"/>
      <c r="AY72" s="142"/>
      <c r="AZ72" s="142"/>
    </row>
    <row r="73" spans="1:52" x14ac:dyDescent="0.2">
      <c r="A73" s="192"/>
      <c r="B73" s="143" t="s">
        <v>240</v>
      </c>
      <c r="C73" s="193" t="s">
        <v>120</v>
      </c>
      <c r="D73" s="193" t="s">
        <v>83</v>
      </c>
      <c r="E73" s="186">
        <v>370</v>
      </c>
      <c r="F73" s="143" t="str">
        <f t="shared" si="8"/>
        <v>6300.03</v>
      </c>
      <c r="G73" s="143" t="s">
        <v>377</v>
      </c>
      <c r="H73" s="165"/>
      <c r="I73" s="165"/>
      <c r="J73" s="141"/>
      <c r="K73" s="141"/>
      <c r="L73" s="141"/>
      <c r="M73" s="165"/>
      <c r="N73" s="141"/>
      <c r="O73" s="141"/>
      <c r="Q73" s="176"/>
      <c r="R73" s="176"/>
      <c r="S73" s="142"/>
      <c r="T73" s="142"/>
      <c r="U73" s="142"/>
      <c r="V73" s="176"/>
      <c r="W73" s="142"/>
      <c r="X73" s="142"/>
      <c r="Z73" s="178"/>
      <c r="AA73" s="178"/>
      <c r="AB73" s="174"/>
      <c r="AC73" s="174"/>
      <c r="AD73" s="174"/>
      <c r="AE73" s="178"/>
      <c r="AF73" s="174"/>
      <c r="AG73" s="174"/>
      <c r="AI73" s="170"/>
      <c r="AJ73" s="170"/>
      <c r="AK73" s="170">
        <f t="shared" si="9"/>
        <v>0</v>
      </c>
      <c r="AL73" s="172">
        <f>IFERROR(VLOOKUP(B73,[2]rptBudgetaryBudgetCrossOrganiza!$A$7706:$O$8014,13,FALSE),"0")</f>
        <v>0</v>
      </c>
      <c r="AM73" s="172"/>
      <c r="AN73" s="172"/>
      <c r="AO73" s="172"/>
      <c r="AP73" s="172"/>
      <c r="AQ73" s="172"/>
      <c r="AS73" s="142"/>
      <c r="AT73" s="142"/>
      <c r="AU73" s="142"/>
      <c r="AV73" s="142"/>
      <c r="AW73" s="142"/>
      <c r="AX73" s="142"/>
      <c r="AY73" s="142"/>
      <c r="AZ73" s="142"/>
    </row>
    <row r="74" spans="1:52" x14ac:dyDescent="0.2">
      <c r="A74" s="192"/>
      <c r="B74" s="143" t="s">
        <v>241</v>
      </c>
      <c r="C74" s="193" t="s">
        <v>120</v>
      </c>
      <c r="D74" s="193" t="s">
        <v>83</v>
      </c>
      <c r="E74" s="186">
        <v>371</v>
      </c>
      <c r="F74" s="143" t="str">
        <f t="shared" si="8"/>
        <v>6350.01</v>
      </c>
      <c r="G74" s="143" t="s">
        <v>378</v>
      </c>
      <c r="H74" s="165"/>
      <c r="I74" s="165"/>
      <c r="J74" s="141"/>
      <c r="K74" s="141"/>
      <c r="L74" s="141"/>
      <c r="M74" s="165"/>
      <c r="N74" s="141"/>
      <c r="O74" s="141"/>
      <c r="Q74" s="176"/>
      <c r="R74" s="176"/>
      <c r="S74" s="142"/>
      <c r="T74" s="142"/>
      <c r="U74" s="142"/>
      <c r="V74" s="176"/>
      <c r="W74" s="142"/>
      <c r="X74" s="142"/>
      <c r="Z74" s="178"/>
      <c r="AA74" s="178"/>
      <c r="AB74" s="174"/>
      <c r="AC74" s="174"/>
      <c r="AD74" s="174"/>
      <c r="AE74" s="178"/>
      <c r="AF74" s="174"/>
      <c r="AG74" s="174"/>
      <c r="AI74" s="170"/>
      <c r="AJ74" s="170"/>
      <c r="AK74" s="170">
        <f t="shared" si="9"/>
        <v>0</v>
      </c>
      <c r="AL74" s="172">
        <f>IFERROR(VLOOKUP(B74,[2]rptBudgetaryBudgetCrossOrganiza!$A$7706:$O$8014,13,FALSE),"0")</f>
        <v>0</v>
      </c>
      <c r="AM74" s="172"/>
      <c r="AN74" s="172"/>
      <c r="AO74" s="172"/>
      <c r="AP74" s="172"/>
      <c r="AQ74" s="172"/>
      <c r="AS74" s="142"/>
      <c r="AT74" s="142"/>
      <c r="AU74" s="142"/>
      <c r="AV74" s="142"/>
      <c r="AW74" s="142"/>
      <c r="AX74" s="142"/>
      <c r="AY74" s="142"/>
      <c r="AZ74" s="142"/>
    </row>
    <row r="75" spans="1:52" x14ac:dyDescent="0.2">
      <c r="A75" s="192"/>
      <c r="B75" s="143" t="s">
        <v>242</v>
      </c>
      <c r="C75" s="193" t="s">
        <v>120</v>
      </c>
      <c r="D75" s="193" t="s">
        <v>83</v>
      </c>
      <c r="E75" s="186">
        <v>372</v>
      </c>
      <c r="F75" s="143" t="str">
        <f t="shared" si="8"/>
        <v>6350.02</v>
      </c>
      <c r="G75" s="143" t="s">
        <v>379</v>
      </c>
      <c r="H75" s="165"/>
      <c r="I75" s="165"/>
      <c r="J75" s="141"/>
      <c r="K75" s="141"/>
      <c r="L75" s="141"/>
      <c r="M75" s="165"/>
      <c r="N75" s="141"/>
      <c r="O75" s="141"/>
      <c r="Q75" s="176"/>
      <c r="R75" s="176"/>
      <c r="S75" s="142"/>
      <c r="T75" s="142"/>
      <c r="U75" s="142"/>
      <c r="V75" s="176"/>
      <c r="W75" s="142"/>
      <c r="X75" s="142"/>
      <c r="Z75" s="178"/>
      <c r="AA75" s="178"/>
      <c r="AB75" s="174"/>
      <c r="AC75" s="174"/>
      <c r="AD75" s="174"/>
      <c r="AE75" s="178"/>
      <c r="AF75" s="174"/>
      <c r="AG75" s="174"/>
      <c r="AI75" s="170"/>
      <c r="AJ75" s="170"/>
      <c r="AK75" s="170">
        <f t="shared" si="9"/>
        <v>0</v>
      </c>
      <c r="AL75" s="172">
        <f>IFERROR(VLOOKUP(B75,[2]rptBudgetaryBudgetCrossOrganiza!$A$7706:$O$8014,13,FALSE),"0")</f>
        <v>0</v>
      </c>
      <c r="AM75" s="172"/>
      <c r="AN75" s="172"/>
      <c r="AO75" s="172"/>
      <c r="AP75" s="172"/>
      <c r="AQ75" s="172"/>
      <c r="AS75" s="142"/>
      <c r="AT75" s="142"/>
      <c r="AU75" s="142"/>
      <c r="AV75" s="142"/>
      <c r="AW75" s="142"/>
      <c r="AX75" s="142"/>
      <c r="AY75" s="142"/>
      <c r="AZ75" s="142"/>
    </row>
    <row r="76" spans="1:52" x14ac:dyDescent="0.2">
      <c r="A76" s="192"/>
      <c r="B76" s="143" t="s">
        <v>243</v>
      </c>
      <c r="C76" s="193" t="s">
        <v>120</v>
      </c>
      <c r="D76" s="193" t="s">
        <v>83</v>
      </c>
      <c r="E76" s="186">
        <v>373</v>
      </c>
      <c r="F76" s="143" t="str">
        <f t="shared" si="8"/>
        <v>6350.03</v>
      </c>
      <c r="G76" s="143" t="s">
        <v>380</v>
      </c>
      <c r="H76" s="165"/>
      <c r="I76" s="165"/>
      <c r="J76" s="141"/>
      <c r="K76" s="141"/>
      <c r="L76" s="141"/>
      <c r="M76" s="165"/>
      <c r="N76" s="141"/>
      <c r="O76" s="141"/>
      <c r="Q76" s="176"/>
      <c r="R76" s="176"/>
      <c r="S76" s="142"/>
      <c r="T76" s="142"/>
      <c r="U76" s="142"/>
      <c r="V76" s="176"/>
      <c r="W76" s="142"/>
      <c r="X76" s="142"/>
      <c r="Z76" s="178"/>
      <c r="AA76" s="178"/>
      <c r="AB76" s="174"/>
      <c r="AC76" s="174"/>
      <c r="AD76" s="174"/>
      <c r="AE76" s="178"/>
      <c r="AF76" s="174"/>
      <c r="AG76" s="174"/>
      <c r="AI76" s="170"/>
      <c r="AJ76" s="170"/>
      <c r="AK76" s="170">
        <f t="shared" si="9"/>
        <v>0</v>
      </c>
      <c r="AL76" s="172">
        <f>IFERROR(VLOOKUP(B76,[2]rptBudgetaryBudgetCrossOrganiza!$A$7706:$O$8014,13,FALSE),"0")</f>
        <v>0</v>
      </c>
      <c r="AM76" s="172"/>
      <c r="AN76" s="172"/>
      <c r="AO76" s="172"/>
      <c r="AP76" s="172"/>
      <c r="AQ76" s="172"/>
      <c r="AS76" s="142"/>
      <c r="AT76" s="142"/>
      <c r="AU76" s="142"/>
      <c r="AV76" s="142"/>
      <c r="AW76" s="142"/>
      <c r="AX76" s="142"/>
      <c r="AY76" s="142"/>
      <c r="AZ76" s="142"/>
    </row>
    <row r="77" spans="1:52" x14ac:dyDescent="0.2">
      <c r="A77" s="192"/>
      <c r="B77" s="143" t="s">
        <v>244</v>
      </c>
      <c r="C77" s="193" t="s">
        <v>120</v>
      </c>
      <c r="D77" s="193" t="s">
        <v>83</v>
      </c>
      <c r="E77" s="186">
        <v>374</v>
      </c>
      <c r="F77" s="143" t="str">
        <f t="shared" si="8"/>
        <v>6350.04</v>
      </c>
      <c r="G77" s="143" t="s">
        <v>381</v>
      </c>
      <c r="H77" s="165"/>
      <c r="I77" s="165"/>
      <c r="J77" s="141"/>
      <c r="K77" s="141"/>
      <c r="L77" s="141"/>
      <c r="M77" s="165"/>
      <c r="N77" s="141"/>
      <c r="O77" s="141"/>
      <c r="Q77" s="176"/>
      <c r="R77" s="176"/>
      <c r="S77" s="142"/>
      <c r="T77" s="142"/>
      <c r="U77" s="142"/>
      <c r="V77" s="176"/>
      <c r="W77" s="142"/>
      <c r="X77" s="142"/>
      <c r="Z77" s="178"/>
      <c r="AA77" s="178"/>
      <c r="AB77" s="174"/>
      <c r="AC77" s="174"/>
      <c r="AD77" s="174"/>
      <c r="AE77" s="178"/>
      <c r="AF77" s="174"/>
      <c r="AG77" s="174"/>
      <c r="AI77" s="170"/>
      <c r="AJ77" s="170"/>
      <c r="AK77" s="170">
        <f t="shared" si="9"/>
        <v>0</v>
      </c>
      <c r="AL77" s="172">
        <f>IFERROR(VLOOKUP(B77,[2]rptBudgetaryBudgetCrossOrganiza!$A$7706:$O$8014,13,FALSE),"0")</f>
        <v>0</v>
      </c>
      <c r="AM77" s="172"/>
      <c r="AN77" s="172"/>
      <c r="AO77" s="172"/>
      <c r="AP77" s="172"/>
      <c r="AQ77" s="172"/>
      <c r="AS77" s="142"/>
      <c r="AT77" s="142"/>
      <c r="AU77" s="142"/>
      <c r="AV77" s="142"/>
      <c r="AW77" s="142"/>
      <c r="AX77" s="142"/>
      <c r="AY77" s="142"/>
      <c r="AZ77" s="142"/>
    </row>
    <row r="78" spans="1:52" x14ac:dyDescent="0.2">
      <c r="A78" s="192"/>
      <c r="B78" s="143" t="s">
        <v>245</v>
      </c>
      <c r="C78" s="193" t="s">
        <v>120</v>
      </c>
      <c r="D78" s="193" t="s">
        <v>83</v>
      </c>
      <c r="E78" s="186">
        <v>375</v>
      </c>
      <c r="F78" s="143" t="str">
        <f t="shared" si="8"/>
        <v>6350.05</v>
      </c>
      <c r="G78" s="143" t="s">
        <v>382</v>
      </c>
      <c r="H78" s="165"/>
      <c r="I78" s="165"/>
      <c r="J78" s="141"/>
      <c r="K78" s="141"/>
      <c r="L78" s="141"/>
      <c r="M78" s="165"/>
      <c r="N78" s="141"/>
      <c r="O78" s="141"/>
      <c r="Q78" s="176"/>
      <c r="R78" s="176"/>
      <c r="S78" s="142"/>
      <c r="T78" s="142"/>
      <c r="U78" s="142"/>
      <c r="V78" s="176"/>
      <c r="W78" s="142"/>
      <c r="X78" s="142"/>
      <c r="Z78" s="178"/>
      <c r="AA78" s="178"/>
      <c r="AB78" s="174"/>
      <c r="AC78" s="174"/>
      <c r="AD78" s="174"/>
      <c r="AE78" s="178"/>
      <c r="AF78" s="174"/>
      <c r="AG78" s="174"/>
      <c r="AI78" s="170"/>
      <c r="AJ78" s="170"/>
      <c r="AK78" s="170">
        <f t="shared" si="9"/>
        <v>0</v>
      </c>
      <c r="AL78" s="172">
        <f>IFERROR(VLOOKUP(B78,[2]rptBudgetaryBudgetCrossOrganiza!$A$7706:$O$8014,13,FALSE),"0")</f>
        <v>0</v>
      </c>
      <c r="AM78" s="172"/>
      <c r="AN78" s="172"/>
      <c r="AO78" s="172"/>
      <c r="AP78" s="172"/>
      <c r="AQ78" s="172"/>
      <c r="AS78" s="142"/>
      <c r="AT78" s="142"/>
      <c r="AU78" s="142"/>
      <c r="AV78" s="142"/>
      <c r="AW78" s="142"/>
      <c r="AX78" s="142"/>
      <c r="AY78" s="142"/>
      <c r="AZ78" s="142"/>
    </row>
    <row r="79" spans="1:52" x14ac:dyDescent="0.2">
      <c r="A79" s="192"/>
      <c r="B79" s="143" t="s">
        <v>246</v>
      </c>
      <c r="C79" s="193" t="s">
        <v>120</v>
      </c>
      <c r="D79" s="193" t="s">
        <v>83</v>
      </c>
      <c r="E79" s="186">
        <v>376</v>
      </c>
      <c r="F79" s="143" t="str">
        <f t="shared" si="8"/>
        <v>6350.06</v>
      </c>
      <c r="G79" s="143" t="s">
        <v>383</v>
      </c>
      <c r="H79" s="165"/>
      <c r="I79" s="165"/>
      <c r="J79" s="141"/>
      <c r="K79" s="141"/>
      <c r="L79" s="141"/>
      <c r="M79" s="165"/>
      <c r="N79" s="141"/>
      <c r="O79" s="141"/>
      <c r="Q79" s="176"/>
      <c r="R79" s="176"/>
      <c r="S79" s="142"/>
      <c r="T79" s="142"/>
      <c r="U79" s="142"/>
      <c r="V79" s="176"/>
      <c r="W79" s="142"/>
      <c r="X79" s="142"/>
      <c r="Z79" s="178"/>
      <c r="AA79" s="178"/>
      <c r="AB79" s="174"/>
      <c r="AC79" s="174"/>
      <c r="AD79" s="174"/>
      <c r="AE79" s="178"/>
      <c r="AF79" s="174"/>
      <c r="AG79" s="174"/>
      <c r="AI79" s="170"/>
      <c r="AJ79" s="170"/>
      <c r="AK79" s="170">
        <f t="shared" si="9"/>
        <v>0</v>
      </c>
      <c r="AL79" s="172">
        <f>IFERROR(VLOOKUP(B79,[2]rptBudgetaryBudgetCrossOrganiza!$A$7706:$O$8014,13,FALSE),"0")</f>
        <v>0</v>
      </c>
      <c r="AM79" s="172"/>
      <c r="AN79" s="172"/>
      <c r="AO79" s="172"/>
      <c r="AP79" s="172"/>
      <c r="AQ79" s="172"/>
      <c r="AS79" s="142"/>
      <c r="AT79" s="142"/>
      <c r="AU79" s="142"/>
      <c r="AV79" s="142"/>
      <c r="AW79" s="142"/>
      <c r="AX79" s="142"/>
      <c r="AY79" s="142"/>
      <c r="AZ79" s="142"/>
    </row>
    <row r="80" spans="1:52" x14ac:dyDescent="0.2">
      <c r="A80" s="192"/>
      <c r="B80" s="143" t="s">
        <v>247</v>
      </c>
      <c r="C80" s="193" t="s">
        <v>120</v>
      </c>
      <c r="D80" s="193" t="s">
        <v>83</v>
      </c>
      <c r="E80" s="186">
        <v>377</v>
      </c>
      <c r="F80" s="143" t="str">
        <f t="shared" si="8"/>
        <v>6400.01</v>
      </c>
      <c r="G80" s="143" t="s">
        <v>384</v>
      </c>
      <c r="H80" s="165"/>
      <c r="I80" s="165"/>
      <c r="J80" s="141"/>
      <c r="K80" s="141"/>
      <c r="L80" s="141"/>
      <c r="M80" s="165"/>
      <c r="N80" s="141"/>
      <c r="O80" s="141"/>
      <c r="Q80" s="176"/>
      <c r="R80" s="176"/>
      <c r="S80" s="142"/>
      <c r="T80" s="142"/>
      <c r="U80" s="142"/>
      <c r="V80" s="176"/>
      <c r="W80" s="142"/>
      <c r="X80" s="142"/>
      <c r="Z80" s="178"/>
      <c r="AA80" s="178"/>
      <c r="AB80" s="174"/>
      <c r="AC80" s="174"/>
      <c r="AD80" s="174"/>
      <c r="AE80" s="178"/>
      <c r="AF80" s="174"/>
      <c r="AG80" s="174"/>
      <c r="AI80" s="170"/>
      <c r="AJ80" s="170"/>
      <c r="AK80" s="170">
        <f t="shared" si="9"/>
        <v>0</v>
      </c>
      <c r="AL80" s="172">
        <f>IFERROR(VLOOKUP(B80,[2]rptBudgetaryBudgetCrossOrganiza!$A$7706:$O$8014,13,FALSE),"0")</f>
        <v>0</v>
      </c>
      <c r="AM80" s="172"/>
      <c r="AN80" s="172"/>
      <c r="AO80" s="172"/>
      <c r="AP80" s="172"/>
      <c r="AQ80" s="172"/>
      <c r="AS80" s="142"/>
      <c r="AT80" s="142"/>
      <c r="AU80" s="142"/>
      <c r="AV80" s="142"/>
      <c r="AW80" s="142"/>
      <c r="AX80" s="142"/>
      <c r="AY80" s="142"/>
      <c r="AZ80" s="142"/>
    </row>
    <row r="81" spans="1:52" x14ac:dyDescent="0.2">
      <c r="A81" s="192"/>
      <c r="B81" s="143" t="s">
        <v>248</v>
      </c>
      <c r="C81" s="193" t="s">
        <v>120</v>
      </c>
      <c r="D81" s="193" t="s">
        <v>83</v>
      </c>
      <c r="E81" s="186">
        <v>378</v>
      </c>
      <c r="F81" s="143" t="str">
        <f t="shared" si="8"/>
        <v>6400.02</v>
      </c>
      <c r="G81" s="143" t="s">
        <v>385</v>
      </c>
      <c r="H81" s="165"/>
      <c r="I81" s="165"/>
      <c r="J81" s="141"/>
      <c r="K81" s="141"/>
      <c r="L81" s="141"/>
      <c r="M81" s="165"/>
      <c r="N81" s="141"/>
      <c r="O81" s="141"/>
      <c r="Q81" s="176"/>
      <c r="R81" s="176"/>
      <c r="S81" s="142"/>
      <c r="T81" s="142"/>
      <c r="U81" s="142"/>
      <c r="V81" s="176"/>
      <c r="W81" s="142"/>
      <c r="X81" s="142"/>
      <c r="Z81" s="178"/>
      <c r="AA81" s="178"/>
      <c r="AB81" s="174"/>
      <c r="AC81" s="174"/>
      <c r="AD81" s="174"/>
      <c r="AE81" s="178"/>
      <c r="AF81" s="174"/>
      <c r="AG81" s="174"/>
      <c r="AI81" s="170"/>
      <c r="AJ81" s="170"/>
      <c r="AK81" s="170">
        <f t="shared" si="9"/>
        <v>0</v>
      </c>
      <c r="AL81" s="172">
        <f>IFERROR(VLOOKUP(B81,[2]rptBudgetaryBudgetCrossOrganiza!$A$7706:$O$8014,13,FALSE),"0")</f>
        <v>0</v>
      </c>
      <c r="AM81" s="172"/>
      <c r="AN81" s="172"/>
      <c r="AO81" s="172"/>
      <c r="AP81" s="172"/>
      <c r="AQ81" s="172"/>
      <c r="AS81" s="142"/>
      <c r="AT81" s="142"/>
      <c r="AU81" s="142"/>
      <c r="AV81" s="142"/>
      <c r="AW81" s="142"/>
      <c r="AX81" s="142"/>
      <c r="AY81" s="142"/>
      <c r="AZ81" s="142"/>
    </row>
    <row r="82" spans="1:52" x14ac:dyDescent="0.2">
      <c r="A82" s="192"/>
      <c r="B82" s="143" t="s">
        <v>249</v>
      </c>
      <c r="C82" s="193" t="s">
        <v>120</v>
      </c>
      <c r="D82" s="193" t="s">
        <v>83</v>
      </c>
      <c r="E82" s="186">
        <v>379</v>
      </c>
      <c r="F82" s="143" t="str">
        <f t="shared" si="8"/>
        <v>6400.03</v>
      </c>
      <c r="G82" s="143" t="s">
        <v>386</v>
      </c>
      <c r="H82" s="165"/>
      <c r="I82" s="165"/>
      <c r="J82" s="141"/>
      <c r="K82" s="141"/>
      <c r="L82" s="141"/>
      <c r="M82" s="165"/>
      <c r="N82" s="141"/>
      <c r="O82" s="141"/>
      <c r="Q82" s="176"/>
      <c r="R82" s="176"/>
      <c r="S82" s="142"/>
      <c r="T82" s="142"/>
      <c r="U82" s="142"/>
      <c r="V82" s="176"/>
      <c r="W82" s="142"/>
      <c r="X82" s="142"/>
      <c r="Z82" s="178"/>
      <c r="AA82" s="178"/>
      <c r="AB82" s="174"/>
      <c r="AC82" s="174"/>
      <c r="AD82" s="174"/>
      <c r="AE82" s="178"/>
      <c r="AF82" s="174"/>
      <c r="AG82" s="174"/>
      <c r="AI82" s="170"/>
      <c r="AJ82" s="170"/>
      <c r="AK82" s="170">
        <f t="shared" si="9"/>
        <v>0</v>
      </c>
      <c r="AL82" s="172">
        <f>IFERROR(VLOOKUP(B82,[2]rptBudgetaryBudgetCrossOrganiza!$A$7706:$O$8014,13,FALSE),"0")</f>
        <v>0</v>
      </c>
      <c r="AM82" s="172"/>
      <c r="AN82" s="172"/>
      <c r="AO82" s="172"/>
      <c r="AP82" s="172"/>
      <c r="AQ82" s="172"/>
      <c r="AS82" s="142"/>
      <c r="AT82" s="142"/>
      <c r="AU82" s="142"/>
      <c r="AV82" s="142"/>
      <c r="AW82" s="142"/>
      <c r="AX82" s="142"/>
      <c r="AY82" s="142"/>
      <c r="AZ82" s="142"/>
    </row>
    <row r="83" spans="1:52" x14ac:dyDescent="0.2">
      <c r="A83" s="192"/>
      <c r="B83" s="143" t="s">
        <v>250</v>
      </c>
      <c r="C83" s="193" t="s">
        <v>120</v>
      </c>
      <c r="D83" s="193" t="s">
        <v>83</v>
      </c>
      <c r="E83" s="186">
        <v>380</v>
      </c>
      <c r="F83" s="143" t="str">
        <f t="shared" si="8"/>
        <v>6400.04</v>
      </c>
      <c r="G83" s="143" t="s">
        <v>87</v>
      </c>
      <c r="H83" s="165"/>
      <c r="I83" s="165"/>
      <c r="J83" s="141"/>
      <c r="K83" s="141"/>
      <c r="L83" s="141"/>
      <c r="M83" s="165"/>
      <c r="N83" s="141"/>
      <c r="O83" s="141"/>
      <c r="Q83" s="176"/>
      <c r="R83" s="176"/>
      <c r="S83" s="142"/>
      <c r="T83" s="142"/>
      <c r="U83" s="142"/>
      <c r="V83" s="176"/>
      <c r="W83" s="142"/>
      <c r="X83" s="142"/>
      <c r="Z83" s="178"/>
      <c r="AA83" s="178"/>
      <c r="AB83" s="174"/>
      <c r="AC83" s="174"/>
      <c r="AD83" s="174"/>
      <c r="AE83" s="178"/>
      <c r="AF83" s="174"/>
      <c r="AG83" s="174"/>
      <c r="AI83" s="170"/>
      <c r="AJ83" s="170"/>
      <c r="AK83" s="170">
        <f t="shared" si="9"/>
        <v>0</v>
      </c>
      <c r="AL83" s="172">
        <f>IFERROR(VLOOKUP(B83,[2]rptBudgetaryBudgetCrossOrganiza!$A$7706:$O$8014,13,FALSE),"0")</f>
        <v>0</v>
      </c>
      <c r="AM83" s="172"/>
      <c r="AN83" s="172"/>
      <c r="AO83" s="172"/>
      <c r="AP83" s="172"/>
      <c r="AQ83" s="172"/>
      <c r="AS83" s="142"/>
      <c r="AT83" s="142"/>
      <c r="AU83" s="142"/>
      <c r="AV83" s="142"/>
      <c r="AW83" s="142"/>
      <c r="AX83" s="142"/>
      <c r="AY83" s="142"/>
      <c r="AZ83" s="142"/>
    </row>
    <row r="84" spans="1:52" x14ac:dyDescent="0.2">
      <c r="A84" s="192"/>
      <c r="B84" s="143" t="s">
        <v>251</v>
      </c>
      <c r="C84" s="193" t="s">
        <v>120</v>
      </c>
      <c r="D84" s="193" t="s">
        <v>83</v>
      </c>
      <c r="E84" s="186">
        <v>381</v>
      </c>
      <c r="F84" s="143" t="str">
        <f t="shared" si="8"/>
        <v>6400.05</v>
      </c>
      <c r="G84" s="143" t="s">
        <v>387</v>
      </c>
      <c r="H84" s="165"/>
      <c r="I84" s="165"/>
      <c r="J84" s="141"/>
      <c r="K84" s="141"/>
      <c r="L84" s="141"/>
      <c r="M84" s="165"/>
      <c r="N84" s="141"/>
      <c r="O84" s="141"/>
      <c r="Q84" s="176"/>
      <c r="R84" s="176"/>
      <c r="S84" s="142"/>
      <c r="T84" s="142"/>
      <c r="U84" s="142"/>
      <c r="V84" s="176"/>
      <c r="W84" s="142"/>
      <c r="X84" s="142"/>
      <c r="Z84" s="178"/>
      <c r="AA84" s="178"/>
      <c r="AB84" s="174"/>
      <c r="AC84" s="174"/>
      <c r="AD84" s="174"/>
      <c r="AE84" s="178"/>
      <c r="AF84" s="174"/>
      <c r="AG84" s="174"/>
      <c r="AI84" s="170"/>
      <c r="AJ84" s="170"/>
      <c r="AK84" s="170">
        <f t="shared" si="9"/>
        <v>0</v>
      </c>
      <c r="AL84" s="172">
        <f>IFERROR(VLOOKUP(B84,[2]rptBudgetaryBudgetCrossOrganiza!$A$7706:$O$8014,13,FALSE),"0")</f>
        <v>0</v>
      </c>
      <c r="AM84" s="172"/>
      <c r="AN84" s="172"/>
      <c r="AO84" s="172"/>
      <c r="AP84" s="172"/>
      <c r="AQ84" s="172"/>
      <c r="AS84" s="142"/>
      <c r="AT84" s="142"/>
      <c r="AU84" s="142"/>
      <c r="AV84" s="142"/>
      <c r="AW84" s="142"/>
      <c r="AX84" s="142"/>
      <c r="AY84" s="142"/>
      <c r="AZ84" s="142"/>
    </row>
    <row r="85" spans="1:52" x14ac:dyDescent="0.2">
      <c r="A85" s="192"/>
      <c r="B85" s="143" t="s">
        <v>252</v>
      </c>
      <c r="C85" s="193" t="s">
        <v>120</v>
      </c>
      <c r="D85" s="193" t="s">
        <v>83</v>
      </c>
      <c r="E85" s="186">
        <v>382</v>
      </c>
      <c r="F85" s="143" t="str">
        <f t="shared" si="8"/>
        <v>6600.01</v>
      </c>
      <c r="G85" s="143" t="s">
        <v>388</v>
      </c>
      <c r="H85" s="165"/>
      <c r="I85" s="165"/>
      <c r="J85" s="141"/>
      <c r="K85" s="141"/>
      <c r="L85" s="141"/>
      <c r="M85" s="165"/>
      <c r="N85" s="141"/>
      <c r="O85" s="141"/>
      <c r="Q85" s="176"/>
      <c r="R85" s="176"/>
      <c r="S85" s="142"/>
      <c r="T85" s="142"/>
      <c r="U85" s="142"/>
      <c r="V85" s="176"/>
      <c r="W85" s="142"/>
      <c r="X85" s="142"/>
      <c r="Z85" s="178"/>
      <c r="AA85" s="178"/>
      <c r="AB85" s="174"/>
      <c r="AC85" s="174"/>
      <c r="AD85" s="174"/>
      <c r="AE85" s="178"/>
      <c r="AF85" s="174"/>
      <c r="AG85" s="174"/>
      <c r="AI85" s="170"/>
      <c r="AJ85" s="170"/>
      <c r="AK85" s="170">
        <f t="shared" si="9"/>
        <v>0</v>
      </c>
      <c r="AL85" s="172">
        <f>IFERROR(VLOOKUP(B85,[2]rptBudgetaryBudgetCrossOrganiza!$A$7706:$O$8014,13,FALSE),"0")</f>
        <v>0</v>
      </c>
      <c r="AM85" s="172"/>
      <c r="AN85" s="172"/>
      <c r="AO85" s="172"/>
      <c r="AP85" s="172"/>
      <c r="AQ85" s="172"/>
      <c r="AS85" s="142"/>
      <c r="AT85" s="142"/>
      <c r="AU85" s="142"/>
      <c r="AV85" s="142"/>
      <c r="AW85" s="142"/>
      <c r="AX85" s="142"/>
      <c r="AY85" s="142"/>
      <c r="AZ85" s="142"/>
    </row>
    <row r="86" spans="1:52" x14ac:dyDescent="0.2">
      <c r="A86" s="192"/>
      <c r="B86" s="143" t="s">
        <v>253</v>
      </c>
      <c r="C86" s="193" t="s">
        <v>120</v>
      </c>
      <c r="D86" s="193" t="s">
        <v>83</v>
      </c>
      <c r="E86" s="186">
        <v>383</v>
      </c>
      <c r="F86" s="143" t="str">
        <f t="shared" si="8"/>
        <v>6600.03</v>
      </c>
      <c r="G86" s="143" t="s">
        <v>389</v>
      </c>
      <c r="H86" s="165"/>
      <c r="I86" s="165"/>
      <c r="J86" s="141"/>
      <c r="K86" s="141"/>
      <c r="L86" s="141"/>
      <c r="M86" s="165"/>
      <c r="N86" s="141"/>
      <c r="O86" s="141"/>
      <c r="Q86" s="176"/>
      <c r="R86" s="176"/>
      <c r="S86" s="142"/>
      <c r="T86" s="142"/>
      <c r="U86" s="142"/>
      <c r="V86" s="176"/>
      <c r="W86" s="142"/>
      <c r="X86" s="142"/>
      <c r="Z86" s="178"/>
      <c r="AA86" s="178"/>
      <c r="AB86" s="174"/>
      <c r="AC86" s="174"/>
      <c r="AD86" s="174"/>
      <c r="AE86" s="178"/>
      <c r="AF86" s="174"/>
      <c r="AG86" s="174"/>
      <c r="AI86" s="170"/>
      <c r="AJ86" s="170"/>
      <c r="AK86" s="170">
        <f t="shared" si="9"/>
        <v>0</v>
      </c>
      <c r="AL86" s="172">
        <f>IFERROR(VLOOKUP(B86,[2]rptBudgetaryBudgetCrossOrganiza!$A$7706:$O$8014,13,FALSE),"0")</f>
        <v>0</v>
      </c>
      <c r="AM86" s="172"/>
      <c r="AN86" s="172"/>
      <c r="AO86" s="172"/>
      <c r="AP86" s="172"/>
      <c r="AQ86" s="172"/>
      <c r="AS86" s="142"/>
      <c r="AT86" s="142"/>
      <c r="AU86" s="142"/>
      <c r="AV86" s="142"/>
      <c r="AW86" s="142"/>
      <c r="AX86" s="142"/>
      <c r="AY86" s="142"/>
      <c r="AZ86" s="142"/>
    </row>
    <row r="87" spans="1:52" x14ac:dyDescent="0.2">
      <c r="A87" s="192"/>
      <c r="B87" s="143" t="s">
        <v>254</v>
      </c>
      <c r="C87" s="193" t="s">
        <v>120</v>
      </c>
      <c r="D87" s="193" t="s">
        <v>83</v>
      </c>
      <c r="E87" s="186">
        <v>384</v>
      </c>
      <c r="F87" s="143" t="str">
        <f t="shared" si="8"/>
        <v>6600.04</v>
      </c>
      <c r="G87" s="143" t="s">
        <v>88</v>
      </c>
      <c r="H87" s="165"/>
      <c r="I87" s="165"/>
      <c r="J87" s="141"/>
      <c r="K87" s="141"/>
      <c r="L87" s="141"/>
      <c r="M87" s="165"/>
      <c r="N87" s="141"/>
      <c r="O87" s="141"/>
      <c r="Q87" s="176"/>
      <c r="R87" s="176"/>
      <c r="S87" s="142"/>
      <c r="T87" s="142"/>
      <c r="U87" s="142"/>
      <c r="V87" s="176"/>
      <c r="W87" s="142"/>
      <c r="X87" s="142"/>
      <c r="Z87" s="178"/>
      <c r="AA87" s="178"/>
      <c r="AB87" s="174"/>
      <c r="AC87" s="174"/>
      <c r="AD87" s="174"/>
      <c r="AE87" s="178"/>
      <c r="AF87" s="174"/>
      <c r="AG87" s="174"/>
      <c r="AI87" s="170"/>
      <c r="AJ87" s="170"/>
      <c r="AK87" s="170">
        <f t="shared" si="9"/>
        <v>0</v>
      </c>
      <c r="AL87" s="172">
        <f>IFERROR(VLOOKUP(B87,[2]rptBudgetaryBudgetCrossOrganiza!$A$7706:$O$8014,13,FALSE),"0")</f>
        <v>0</v>
      </c>
      <c r="AM87" s="172"/>
      <c r="AN87" s="172"/>
      <c r="AO87" s="172"/>
      <c r="AP87" s="172"/>
      <c r="AQ87" s="172"/>
      <c r="AS87" s="142"/>
      <c r="AT87" s="142"/>
      <c r="AU87" s="142"/>
      <c r="AV87" s="142"/>
      <c r="AW87" s="142"/>
      <c r="AX87" s="142"/>
      <c r="AY87" s="142"/>
      <c r="AZ87" s="142"/>
    </row>
    <row r="88" spans="1:52" x14ac:dyDescent="0.2">
      <c r="A88" s="192"/>
      <c r="B88" s="143" t="s">
        <v>255</v>
      </c>
      <c r="C88" s="193" t="s">
        <v>120</v>
      </c>
      <c r="D88" s="193" t="s">
        <v>83</v>
      </c>
      <c r="E88" s="186">
        <v>385</v>
      </c>
      <c r="F88" s="143" t="str">
        <f t="shared" si="8"/>
        <v>6600.05</v>
      </c>
      <c r="G88" s="143" t="s">
        <v>390</v>
      </c>
      <c r="H88" s="165"/>
      <c r="I88" s="165"/>
      <c r="J88" s="141"/>
      <c r="K88" s="141"/>
      <c r="L88" s="141"/>
      <c r="M88" s="165"/>
      <c r="N88" s="141"/>
      <c r="O88" s="141"/>
      <c r="Q88" s="176"/>
      <c r="R88" s="176"/>
      <c r="S88" s="142"/>
      <c r="T88" s="142"/>
      <c r="U88" s="142"/>
      <c r="V88" s="176"/>
      <c r="W88" s="142"/>
      <c r="X88" s="142"/>
      <c r="Z88" s="178"/>
      <c r="AA88" s="178"/>
      <c r="AB88" s="174"/>
      <c r="AC88" s="174"/>
      <c r="AD88" s="174"/>
      <c r="AE88" s="178"/>
      <c r="AF88" s="174"/>
      <c r="AG88" s="174"/>
      <c r="AI88" s="170"/>
      <c r="AJ88" s="170"/>
      <c r="AK88" s="170">
        <f t="shared" si="9"/>
        <v>0</v>
      </c>
      <c r="AL88" s="172">
        <f>IFERROR(VLOOKUP(B88,[2]rptBudgetaryBudgetCrossOrganiza!$A$7706:$O$8014,13,FALSE),"0")</f>
        <v>0</v>
      </c>
      <c r="AM88" s="172"/>
      <c r="AN88" s="172"/>
      <c r="AO88" s="172"/>
      <c r="AP88" s="172"/>
      <c r="AQ88" s="172"/>
      <c r="AS88" s="142"/>
      <c r="AT88" s="142"/>
      <c r="AU88" s="142"/>
      <c r="AV88" s="142"/>
      <c r="AW88" s="142"/>
      <c r="AX88" s="142"/>
      <c r="AY88" s="142"/>
      <c r="AZ88" s="142"/>
    </row>
    <row r="89" spans="1:52" x14ac:dyDescent="0.2">
      <c r="A89" s="192"/>
      <c r="B89" s="143" t="s">
        <v>256</v>
      </c>
      <c r="C89" s="193" t="s">
        <v>120</v>
      </c>
      <c r="D89" s="193" t="s">
        <v>83</v>
      </c>
      <c r="E89" s="186">
        <v>386</v>
      </c>
      <c r="F89" s="143" t="str">
        <f t="shared" si="8"/>
        <v>6600.06</v>
      </c>
      <c r="G89" s="143" t="s">
        <v>391</v>
      </c>
      <c r="H89" s="165"/>
      <c r="I89" s="165"/>
      <c r="J89" s="141"/>
      <c r="K89" s="141"/>
      <c r="L89" s="141"/>
      <c r="M89" s="165"/>
      <c r="N89" s="141"/>
      <c r="O89" s="141"/>
      <c r="Q89" s="176"/>
      <c r="R89" s="176"/>
      <c r="S89" s="142"/>
      <c r="T89" s="142"/>
      <c r="U89" s="142"/>
      <c r="V89" s="176"/>
      <c r="W89" s="142"/>
      <c r="X89" s="142"/>
      <c r="Z89" s="178"/>
      <c r="AA89" s="178"/>
      <c r="AB89" s="174"/>
      <c r="AC89" s="174"/>
      <c r="AD89" s="174"/>
      <c r="AE89" s="178"/>
      <c r="AF89" s="174"/>
      <c r="AG89" s="174"/>
      <c r="AI89" s="170"/>
      <c r="AJ89" s="170"/>
      <c r="AK89" s="170">
        <f t="shared" si="9"/>
        <v>0</v>
      </c>
      <c r="AL89" s="172">
        <f>IFERROR(VLOOKUP(B89,[2]rptBudgetaryBudgetCrossOrganiza!$A$7706:$O$8014,13,FALSE),"0")</f>
        <v>0</v>
      </c>
      <c r="AM89" s="172"/>
      <c r="AN89" s="172"/>
      <c r="AO89" s="172"/>
      <c r="AP89" s="172"/>
      <c r="AQ89" s="172"/>
      <c r="AS89" s="142"/>
      <c r="AT89" s="142"/>
      <c r="AU89" s="142"/>
      <c r="AV89" s="142"/>
      <c r="AW89" s="142"/>
      <c r="AX89" s="142"/>
      <c r="AY89" s="142"/>
      <c r="AZ89" s="142"/>
    </row>
    <row r="90" spans="1:52" x14ac:dyDescent="0.2">
      <c r="A90" s="192"/>
      <c r="B90" s="143" t="s">
        <v>257</v>
      </c>
      <c r="C90" s="193" t="s">
        <v>120</v>
      </c>
      <c r="D90" s="193" t="s">
        <v>83</v>
      </c>
      <c r="E90" s="186">
        <v>387</v>
      </c>
      <c r="F90" s="143" t="str">
        <f t="shared" si="8"/>
        <v>6600.07</v>
      </c>
      <c r="G90" s="143" t="s">
        <v>392</v>
      </c>
      <c r="H90" s="165"/>
      <c r="I90" s="165"/>
      <c r="J90" s="141"/>
      <c r="K90" s="141"/>
      <c r="L90" s="141"/>
      <c r="M90" s="165"/>
      <c r="N90" s="141"/>
      <c r="O90" s="141"/>
      <c r="Q90" s="176"/>
      <c r="R90" s="176"/>
      <c r="S90" s="142"/>
      <c r="T90" s="142"/>
      <c r="U90" s="142"/>
      <c r="V90" s="176"/>
      <c r="W90" s="142"/>
      <c r="X90" s="142"/>
      <c r="Z90" s="178"/>
      <c r="AA90" s="178"/>
      <c r="AB90" s="174"/>
      <c r="AC90" s="174"/>
      <c r="AD90" s="174"/>
      <c r="AE90" s="178"/>
      <c r="AF90" s="174"/>
      <c r="AG90" s="174"/>
      <c r="AI90" s="170"/>
      <c r="AJ90" s="170"/>
      <c r="AK90" s="170">
        <f t="shared" si="9"/>
        <v>0</v>
      </c>
      <c r="AL90" s="172">
        <f>IFERROR(VLOOKUP(B90,[2]rptBudgetaryBudgetCrossOrganiza!$A$7706:$O$8014,13,FALSE),"0")</f>
        <v>0</v>
      </c>
      <c r="AM90" s="172"/>
      <c r="AN90" s="172"/>
      <c r="AO90" s="172"/>
      <c r="AP90" s="172"/>
      <c r="AQ90" s="172"/>
      <c r="AS90" s="142"/>
      <c r="AT90" s="142"/>
      <c r="AU90" s="142"/>
      <c r="AV90" s="142"/>
      <c r="AW90" s="142"/>
      <c r="AX90" s="142"/>
      <c r="AY90" s="142"/>
      <c r="AZ90" s="142"/>
    </row>
    <row r="91" spans="1:52" x14ac:dyDescent="0.2">
      <c r="A91" s="192"/>
      <c r="B91" s="143" t="s">
        <v>258</v>
      </c>
      <c r="C91" s="193" t="s">
        <v>120</v>
      </c>
      <c r="D91" s="193" t="s">
        <v>83</v>
      </c>
      <c r="E91" s="186">
        <v>388</v>
      </c>
      <c r="F91" s="143" t="str">
        <f t="shared" si="8"/>
        <v>6600.08</v>
      </c>
      <c r="G91" s="143" t="s">
        <v>393</v>
      </c>
      <c r="H91" s="165"/>
      <c r="I91" s="165"/>
      <c r="J91" s="141"/>
      <c r="K91" s="141"/>
      <c r="L91" s="141"/>
      <c r="M91" s="165"/>
      <c r="N91" s="141"/>
      <c r="O91" s="141"/>
      <c r="Q91" s="176"/>
      <c r="R91" s="176"/>
      <c r="S91" s="142"/>
      <c r="T91" s="142"/>
      <c r="U91" s="142"/>
      <c r="V91" s="176"/>
      <c r="W91" s="142"/>
      <c r="X91" s="142"/>
      <c r="Z91" s="178"/>
      <c r="AA91" s="178"/>
      <c r="AB91" s="174"/>
      <c r="AC91" s="174"/>
      <c r="AD91" s="174"/>
      <c r="AE91" s="178"/>
      <c r="AF91" s="174"/>
      <c r="AG91" s="174"/>
      <c r="AI91" s="170"/>
      <c r="AJ91" s="170"/>
      <c r="AK91" s="170">
        <f t="shared" si="9"/>
        <v>0</v>
      </c>
      <c r="AL91" s="172">
        <f>IFERROR(VLOOKUP(B91,[2]rptBudgetaryBudgetCrossOrganiza!$A$7706:$O$8014,13,FALSE),"0")</f>
        <v>0</v>
      </c>
      <c r="AM91" s="172"/>
      <c r="AN91" s="172"/>
      <c r="AO91" s="172"/>
      <c r="AP91" s="172"/>
      <c r="AQ91" s="172"/>
      <c r="AS91" s="142"/>
      <c r="AT91" s="142"/>
      <c r="AU91" s="142"/>
      <c r="AV91" s="142"/>
      <c r="AW91" s="142"/>
      <c r="AX91" s="142"/>
      <c r="AY91" s="142"/>
      <c r="AZ91" s="142"/>
    </row>
    <row r="92" spans="1:52" x14ac:dyDescent="0.2">
      <c r="A92" s="192"/>
      <c r="B92" s="143" t="s">
        <v>259</v>
      </c>
      <c r="C92" s="193" t="s">
        <v>120</v>
      </c>
      <c r="D92" s="193" t="s">
        <v>83</v>
      </c>
      <c r="E92" s="186">
        <v>389</v>
      </c>
      <c r="F92" s="143" t="str">
        <f t="shared" si="8"/>
        <v>6600.14</v>
      </c>
      <c r="G92" s="143" t="s">
        <v>394</v>
      </c>
      <c r="H92" s="165"/>
      <c r="I92" s="165"/>
      <c r="J92" s="141"/>
      <c r="K92" s="141"/>
      <c r="L92" s="141"/>
      <c r="M92" s="165"/>
      <c r="N92" s="141"/>
      <c r="O92" s="141"/>
      <c r="Q92" s="176"/>
      <c r="R92" s="176"/>
      <c r="S92" s="142"/>
      <c r="T92" s="142"/>
      <c r="U92" s="142"/>
      <c r="V92" s="176"/>
      <c r="W92" s="142"/>
      <c r="X92" s="142"/>
      <c r="Z92" s="178"/>
      <c r="AA92" s="178"/>
      <c r="AB92" s="174"/>
      <c r="AC92" s="174"/>
      <c r="AD92" s="174"/>
      <c r="AE92" s="178"/>
      <c r="AF92" s="174"/>
      <c r="AG92" s="174"/>
      <c r="AI92" s="170"/>
      <c r="AJ92" s="170"/>
      <c r="AK92" s="170">
        <f t="shared" si="9"/>
        <v>0</v>
      </c>
      <c r="AL92" s="172">
        <f>IFERROR(VLOOKUP(B92,[2]rptBudgetaryBudgetCrossOrganiza!$A$7706:$O$8014,13,FALSE),"0")</f>
        <v>0</v>
      </c>
      <c r="AM92" s="172"/>
      <c r="AN92" s="172"/>
      <c r="AO92" s="172"/>
      <c r="AP92" s="172"/>
      <c r="AQ92" s="172"/>
      <c r="AS92" s="142"/>
      <c r="AT92" s="142"/>
      <c r="AU92" s="142"/>
      <c r="AV92" s="142"/>
      <c r="AW92" s="142"/>
      <c r="AX92" s="142"/>
      <c r="AY92" s="142"/>
      <c r="AZ92" s="142"/>
    </row>
    <row r="93" spans="1:52" x14ac:dyDescent="0.2">
      <c r="A93" s="192"/>
      <c r="B93" s="143" t="s">
        <v>260</v>
      </c>
      <c r="C93" s="193" t="s">
        <v>120</v>
      </c>
      <c r="D93" s="193" t="s">
        <v>83</v>
      </c>
      <c r="E93" s="186">
        <v>390</v>
      </c>
      <c r="F93" s="143" t="str">
        <f t="shared" si="8"/>
        <v>6600.24</v>
      </c>
      <c r="G93" s="143" t="s">
        <v>395</v>
      </c>
      <c r="H93" s="165"/>
      <c r="I93" s="165"/>
      <c r="J93" s="141"/>
      <c r="K93" s="141"/>
      <c r="L93" s="141"/>
      <c r="M93" s="165"/>
      <c r="N93" s="141"/>
      <c r="O93" s="141"/>
      <c r="Q93" s="176"/>
      <c r="R93" s="176"/>
      <c r="S93" s="142"/>
      <c r="T93" s="142"/>
      <c r="U93" s="142"/>
      <c r="V93" s="176"/>
      <c r="W93" s="142"/>
      <c r="X93" s="142"/>
      <c r="Z93" s="178"/>
      <c r="AA93" s="178"/>
      <c r="AB93" s="174"/>
      <c r="AC93" s="174"/>
      <c r="AD93" s="174"/>
      <c r="AE93" s="178"/>
      <c r="AF93" s="174"/>
      <c r="AG93" s="174"/>
      <c r="AI93" s="170"/>
      <c r="AJ93" s="170"/>
      <c r="AK93" s="170">
        <f t="shared" si="9"/>
        <v>0</v>
      </c>
      <c r="AL93" s="172">
        <f>IFERROR(VLOOKUP(B93,[2]rptBudgetaryBudgetCrossOrganiza!$A$7706:$O$8014,13,FALSE),"0")</f>
        <v>0</v>
      </c>
      <c r="AM93" s="172"/>
      <c r="AN93" s="172"/>
      <c r="AO93" s="172"/>
      <c r="AP93" s="172"/>
      <c r="AQ93" s="172"/>
      <c r="AS93" s="142"/>
      <c r="AT93" s="142"/>
      <c r="AU93" s="142"/>
      <c r="AV93" s="142"/>
      <c r="AW93" s="142"/>
      <c r="AX93" s="142"/>
      <c r="AY93" s="142"/>
      <c r="AZ93" s="142"/>
    </row>
    <row r="94" spans="1:52" x14ac:dyDescent="0.2">
      <c r="A94" s="192"/>
      <c r="B94" s="143" t="s">
        <v>261</v>
      </c>
      <c r="C94" s="193" t="s">
        <v>120</v>
      </c>
      <c r="D94" s="193" t="s">
        <v>83</v>
      </c>
      <c r="E94" s="186">
        <v>391</v>
      </c>
      <c r="F94" s="143" t="str">
        <f t="shared" si="8"/>
        <v>6600.25</v>
      </c>
      <c r="G94" s="143" t="s">
        <v>116</v>
      </c>
      <c r="H94" s="165"/>
      <c r="I94" s="165"/>
      <c r="J94" s="141"/>
      <c r="K94" s="141"/>
      <c r="L94" s="141"/>
      <c r="M94" s="165"/>
      <c r="N94" s="141"/>
      <c r="O94" s="141"/>
      <c r="Q94" s="176"/>
      <c r="R94" s="176"/>
      <c r="S94" s="142"/>
      <c r="T94" s="142"/>
      <c r="U94" s="142"/>
      <c r="V94" s="176"/>
      <c r="W94" s="142"/>
      <c r="X94" s="142"/>
      <c r="Z94" s="178"/>
      <c r="AA94" s="178"/>
      <c r="AB94" s="174"/>
      <c r="AC94" s="174"/>
      <c r="AD94" s="174"/>
      <c r="AE94" s="178"/>
      <c r="AF94" s="174"/>
      <c r="AG94" s="174"/>
      <c r="AI94" s="170"/>
      <c r="AJ94" s="170"/>
      <c r="AK94" s="170">
        <f t="shared" si="9"/>
        <v>0</v>
      </c>
      <c r="AL94" s="172">
        <f>IFERROR(VLOOKUP(B94,[2]rptBudgetaryBudgetCrossOrganiza!$A$7706:$O$8014,13,FALSE),"0")</f>
        <v>0</v>
      </c>
      <c r="AM94" s="172"/>
      <c r="AN94" s="172"/>
      <c r="AO94" s="172"/>
      <c r="AP94" s="172"/>
      <c r="AQ94" s="172"/>
      <c r="AS94" s="142"/>
      <c r="AT94" s="142"/>
      <c r="AU94" s="142"/>
      <c r="AV94" s="142"/>
      <c r="AW94" s="142"/>
      <c r="AX94" s="142"/>
      <c r="AY94" s="142"/>
      <c r="AZ94" s="142"/>
    </row>
    <row r="95" spans="1:52" x14ac:dyDescent="0.2">
      <c r="A95" s="192"/>
      <c r="B95" s="143" t="s">
        <v>262</v>
      </c>
      <c r="C95" s="193" t="s">
        <v>120</v>
      </c>
      <c r="D95" s="193" t="s">
        <v>83</v>
      </c>
      <c r="E95" s="186">
        <v>392</v>
      </c>
      <c r="F95" s="143" t="str">
        <f t="shared" si="8"/>
        <v>6600.26</v>
      </c>
      <c r="G95" s="143" t="s">
        <v>124</v>
      </c>
      <c r="H95" s="165"/>
      <c r="I95" s="165"/>
      <c r="J95" s="141"/>
      <c r="K95" s="141"/>
      <c r="L95" s="141"/>
      <c r="M95" s="165"/>
      <c r="N95" s="141"/>
      <c r="O95" s="141"/>
      <c r="Q95" s="176"/>
      <c r="R95" s="176"/>
      <c r="S95" s="142"/>
      <c r="T95" s="142"/>
      <c r="U95" s="142"/>
      <c r="V95" s="176"/>
      <c r="W95" s="142"/>
      <c r="X95" s="142"/>
      <c r="Z95" s="178"/>
      <c r="AA95" s="178"/>
      <c r="AB95" s="174"/>
      <c r="AC95" s="174"/>
      <c r="AD95" s="174"/>
      <c r="AE95" s="178"/>
      <c r="AF95" s="174"/>
      <c r="AG95" s="174"/>
      <c r="AI95" s="170"/>
      <c r="AJ95" s="170"/>
      <c r="AK95" s="170">
        <f t="shared" si="9"/>
        <v>0</v>
      </c>
      <c r="AL95" s="172">
        <f>IFERROR(VLOOKUP(B95,[2]rptBudgetaryBudgetCrossOrganiza!$A$7706:$O$8014,13,FALSE),"0")</f>
        <v>0</v>
      </c>
      <c r="AM95" s="172"/>
      <c r="AN95" s="172"/>
      <c r="AO95" s="172"/>
      <c r="AP95" s="172"/>
      <c r="AQ95" s="172"/>
      <c r="AS95" s="142"/>
      <c r="AT95" s="142"/>
      <c r="AU95" s="142"/>
      <c r="AV95" s="142"/>
      <c r="AW95" s="142"/>
      <c r="AX95" s="142"/>
      <c r="AY95" s="142"/>
      <c r="AZ95" s="142"/>
    </row>
    <row r="96" spans="1:52" x14ac:dyDescent="0.2">
      <c r="A96" s="192"/>
      <c r="B96" s="143" t="s">
        <v>263</v>
      </c>
      <c r="C96" s="193" t="s">
        <v>120</v>
      </c>
      <c r="D96" s="193" t="s">
        <v>83</v>
      </c>
      <c r="E96" s="186">
        <v>393</v>
      </c>
      <c r="F96" s="143" t="str">
        <f t="shared" si="8"/>
        <v>6600.27</v>
      </c>
      <c r="G96" s="143" t="s">
        <v>396</v>
      </c>
      <c r="H96" s="165"/>
      <c r="I96" s="165"/>
      <c r="J96" s="141"/>
      <c r="K96" s="141"/>
      <c r="L96" s="141"/>
      <c r="M96" s="165"/>
      <c r="N96" s="141"/>
      <c r="O96" s="141"/>
      <c r="Q96" s="176"/>
      <c r="R96" s="176"/>
      <c r="S96" s="142"/>
      <c r="T96" s="142"/>
      <c r="U96" s="142"/>
      <c r="V96" s="176"/>
      <c r="W96" s="142"/>
      <c r="X96" s="142"/>
      <c r="Z96" s="178"/>
      <c r="AA96" s="178"/>
      <c r="AB96" s="174"/>
      <c r="AC96" s="174"/>
      <c r="AD96" s="174"/>
      <c r="AE96" s="178"/>
      <c r="AF96" s="174"/>
      <c r="AG96" s="174"/>
      <c r="AI96" s="170"/>
      <c r="AJ96" s="170"/>
      <c r="AK96" s="170">
        <f t="shared" si="9"/>
        <v>0</v>
      </c>
      <c r="AL96" s="172">
        <f>IFERROR(VLOOKUP(B96,[2]rptBudgetaryBudgetCrossOrganiza!$A$7706:$O$8014,13,FALSE),"0")</f>
        <v>0</v>
      </c>
      <c r="AM96" s="172"/>
      <c r="AN96" s="172"/>
      <c r="AO96" s="172"/>
      <c r="AP96" s="172"/>
      <c r="AQ96" s="172"/>
      <c r="AS96" s="142"/>
      <c r="AT96" s="142"/>
      <c r="AU96" s="142"/>
      <c r="AV96" s="142"/>
      <c r="AW96" s="142"/>
      <c r="AX96" s="142"/>
      <c r="AY96" s="142"/>
      <c r="AZ96" s="142"/>
    </row>
    <row r="97" spans="1:52" x14ac:dyDescent="0.2">
      <c r="A97" s="192"/>
      <c r="B97" s="143" t="s">
        <v>264</v>
      </c>
      <c r="C97" s="193" t="s">
        <v>120</v>
      </c>
      <c r="D97" s="193" t="s">
        <v>83</v>
      </c>
      <c r="E97" s="186">
        <v>394</v>
      </c>
      <c r="F97" s="143" t="str">
        <f t="shared" si="8"/>
        <v>6600.29</v>
      </c>
      <c r="G97" s="143" t="s">
        <v>397</v>
      </c>
      <c r="H97" s="165"/>
      <c r="I97" s="165"/>
      <c r="J97" s="141"/>
      <c r="K97" s="141"/>
      <c r="L97" s="141"/>
      <c r="M97" s="165"/>
      <c r="N97" s="141"/>
      <c r="O97" s="141"/>
      <c r="Q97" s="176"/>
      <c r="R97" s="176"/>
      <c r="S97" s="142"/>
      <c r="T97" s="142"/>
      <c r="U97" s="142"/>
      <c r="V97" s="176"/>
      <c r="W97" s="142"/>
      <c r="X97" s="142"/>
      <c r="Z97" s="178"/>
      <c r="AA97" s="178"/>
      <c r="AB97" s="174"/>
      <c r="AC97" s="174"/>
      <c r="AD97" s="174"/>
      <c r="AE97" s="178"/>
      <c r="AF97" s="174"/>
      <c r="AG97" s="174"/>
      <c r="AI97" s="170"/>
      <c r="AJ97" s="170"/>
      <c r="AK97" s="170">
        <f t="shared" si="9"/>
        <v>0</v>
      </c>
      <c r="AL97" s="172">
        <f>IFERROR(VLOOKUP(B97,[2]rptBudgetaryBudgetCrossOrganiza!$A$7706:$O$8014,13,FALSE),"0")</f>
        <v>0</v>
      </c>
      <c r="AM97" s="172"/>
      <c r="AN97" s="172"/>
      <c r="AO97" s="172"/>
      <c r="AP97" s="172"/>
      <c r="AQ97" s="172"/>
      <c r="AS97" s="142"/>
      <c r="AT97" s="142"/>
      <c r="AU97" s="142"/>
      <c r="AV97" s="142"/>
      <c r="AW97" s="142"/>
      <c r="AX97" s="142"/>
      <c r="AY97" s="142"/>
      <c r="AZ97" s="142"/>
    </row>
    <row r="98" spans="1:52" x14ac:dyDescent="0.2">
      <c r="A98" s="192"/>
      <c r="B98" s="143" t="s">
        <v>265</v>
      </c>
      <c r="C98" s="193" t="s">
        <v>120</v>
      </c>
      <c r="D98" s="193" t="s">
        <v>83</v>
      </c>
      <c r="E98" s="186">
        <v>395</v>
      </c>
      <c r="F98" s="143" t="str">
        <f t="shared" ref="F98:F161" si="10">RIGHT(B98,7)</f>
        <v>6600.30</v>
      </c>
      <c r="G98" s="143" t="s">
        <v>398</v>
      </c>
      <c r="H98" s="165"/>
      <c r="I98" s="165"/>
      <c r="J98" s="141"/>
      <c r="K98" s="141"/>
      <c r="L98" s="141"/>
      <c r="M98" s="165"/>
      <c r="N98" s="141"/>
      <c r="O98" s="141"/>
      <c r="Q98" s="176"/>
      <c r="R98" s="176"/>
      <c r="S98" s="142"/>
      <c r="T98" s="142"/>
      <c r="U98" s="142"/>
      <c r="V98" s="176"/>
      <c r="W98" s="142"/>
      <c r="X98" s="142"/>
      <c r="Z98" s="178"/>
      <c r="AA98" s="178"/>
      <c r="AB98" s="174"/>
      <c r="AC98" s="174"/>
      <c r="AD98" s="174"/>
      <c r="AE98" s="178"/>
      <c r="AF98" s="174"/>
      <c r="AG98" s="174"/>
      <c r="AI98" s="170"/>
      <c r="AJ98" s="170"/>
      <c r="AK98" s="170">
        <f t="shared" si="9"/>
        <v>0</v>
      </c>
      <c r="AL98" s="172">
        <f>IFERROR(VLOOKUP(B98,[2]rptBudgetaryBudgetCrossOrganiza!$A$7706:$O$8014,13,FALSE),"0")</f>
        <v>0</v>
      </c>
      <c r="AM98" s="172"/>
      <c r="AN98" s="172"/>
      <c r="AO98" s="172"/>
      <c r="AP98" s="172"/>
      <c r="AQ98" s="172"/>
      <c r="AS98" s="142"/>
      <c r="AT98" s="142"/>
      <c r="AU98" s="142"/>
      <c r="AV98" s="142"/>
      <c r="AW98" s="142"/>
      <c r="AX98" s="142"/>
      <c r="AY98" s="142"/>
      <c r="AZ98" s="142"/>
    </row>
    <row r="99" spans="1:52" x14ac:dyDescent="0.2">
      <c r="A99" s="192"/>
      <c r="B99" s="143" t="s">
        <v>266</v>
      </c>
      <c r="C99" s="193" t="s">
        <v>120</v>
      </c>
      <c r="D99" s="193" t="s">
        <v>83</v>
      </c>
      <c r="E99" s="186">
        <v>396</v>
      </c>
      <c r="F99" s="143" t="str">
        <f t="shared" si="10"/>
        <v>7000.03</v>
      </c>
      <c r="G99" s="143" t="s">
        <v>399</v>
      </c>
      <c r="H99" s="165"/>
      <c r="I99" s="165"/>
      <c r="J99" s="141"/>
      <c r="K99" s="141"/>
      <c r="L99" s="141"/>
      <c r="M99" s="165"/>
      <c r="N99" s="141"/>
      <c r="O99" s="141"/>
      <c r="Q99" s="176"/>
      <c r="R99" s="176"/>
      <c r="S99" s="142"/>
      <c r="T99" s="142"/>
      <c r="U99" s="142"/>
      <c r="V99" s="176"/>
      <c r="W99" s="142"/>
      <c r="X99" s="142"/>
      <c r="Z99" s="178"/>
      <c r="AA99" s="178"/>
      <c r="AB99" s="174"/>
      <c r="AC99" s="174"/>
      <c r="AD99" s="174"/>
      <c r="AE99" s="178"/>
      <c r="AF99" s="174"/>
      <c r="AG99" s="174"/>
      <c r="AI99" s="170"/>
      <c r="AJ99" s="170"/>
      <c r="AK99" s="170">
        <f t="shared" si="9"/>
        <v>0</v>
      </c>
      <c r="AL99" s="172">
        <f>IFERROR(VLOOKUP(B99,[2]rptBudgetaryBudgetCrossOrganiza!$A$7706:$O$8014,13,FALSE),"0")</f>
        <v>0</v>
      </c>
      <c r="AM99" s="172"/>
      <c r="AN99" s="172"/>
      <c r="AO99" s="172"/>
      <c r="AP99" s="172"/>
      <c r="AQ99" s="172"/>
      <c r="AS99" s="142"/>
      <c r="AT99" s="142"/>
      <c r="AU99" s="142"/>
      <c r="AV99" s="142"/>
      <c r="AW99" s="142"/>
      <c r="AX99" s="142"/>
      <c r="AY99" s="142"/>
      <c r="AZ99" s="142"/>
    </row>
    <row r="100" spans="1:52" x14ac:dyDescent="0.2">
      <c r="A100" s="192"/>
      <c r="B100" s="143" t="s">
        <v>267</v>
      </c>
      <c r="C100" s="193" t="s">
        <v>120</v>
      </c>
      <c r="D100" s="193" t="s">
        <v>83</v>
      </c>
      <c r="E100" s="186">
        <v>397</v>
      </c>
      <c r="F100" s="143" t="str">
        <f t="shared" si="10"/>
        <v>7000.04</v>
      </c>
      <c r="G100" s="143" t="s">
        <v>400</v>
      </c>
      <c r="H100" s="165"/>
      <c r="I100" s="165"/>
      <c r="J100" s="141"/>
      <c r="K100" s="141"/>
      <c r="L100" s="141"/>
      <c r="M100" s="165"/>
      <c r="N100" s="141"/>
      <c r="O100" s="141"/>
      <c r="Q100" s="176"/>
      <c r="R100" s="176"/>
      <c r="S100" s="142"/>
      <c r="T100" s="142"/>
      <c r="U100" s="142"/>
      <c r="V100" s="176"/>
      <c r="W100" s="142"/>
      <c r="X100" s="142"/>
      <c r="Z100" s="178"/>
      <c r="AA100" s="178"/>
      <c r="AB100" s="174"/>
      <c r="AC100" s="174"/>
      <c r="AD100" s="174"/>
      <c r="AE100" s="178"/>
      <c r="AF100" s="174"/>
      <c r="AG100" s="174"/>
      <c r="AI100" s="170"/>
      <c r="AJ100" s="170"/>
      <c r="AK100" s="170">
        <f t="shared" si="9"/>
        <v>0</v>
      </c>
      <c r="AL100" s="172">
        <f>IFERROR(VLOOKUP(B100,[2]rptBudgetaryBudgetCrossOrganiza!$A$7706:$O$8014,13,FALSE),"0")</f>
        <v>0</v>
      </c>
      <c r="AM100" s="172"/>
      <c r="AN100" s="172"/>
      <c r="AO100" s="172"/>
      <c r="AP100" s="172"/>
      <c r="AQ100" s="172"/>
      <c r="AS100" s="142"/>
      <c r="AT100" s="142"/>
      <c r="AU100" s="142"/>
      <c r="AV100" s="142"/>
      <c r="AW100" s="142"/>
      <c r="AX100" s="142"/>
      <c r="AY100" s="142"/>
      <c r="AZ100" s="142"/>
    </row>
    <row r="101" spans="1:52" x14ac:dyDescent="0.2">
      <c r="A101" s="192"/>
      <c r="B101" s="143" t="s">
        <v>268</v>
      </c>
      <c r="C101" s="193" t="s">
        <v>120</v>
      </c>
      <c r="D101" s="193" t="s">
        <v>83</v>
      </c>
      <c r="E101" s="186">
        <v>398</v>
      </c>
      <c r="F101" s="143" t="str">
        <f t="shared" si="10"/>
        <v>7000.07</v>
      </c>
      <c r="G101" s="143" t="s">
        <v>197</v>
      </c>
      <c r="H101" s="165"/>
      <c r="I101" s="165"/>
      <c r="J101" s="141"/>
      <c r="K101" s="141"/>
      <c r="L101" s="141"/>
      <c r="M101" s="165"/>
      <c r="N101" s="141"/>
      <c r="O101" s="141"/>
      <c r="Q101" s="176"/>
      <c r="R101" s="176"/>
      <c r="S101" s="142"/>
      <c r="T101" s="142"/>
      <c r="U101" s="142"/>
      <c r="V101" s="176"/>
      <c r="W101" s="142"/>
      <c r="X101" s="142"/>
      <c r="Z101" s="178"/>
      <c r="AA101" s="178"/>
      <c r="AB101" s="174"/>
      <c r="AC101" s="174"/>
      <c r="AD101" s="174"/>
      <c r="AE101" s="178"/>
      <c r="AF101" s="174"/>
      <c r="AG101" s="174"/>
      <c r="AI101" s="170"/>
      <c r="AJ101" s="170"/>
      <c r="AK101" s="170">
        <f t="shared" si="9"/>
        <v>0</v>
      </c>
      <c r="AL101" s="172">
        <f>IFERROR(VLOOKUP(B101,[2]rptBudgetaryBudgetCrossOrganiza!$A$7706:$O$8014,13,FALSE),"0")</f>
        <v>0</v>
      </c>
      <c r="AM101" s="172"/>
      <c r="AN101" s="172"/>
      <c r="AO101" s="172"/>
      <c r="AP101" s="172"/>
      <c r="AQ101" s="172"/>
      <c r="AS101" s="142"/>
      <c r="AT101" s="142"/>
      <c r="AU101" s="142"/>
      <c r="AV101" s="142"/>
      <c r="AW101" s="142"/>
      <c r="AX101" s="142"/>
      <c r="AY101" s="142"/>
      <c r="AZ101" s="142"/>
    </row>
    <row r="102" spans="1:52" x14ac:dyDescent="0.2">
      <c r="A102" s="192"/>
      <c r="B102" s="143" t="s">
        <v>269</v>
      </c>
      <c r="C102" s="193" t="s">
        <v>120</v>
      </c>
      <c r="D102" s="193" t="s">
        <v>83</v>
      </c>
      <c r="E102" s="186">
        <v>399</v>
      </c>
      <c r="F102" s="143" t="str">
        <f t="shared" si="10"/>
        <v>7000.08</v>
      </c>
      <c r="G102" s="143" t="s">
        <v>117</v>
      </c>
      <c r="H102" s="165"/>
      <c r="I102" s="165"/>
      <c r="J102" s="141"/>
      <c r="K102" s="141"/>
      <c r="L102" s="141"/>
      <c r="M102" s="165"/>
      <c r="N102" s="141"/>
      <c r="O102" s="141"/>
      <c r="Q102" s="176"/>
      <c r="R102" s="176"/>
      <c r="S102" s="142"/>
      <c r="T102" s="142"/>
      <c r="U102" s="142"/>
      <c r="V102" s="176"/>
      <c r="W102" s="142"/>
      <c r="X102" s="142"/>
      <c r="Z102" s="178"/>
      <c r="AA102" s="178"/>
      <c r="AB102" s="174"/>
      <c r="AC102" s="174"/>
      <c r="AD102" s="174"/>
      <c r="AE102" s="178"/>
      <c r="AF102" s="174"/>
      <c r="AG102" s="174"/>
      <c r="AI102" s="170"/>
      <c r="AJ102" s="170"/>
      <c r="AK102" s="170">
        <f t="shared" si="9"/>
        <v>0</v>
      </c>
      <c r="AL102" s="172">
        <f>IFERROR(VLOOKUP(B102,[2]rptBudgetaryBudgetCrossOrganiza!$A$7706:$O$8014,13,FALSE),"0")</f>
        <v>0</v>
      </c>
      <c r="AM102" s="172"/>
      <c r="AN102" s="172"/>
      <c r="AO102" s="172"/>
      <c r="AP102" s="172"/>
      <c r="AQ102" s="172"/>
      <c r="AS102" s="142"/>
      <c r="AT102" s="142"/>
      <c r="AU102" s="142"/>
      <c r="AV102" s="142"/>
      <c r="AW102" s="142"/>
      <c r="AX102" s="142"/>
      <c r="AY102" s="142"/>
      <c r="AZ102" s="142"/>
    </row>
    <row r="103" spans="1:52" x14ac:dyDescent="0.2">
      <c r="A103" s="192"/>
      <c r="B103" s="143" t="s">
        <v>270</v>
      </c>
      <c r="C103" s="193" t="s">
        <v>120</v>
      </c>
      <c r="D103" s="193" t="s">
        <v>83</v>
      </c>
      <c r="E103" s="186">
        <v>400</v>
      </c>
      <c r="F103" s="143" t="str">
        <f t="shared" si="10"/>
        <v>7000.12</v>
      </c>
      <c r="G103" s="143" t="s">
        <v>401</v>
      </c>
      <c r="H103" s="165"/>
      <c r="I103" s="165"/>
      <c r="J103" s="141"/>
      <c r="K103" s="141"/>
      <c r="L103" s="141"/>
      <c r="M103" s="165"/>
      <c r="N103" s="141"/>
      <c r="O103" s="141"/>
      <c r="Q103" s="176"/>
      <c r="R103" s="176"/>
      <c r="S103" s="142"/>
      <c r="T103" s="142"/>
      <c r="U103" s="142"/>
      <c r="V103" s="176"/>
      <c r="W103" s="142"/>
      <c r="X103" s="142"/>
      <c r="Z103" s="178"/>
      <c r="AA103" s="178"/>
      <c r="AB103" s="174"/>
      <c r="AC103" s="174"/>
      <c r="AD103" s="174"/>
      <c r="AE103" s="178"/>
      <c r="AF103" s="174"/>
      <c r="AG103" s="174"/>
      <c r="AI103" s="170"/>
      <c r="AJ103" s="170"/>
      <c r="AK103" s="170">
        <f t="shared" si="9"/>
        <v>0</v>
      </c>
      <c r="AL103" s="172">
        <f>IFERROR(VLOOKUP(B103,[2]rptBudgetaryBudgetCrossOrganiza!$A$7706:$O$8014,13,FALSE),"0")</f>
        <v>0</v>
      </c>
      <c r="AM103" s="172"/>
      <c r="AN103" s="172"/>
      <c r="AO103" s="172"/>
      <c r="AP103" s="172"/>
      <c r="AQ103" s="172"/>
      <c r="AS103" s="142"/>
      <c r="AT103" s="142"/>
      <c r="AU103" s="142"/>
      <c r="AV103" s="142"/>
      <c r="AW103" s="142"/>
      <c r="AX103" s="142"/>
      <c r="AY103" s="142"/>
      <c r="AZ103" s="142"/>
    </row>
    <row r="104" spans="1:52" x14ac:dyDescent="0.2">
      <c r="A104" s="192"/>
      <c r="B104" s="143" t="s">
        <v>271</v>
      </c>
      <c r="C104" s="193" t="s">
        <v>120</v>
      </c>
      <c r="D104" s="193" t="s">
        <v>83</v>
      </c>
      <c r="E104" s="186">
        <v>401</v>
      </c>
      <c r="F104" s="143" t="str">
        <f t="shared" si="10"/>
        <v>7000.99</v>
      </c>
      <c r="G104" s="143" t="s">
        <v>84</v>
      </c>
      <c r="H104" s="165"/>
      <c r="I104" s="165"/>
      <c r="J104" s="141"/>
      <c r="K104" s="141"/>
      <c r="L104" s="141"/>
      <c r="M104" s="165"/>
      <c r="N104" s="141"/>
      <c r="O104" s="141"/>
      <c r="Q104" s="176"/>
      <c r="R104" s="176"/>
      <c r="S104" s="142"/>
      <c r="T104" s="142"/>
      <c r="U104" s="142"/>
      <c r="V104" s="176"/>
      <c r="W104" s="142"/>
      <c r="X104" s="142"/>
      <c r="Z104" s="178"/>
      <c r="AA104" s="178"/>
      <c r="AB104" s="174"/>
      <c r="AC104" s="174"/>
      <c r="AD104" s="174"/>
      <c r="AE104" s="178"/>
      <c r="AF104" s="174"/>
      <c r="AG104" s="174"/>
      <c r="AI104" s="170"/>
      <c r="AJ104" s="170"/>
      <c r="AK104" s="170">
        <f t="shared" si="9"/>
        <v>0</v>
      </c>
      <c r="AL104" s="172">
        <f>IFERROR(VLOOKUP(B104,[2]rptBudgetaryBudgetCrossOrganiza!$A$7706:$O$8014,13,FALSE),"0")</f>
        <v>0</v>
      </c>
      <c r="AM104" s="172"/>
      <c r="AN104" s="172"/>
      <c r="AO104" s="172"/>
      <c r="AP104" s="172"/>
      <c r="AQ104" s="172"/>
      <c r="AS104" s="142"/>
      <c r="AT104" s="142"/>
      <c r="AU104" s="142"/>
      <c r="AV104" s="142"/>
      <c r="AW104" s="142"/>
      <c r="AX104" s="142"/>
      <c r="AY104" s="142"/>
      <c r="AZ104" s="142"/>
    </row>
    <row r="105" spans="1:52" x14ac:dyDescent="0.2">
      <c r="A105" s="192"/>
      <c r="B105" s="143" t="s">
        <v>272</v>
      </c>
      <c r="C105" s="193" t="s">
        <v>120</v>
      </c>
      <c r="D105" s="193" t="s">
        <v>83</v>
      </c>
      <c r="E105" s="186">
        <v>402</v>
      </c>
      <c r="F105" s="143" t="str">
        <f t="shared" si="10"/>
        <v>5000.01</v>
      </c>
      <c r="G105" s="143" t="s">
        <v>343</v>
      </c>
      <c r="H105" s="165"/>
      <c r="I105" s="165"/>
      <c r="J105" s="141"/>
      <c r="K105" s="141"/>
      <c r="L105" s="141"/>
      <c r="M105" s="165"/>
      <c r="N105" s="141"/>
      <c r="O105" s="141"/>
      <c r="Q105" s="176"/>
      <c r="R105" s="176"/>
      <c r="S105" s="142"/>
      <c r="T105" s="142"/>
      <c r="U105" s="142"/>
      <c r="V105" s="176"/>
      <c r="W105" s="142"/>
      <c r="X105" s="142"/>
      <c r="Z105" s="178"/>
      <c r="AA105" s="178"/>
      <c r="AB105" s="174"/>
      <c r="AC105" s="174"/>
      <c r="AD105" s="174"/>
      <c r="AE105" s="178"/>
      <c r="AF105" s="174"/>
      <c r="AG105" s="174"/>
      <c r="AI105" s="170"/>
      <c r="AJ105" s="170"/>
      <c r="AK105" s="170">
        <f t="shared" si="9"/>
        <v>0</v>
      </c>
      <c r="AL105" s="172">
        <f>IFERROR(VLOOKUP(B105,[2]rptBudgetaryBudgetCrossOrganiza!$A$7706:$O$8014,13,FALSE),"0")</f>
        <v>0</v>
      </c>
      <c r="AM105" s="172"/>
      <c r="AN105" s="172"/>
      <c r="AO105" s="172"/>
      <c r="AP105" s="172"/>
      <c r="AQ105" s="172"/>
      <c r="AS105" s="142"/>
      <c r="AT105" s="142"/>
      <c r="AU105" s="142"/>
      <c r="AV105" s="142"/>
      <c r="AW105" s="142"/>
      <c r="AX105" s="142"/>
      <c r="AY105" s="142"/>
      <c r="AZ105" s="142"/>
    </row>
    <row r="106" spans="1:52" x14ac:dyDescent="0.2">
      <c r="A106" s="192"/>
      <c r="B106" s="143" t="s">
        <v>273</v>
      </c>
      <c r="C106" s="193" t="s">
        <v>120</v>
      </c>
      <c r="D106" s="193" t="s">
        <v>83</v>
      </c>
      <c r="E106" s="186">
        <v>403</v>
      </c>
      <c r="F106" s="143" t="str">
        <f t="shared" si="10"/>
        <v>5000.02</v>
      </c>
      <c r="G106" s="143" t="s">
        <v>344</v>
      </c>
      <c r="H106" s="165"/>
      <c r="I106" s="165"/>
      <c r="J106" s="141"/>
      <c r="K106" s="141"/>
      <c r="L106" s="141"/>
      <c r="M106" s="165"/>
      <c r="N106" s="141"/>
      <c r="O106" s="141"/>
      <c r="Q106" s="176"/>
      <c r="R106" s="176"/>
      <c r="S106" s="142"/>
      <c r="T106" s="142"/>
      <c r="U106" s="142"/>
      <c r="V106" s="176"/>
      <c r="W106" s="142"/>
      <c r="X106" s="142"/>
      <c r="Z106" s="178"/>
      <c r="AA106" s="178"/>
      <c r="AB106" s="174"/>
      <c r="AC106" s="174"/>
      <c r="AD106" s="174"/>
      <c r="AE106" s="178"/>
      <c r="AF106" s="174"/>
      <c r="AG106" s="174"/>
      <c r="AI106" s="170"/>
      <c r="AJ106" s="170"/>
      <c r="AK106" s="170">
        <f t="shared" si="9"/>
        <v>0</v>
      </c>
      <c r="AL106" s="172">
        <f>IFERROR(VLOOKUP(B106,[2]rptBudgetaryBudgetCrossOrganiza!$A$7706:$O$8014,13,FALSE),"0")</f>
        <v>0</v>
      </c>
      <c r="AM106" s="172"/>
      <c r="AN106" s="172"/>
      <c r="AO106" s="172"/>
      <c r="AP106" s="172"/>
      <c r="AQ106" s="172"/>
      <c r="AS106" s="142"/>
      <c r="AT106" s="142"/>
      <c r="AU106" s="142"/>
      <c r="AV106" s="142"/>
      <c r="AW106" s="142"/>
      <c r="AX106" s="142"/>
      <c r="AY106" s="142"/>
      <c r="AZ106" s="142"/>
    </row>
    <row r="107" spans="1:52" x14ac:dyDescent="0.2">
      <c r="A107" s="192"/>
      <c r="B107" s="143" t="s">
        <v>274</v>
      </c>
      <c r="C107" s="193" t="s">
        <v>120</v>
      </c>
      <c r="D107" s="193" t="s">
        <v>83</v>
      </c>
      <c r="E107" s="186">
        <v>404</v>
      </c>
      <c r="F107" s="143" t="str">
        <f t="shared" si="10"/>
        <v>5000.03</v>
      </c>
      <c r="G107" s="143" t="s">
        <v>345</v>
      </c>
      <c r="H107" s="165"/>
      <c r="I107" s="165"/>
      <c r="J107" s="141"/>
      <c r="K107" s="141"/>
      <c r="L107" s="141"/>
      <c r="M107" s="165"/>
      <c r="N107" s="141"/>
      <c r="O107" s="141"/>
      <c r="Q107" s="176"/>
      <c r="R107" s="176"/>
      <c r="S107" s="142"/>
      <c r="T107" s="142"/>
      <c r="U107" s="142"/>
      <c r="V107" s="176"/>
      <c r="W107" s="142"/>
      <c r="X107" s="142"/>
      <c r="Z107" s="178"/>
      <c r="AA107" s="178"/>
      <c r="AB107" s="174"/>
      <c r="AC107" s="174"/>
      <c r="AD107" s="174"/>
      <c r="AE107" s="178"/>
      <c r="AF107" s="174"/>
      <c r="AG107" s="174"/>
      <c r="AI107" s="170"/>
      <c r="AJ107" s="170"/>
      <c r="AK107" s="170">
        <f t="shared" si="9"/>
        <v>0</v>
      </c>
      <c r="AL107" s="172">
        <f>IFERROR(VLOOKUP(B107,[2]rptBudgetaryBudgetCrossOrganiza!$A$7706:$O$8014,13,FALSE),"0")</f>
        <v>0</v>
      </c>
      <c r="AM107" s="172"/>
      <c r="AN107" s="172"/>
      <c r="AO107" s="172"/>
      <c r="AP107" s="172"/>
      <c r="AQ107" s="172"/>
      <c r="AS107" s="142"/>
      <c r="AT107" s="142"/>
      <c r="AU107" s="142"/>
      <c r="AV107" s="142"/>
      <c r="AW107" s="142"/>
      <c r="AX107" s="142"/>
      <c r="AY107" s="142"/>
      <c r="AZ107" s="142"/>
    </row>
    <row r="108" spans="1:52" x14ac:dyDescent="0.2">
      <c r="A108" s="192"/>
      <c r="B108" s="143" t="s">
        <v>275</v>
      </c>
      <c r="C108" s="193" t="s">
        <v>120</v>
      </c>
      <c r="D108" s="193" t="s">
        <v>83</v>
      </c>
      <c r="E108" s="186">
        <v>405</v>
      </c>
      <c r="F108" s="143" t="str">
        <f t="shared" si="10"/>
        <v>5000.04</v>
      </c>
      <c r="G108" s="143" t="s">
        <v>346</v>
      </c>
      <c r="H108" s="165"/>
      <c r="I108" s="165"/>
      <c r="J108" s="141"/>
      <c r="K108" s="141"/>
      <c r="L108" s="141"/>
      <c r="M108" s="165"/>
      <c r="N108" s="141"/>
      <c r="O108" s="141"/>
      <c r="Q108" s="176"/>
      <c r="R108" s="176"/>
      <c r="S108" s="142"/>
      <c r="T108" s="142"/>
      <c r="U108" s="142"/>
      <c r="V108" s="176"/>
      <c r="W108" s="142"/>
      <c r="X108" s="142"/>
      <c r="Z108" s="178"/>
      <c r="AA108" s="178"/>
      <c r="AB108" s="174"/>
      <c r="AC108" s="174"/>
      <c r="AD108" s="174"/>
      <c r="AE108" s="178"/>
      <c r="AF108" s="174"/>
      <c r="AG108" s="174"/>
      <c r="AI108" s="170"/>
      <c r="AJ108" s="170"/>
      <c r="AK108" s="170">
        <f t="shared" si="9"/>
        <v>0</v>
      </c>
      <c r="AL108" s="172">
        <f>IFERROR(VLOOKUP(B108,[2]rptBudgetaryBudgetCrossOrganiza!$A$7706:$O$8014,13,FALSE),"0")</f>
        <v>0</v>
      </c>
      <c r="AM108" s="172"/>
      <c r="AN108" s="172"/>
      <c r="AO108" s="172"/>
      <c r="AP108" s="172"/>
      <c r="AQ108" s="172"/>
      <c r="AS108" s="142"/>
      <c r="AT108" s="142"/>
      <c r="AU108" s="142"/>
      <c r="AV108" s="142"/>
      <c r="AW108" s="142"/>
      <c r="AX108" s="142"/>
      <c r="AY108" s="142"/>
      <c r="AZ108" s="142"/>
    </row>
    <row r="109" spans="1:52" x14ac:dyDescent="0.2">
      <c r="A109" s="192"/>
      <c r="B109" s="143" t="s">
        <v>276</v>
      </c>
      <c r="C109" s="193" t="s">
        <v>120</v>
      </c>
      <c r="D109" s="193" t="s">
        <v>83</v>
      </c>
      <c r="E109" s="186">
        <v>406</v>
      </c>
      <c r="F109" s="143" t="str">
        <f t="shared" si="10"/>
        <v>5000.06</v>
      </c>
      <c r="G109" s="143" t="s">
        <v>347</v>
      </c>
      <c r="H109" s="165"/>
      <c r="I109" s="165"/>
      <c r="J109" s="141"/>
      <c r="K109" s="141"/>
      <c r="L109" s="141"/>
      <c r="M109" s="165"/>
      <c r="N109" s="141"/>
      <c r="O109" s="141"/>
      <c r="Q109" s="176"/>
      <c r="R109" s="176"/>
      <c r="S109" s="142"/>
      <c r="T109" s="142"/>
      <c r="U109" s="142"/>
      <c r="V109" s="176"/>
      <c r="W109" s="142"/>
      <c r="X109" s="142"/>
      <c r="Z109" s="178"/>
      <c r="AA109" s="178"/>
      <c r="AB109" s="174"/>
      <c r="AC109" s="174"/>
      <c r="AD109" s="174"/>
      <c r="AE109" s="178"/>
      <c r="AF109" s="174"/>
      <c r="AG109" s="174"/>
      <c r="AI109" s="170"/>
      <c r="AJ109" s="170"/>
      <c r="AK109" s="170">
        <f t="shared" si="9"/>
        <v>0</v>
      </c>
      <c r="AL109" s="172">
        <f>IFERROR(VLOOKUP(B109,[2]rptBudgetaryBudgetCrossOrganiza!$A$7706:$O$8014,13,FALSE),"0")</f>
        <v>0</v>
      </c>
      <c r="AM109" s="172"/>
      <c r="AN109" s="172"/>
      <c r="AO109" s="172"/>
      <c r="AP109" s="172"/>
      <c r="AQ109" s="172"/>
      <c r="AS109" s="142"/>
      <c r="AT109" s="142"/>
      <c r="AU109" s="142"/>
      <c r="AV109" s="142"/>
      <c r="AW109" s="142"/>
      <c r="AX109" s="142"/>
      <c r="AY109" s="142"/>
      <c r="AZ109" s="142"/>
    </row>
    <row r="110" spans="1:52" x14ac:dyDescent="0.2">
      <c r="A110" s="192"/>
      <c r="B110" s="143" t="s">
        <v>277</v>
      </c>
      <c r="C110" s="193" t="s">
        <v>120</v>
      </c>
      <c r="D110" s="193" t="s">
        <v>83</v>
      </c>
      <c r="E110" s="186">
        <v>407</v>
      </c>
      <c r="F110" s="143" t="str">
        <f t="shared" si="10"/>
        <v>5000.07</v>
      </c>
      <c r="G110" s="143" t="s">
        <v>348</v>
      </c>
      <c r="H110" s="165"/>
      <c r="I110" s="165"/>
      <c r="J110" s="141"/>
      <c r="K110" s="141"/>
      <c r="L110" s="141"/>
      <c r="M110" s="165"/>
      <c r="N110" s="141"/>
      <c r="O110" s="141"/>
      <c r="Q110" s="176"/>
      <c r="R110" s="176"/>
      <c r="S110" s="142"/>
      <c r="T110" s="142"/>
      <c r="U110" s="142"/>
      <c r="V110" s="176"/>
      <c r="W110" s="142"/>
      <c r="X110" s="142"/>
      <c r="Z110" s="178"/>
      <c r="AA110" s="178"/>
      <c r="AB110" s="174"/>
      <c r="AC110" s="174"/>
      <c r="AD110" s="174"/>
      <c r="AE110" s="178"/>
      <c r="AF110" s="174"/>
      <c r="AG110" s="174"/>
      <c r="AI110" s="170"/>
      <c r="AJ110" s="170"/>
      <c r="AK110" s="170">
        <f t="shared" si="9"/>
        <v>0</v>
      </c>
      <c r="AL110" s="172">
        <f>IFERROR(VLOOKUP(B110,[2]rptBudgetaryBudgetCrossOrganiza!$A$7706:$O$8014,13,FALSE),"0")</f>
        <v>0</v>
      </c>
      <c r="AM110" s="172"/>
      <c r="AN110" s="172"/>
      <c r="AO110" s="172"/>
      <c r="AP110" s="172"/>
      <c r="AQ110" s="172"/>
      <c r="AS110" s="142"/>
      <c r="AT110" s="142"/>
      <c r="AU110" s="142"/>
      <c r="AV110" s="142"/>
      <c r="AW110" s="142"/>
      <c r="AX110" s="142"/>
      <c r="AY110" s="142"/>
      <c r="AZ110" s="142"/>
    </row>
    <row r="111" spans="1:52" x14ac:dyDescent="0.2">
      <c r="A111" s="192"/>
      <c r="B111" s="143" t="s">
        <v>278</v>
      </c>
      <c r="C111" s="193" t="s">
        <v>120</v>
      </c>
      <c r="D111" s="193" t="s">
        <v>83</v>
      </c>
      <c r="E111" s="186">
        <v>408</v>
      </c>
      <c r="F111" s="143" t="str">
        <f t="shared" si="10"/>
        <v>5000.08</v>
      </c>
      <c r="G111" s="143" t="s">
        <v>349</v>
      </c>
      <c r="H111" s="165"/>
      <c r="I111" s="165"/>
      <c r="J111" s="141"/>
      <c r="K111" s="141"/>
      <c r="L111" s="141"/>
      <c r="M111" s="165"/>
      <c r="N111" s="141"/>
      <c r="O111" s="141"/>
      <c r="Q111" s="176"/>
      <c r="R111" s="176"/>
      <c r="S111" s="142"/>
      <c r="T111" s="142"/>
      <c r="U111" s="142"/>
      <c r="V111" s="176"/>
      <c r="W111" s="142"/>
      <c r="X111" s="142"/>
      <c r="Z111" s="178"/>
      <c r="AA111" s="178"/>
      <c r="AB111" s="174"/>
      <c r="AC111" s="174"/>
      <c r="AD111" s="174"/>
      <c r="AE111" s="178"/>
      <c r="AF111" s="174"/>
      <c r="AG111" s="174"/>
      <c r="AI111" s="170"/>
      <c r="AJ111" s="170"/>
      <c r="AK111" s="170">
        <f t="shared" si="9"/>
        <v>0</v>
      </c>
      <c r="AL111" s="172">
        <f>IFERROR(VLOOKUP(B111,[2]rptBudgetaryBudgetCrossOrganiza!$A$7706:$O$8014,13,FALSE),"0")</f>
        <v>0</v>
      </c>
      <c r="AM111" s="172"/>
      <c r="AN111" s="172"/>
      <c r="AO111" s="172"/>
      <c r="AP111" s="172"/>
      <c r="AQ111" s="172"/>
      <c r="AS111" s="142"/>
      <c r="AT111" s="142"/>
      <c r="AU111" s="142"/>
      <c r="AV111" s="142"/>
      <c r="AW111" s="142"/>
      <c r="AX111" s="142"/>
      <c r="AY111" s="142"/>
      <c r="AZ111" s="142"/>
    </row>
    <row r="112" spans="1:52" x14ac:dyDescent="0.2">
      <c r="A112" s="192"/>
      <c r="B112" s="143" t="s">
        <v>279</v>
      </c>
      <c r="C112" s="193" t="s">
        <v>120</v>
      </c>
      <c r="D112" s="193" t="s">
        <v>83</v>
      </c>
      <c r="E112" s="186">
        <v>409</v>
      </c>
      <c r="F112" s="143" t="str">
        <f t="shared" si="10"/>
        <v>5000.11</v>
      </c>
      <c r="G112" s="143" t="s">
        <v>350</v>
      </c>
      <c r="H112" s="165"/>
      <c r="I112" s="165"/>
      <c r="J112" s="141"/>
      <c r="K112" s="141"/>
      <c r="L112" s="141"/>
      <c r="M112" s="165"/>
      <c r="N112" s="141"/>
      <c r="O112" s="141"/>
      <c r="Q112" s="176"/>
      <c r="R112" s="176"/>
      <c r="S112" s="142"/>
      <c r="T112" s="142"/>
      <c r="U112" s="142"/>
      <c r="V112" s="176"/>
      <c r="W112" s="142"/>
      <c r="X112" s="142"/>
      <c r="Z112" s="178"/>
      <c r="AA112" s="178"/>
      <c r="AB112" s="174"/>
      <c r="AC112" s="174"/>
      <c r="AD112" s="174"/>
      <c r="AE112" s="178"/>
      <c r="AF112" s="174"/>
      <c r="AG112" s="174"/>
      <c r="AI112" s="170"/>
      <c r="AJ112" s="170"/>
      <c r="AK112" s="170">
        <f t="shared" si="9"/>
        <v>0</v>
      </c>
      <c r="AL112" s="172">
        <f>IFERROR(VLOOKUP(B112,[2]rptBudgetaryBudgetCrossOrganiza!$A$7706:$O$8014,13,FALSE),"0")</f>
        <v>0</v>
      </c>
      <c r="AM112" s="172"/>
      <c r="AN112" s="172"/>
      <c r="AO112" s="172"/>
      <c r="AP112" s="172"/>
      <c r="AQ112" s="172"/>
      <c r="AS112" s="142"/>
      <c r="AT112" s="142"/>
      <c r="AU112" s="142"/>
      <c r="AV112" s="142"/>
      <c r="AW112" s="142"/>
      <c r="AX112" s="142"/>
      <c r="AY112" s="142"/>
      <c r="AZ112" s="142"/>
    </row>
    <row r="113" spans="1:52" x14ac:dyDescent="0.2">
      <c r="A113" s="192"/>
      <c r="B113" s="143" t="s">
        <v>280</v>
      </c>
      <c r="C113" s="193" t="s">
        <v>120</v>
      </c>
      <c r="D113" s="193" t="s">
        <v>83</v>
      </c>
      <c r="E113" s="186">
        <v>410</v>
      </c>
      <c r="F113" s="143" t="str">
        <f t="shared" si="10"/>
        <v>5000.99</v>
      </c>
      <c r="G113" s="143" t="s">
        <v>351</v>
      </c>
      <c r="H113" s="165"/>
      <c r="I113" s="165"/>
      <c r="J113" s="141"/>
      <c r="K113" s="141"/>
      <c r="L113" s="141"/>
      <c r="M113" s="165"/>
      <c r="N113" s="141"/>
      <c r="O113" s="141"/>
      <c r="Q113" s="176"/>
      <c r="R113" s="176"/>
      <c r="S113" s="142"/>
      <c r="T113" s="142"/>
      <c r="U113" s="142"/>
      <c r="V113" s="176"/>
      <c r="W113" s="142"/>
      <c r="X113" s="142"/>
      <c r="Z113" s="178"/>
      <c r="AA113" s="178"/>
      <c r="AB113" s="174"/>
      <c r="AC113" s="174"/>
      <c r="AD113" s="174"/>
      <c r="AE113" s="178"/>
      <c r="AF113" s="174"/>
      <c r="AG113" s="174"/>
      <c r="AI113" s="170"/>
      <c r="AJ113" s="170"/>
      <c r="AK113" s="170">
        <f t="shared" si="9"/>
        <v>0</v>
      </c>
      <c r="AL113" s="172">
        <f>IFERROR(VLOOKUP(B113,[2]rptBudgetaryBudgetCrossOrganiza!$A$7706:$O$8014,13,FALSE),"0")</f>
        <v>0</v>
      </c>
      <c r="AM113" s="172"/>
      <c r="AN113" s="172"/>
      <c r="AO113" s="172"/>
      <c r="AP113" s="172"/>
      <c r="AQ113" s="172"/>
      <c r="AS113" s="142"/>
      <c r="AT113" s="142"/>
      <c r="AU113" s="142"/>
      <c r="AV113" s="142"/>
      <c r="AW113" s="142"/>
      <c r="AX113" s="142"/>
      <c r="AY113" s="142"/>
      <c r="AZ113" s="142"/>
    </row>
    <row r="114" spans="1:52" x14ac:dyDescent="0.2">
      <c r="A114" s="192"/>
      <c r="B114" s="143" t="s">
        <v>281</v>
      </c>
      <c r="C114" s="193" t="s">
        <v>120</v>
      </c>
      <c r="D114" s="193" t="s">
        <v>83</v>
      </c>
      <c r="E114" s="186">
        <v>411</v>
      </c>
      <c r="F114" s="143" t="str">
        <f t="shared" si="10"/>
        <v>5100.00</v>
      </c>
      <c r="G114" s="143" t="s">
        <v>352</v>
      </c>
      <c r="H114" s="165"/>
      <c r="I114" s="165"/>
      <c r="J114" s="141"/>
      <c r="K114" s="141"/>
      <c r="L114" s="141"/>
      <c r="M114" s="165"/>
      <c r="N114" s="141"/>
      <c r="O114" s="141"/>
      <c r="Q114" s="176"/>
      <c r="R114" s="176"/>
      <c r="S114" s="142"/>
      <c r="T114" s="142"/>
      <c r="U114" s="142"/>
      <c r="V114" s="176"/>
      <c r="W114" s="142"/>
      <c r="X114" s="142"/>
      <c r="Z114" s="178"/>
      <c r="AA114" s="178"/>
      <c r="AB114" s="174"/>
      <c r="AC114" s="174"/>
      <c r="AD114" s="174"/>
      <c r="AE114" s="178"/>
      <c r="AF114" s="174"/>
      <c r="AG114" s="174"/>
      <c r="AI114" s="170"/>
      <c r="AJ114" s="170"/>
      <c r="AK114" s="170">
        <f t="shared" si="9"/>
        <v>0</v>
      </c>
      <c r="AL114" s="172">
        <f>IFERROR(VLOOKUP(B114,[2]rptBudgetaryBudgetCrossOrganiza!$A$7706:$O$8014,13,FALSE),"0")</f>
        <v>0</v>
      </c>
      <c r="AM114" s="172"/>
      <c r="AN114" s="172"/>
      <c r="AO114" s="172"/>
      <c r="AP114" s="172"/>
      <c r="AQ114" s="172"/>
      <c r="AS114" s="142"/>
      <c r="AT114" s="142"/>
      <c r="AU114" s="142"/>
      <c r="AV114" s="142"/>
      <c r="AW114" s="142"/>
      <c r="AX114" s="142"/>
      <c r="AY114" s="142"/>
      <c r="AZ114" s="142"/>
    </row>
    <row r="115" spans="1:52" x14ac:dyDescent="0.2">
      <c r="A115" s="192"/>
      <c r="B115" s="143" t="s">
        <v>282</v>
      </c>
      <c r="C115" s="193" t="s">
        <v>120</v>
      </c>
      <c r="D115" s="193" t="s">
        <v>83</v>
      </c>
      <c r="E115" s="186">
        <v>412</v>
      </c>
      <c r="F115" s="143" t="str">
        <f t="shared" si="10"/>
        <v>5100.01</v>
      </c>
      <c r="G115" s="143" t="s">
        <v>353</v>
      </c>
      <c r="H115" s="165"/>
      <c r="I115" s="165"/>
      <c r="J115" s="141"/>
      <c r="K115" s="141"/>
      <c r="L115" s="141"/>
      <c r="M115" s="165"/>
      <c r="N115" s="141"/>
      <c r="O115" s="141"/>
      <c r="Q115" s="176"/>
      <c r="R115" s="176"/>
      <c r="S115" s="142"/>
      <c r="T115" s="142"/>
      <c r="U115" s="142"/>
      <c r="V115" s="176"/>
      <c r="W115" s="142"/>
      <c r="X115" s="142"/>
      <c r="Z115" s="178"/>
      <c r="AA115" s="178"/>
      <c r="AB115" s="174"/>
      <c r="AC115" s="174"/>
      <c r="AD115" s="174"/>
      <c r="AE115" s="178"/>
      <c r="AF115" s="174"/>
      <c r="AG115" s="174"/>
      <c r="AI115" s="170"/>
      <c r="AJ115" s="170"/>
      <c r="AK115" s="170">
        <f t="shared" si="9"/>
        <v>0</v>
      </c>
      <c r="AL115" s="172">
        <f>IFERROR(VLOOKUP(B115,[2]rptBudgetaryBudgetCrossOrganiza!$A$7706:$O$8014,13,FALSE),"0")</f>
        <v>0</v>
      </c>
      <c r="AM115" s="172"/>
      <c r="AN115" s="172"/>
      <c r="AO115" s="172"/>
      <c r="AP115" s="172"/>
      <c r="AQ115" s="172"/>
      <c r="AS115" s="142"/>
      <c r="AT115" s="142"/>
      <c r="AU115" s="142"/>
      <c r="AV115" s="142"/>
      <c r="AW115" s="142"/>
      <c r="AX115" s="142"/>
      <c r="AY115" s="142"/>
      <c r="AZ115" s="142"/>
    </row>
    <row r="116" spans="1:52" x14ac:dyDescent="0.2">
      <c r="A116" s="192"/>
      <c r="B116" s="143" t="s">
        <v>283</v>
      </c>
      <c r="C116" s="193" t="s">
        <v>120</v>
      </c>
      <c r="D116" s="193" t="s">
        <v>83</v>
      </c>
      <c r="E116" s="186">
        <v>413</v>
      </c>
      <c r="F116" s="143" t="str">
        <f t="shared" si="10"/>
        <v>5100.02</v>
      </c>
      <c r="G116" s="143" t="s">
        <v>354</v>
      </c>
      <c r="H116" s="165"/>
      <c r="I116" s="165"/>
      <c r="J116" s="141"/>
      <c r="K116" s="141"/>
      <c r="L116" s="141"/>
      <c r="M116" s="165"/>
      <c r="N116" s="141"/>
      <c r="O116" s="141"/>
      <c r="Q116" s="176"/>
      <c r="R116" s="176"/>
      <c r="S116" s="142"/>
      <c r="T116" s="142"/>
      <c r="U116" s="142"/>
      <c r="V116" s="176"/>
      <c r="W116" s="142"/>
      <c r="X116" s="142"/>
      <c r="Z116" s="178"/>
      <c r="AA116" s="178"/>
      <c r="AB116" s="174"/>
      <c r="AC116" s="174"/>
      <c r="AD116" s="174"/>
      <c r="AE116" s="178"/>
      <c r="AF116" s="174"/>
      <c r="AG116" s="174"/>
      <c r="AI116" s="170"/>
      <c r="AJ116" s="170"/>
      <c r="AK116" s="170">
        <f t="shared" si="9"/>
        <v>0</v>
      </c>
      <c r="AL116" s="172">
        <f>IFERROR(VLOOKUP(B116,[2]rptBudgetaryBudgetCrossOrganiza!$A$7706:$O$8014,13,FALSE),"0")</f>
        <v>0</v>
      </c>
      <c r="AM116" s="172"/>
      <c r="AN116" s="172"/>
      <c r="AO116" s="172"/>
      <c r="AP116" s="172"/>
      <c r="AQ116" s="172"/>
      <c r="AS116" s="142"/>
      <c r="AT116" s="142"/>
      <c r="AU116" s="142"/>
      <c r="AV116" s="142"/>
      <c r="AW116" s="142"/>
      <c r="AX116" s="142"/>
      <c r="AY116" s="142"/>
      <c r="AZ116" s="142"/>
    </row>
    <row r="117" spans="1:52" x14ac:dyDescent="0.2">
      <c r="A117" s="192"/>
      <c r="B117" s="143" t="s">
        <v>284</v>
      </c>
      <c r="C117" s="193" t="s">
        <v>120</v>
      </c>
      <c r="D117" s="193" t="s">
        <v>83</v>
      </c>
      <c r="E117" s="186">
        <v>414</v>
      </c>
      <c r="F117" s="143" t="str">
        <f t="shared" si="10"/>
        <v>5100.03</v>
      </c>
      <c r="G117" s="143" t="s">
        <v>355</v>
      </c>
      <c r="H117" s="165"/>
      <c r="I117" s="165"/>
      <c r="J117" s="141"/>
      <c r="K117" s="141"/>
      <c r="L117" s="141"/>
      <c r="M117" s="165"/>
      <c r="N117" s="141"/>
      <c r="O117" s="141"/>
      <c r="Q117" s="176"/>
      <c r="R117" s="176"/>
      <c r="S117" s="142"/>
      <c r="T117" s="142"/>
      <c r="U117" s="142"/>
      <c r="V117" s="176"/>
      <c r="W117" s="142"/>
      <c r="X117" s="142"/>
      <c r="Z117" s="178"/>
      <c r="AA117" s="178"/>
      <c r="AB117" s="174"/>
      <c r="AC117" s="174"/>
      <c r="AD117" s="174"/>
      <c r="AE117" s="178"/>
      <c r="AF117" s="174"/>
      <c r="AG117" s="174"/>
      <c r="AI117" s="170"/>
      <c r="AJ117" s="170"/>
      <c r="AK117" s="170">
        <f t="shared" si="9"/>
        <v>0</v>
      </c>
      <c r="AL117" s="172">
        <f>IFERROR(VLOOKUP(B117,[2]rptBudgetaryBudgetCrossOrganiza!$A$7706:$O$8014,13,FALSE),"0")</f>
        <v>0</v>
      </c>
      <c r="AM117" s="172"/>
      <c r="AN117" s="172"/>
      <c r="AO117" s="172"/>
      <c r="AP117" s="172"/>
      <c r="AQ117" s="172"/>
      <c r="AS117" s="142"/>
      <c r="AT117" s="142"/>
      <c r="AU117" s="142"/>
      <c r="AV117" s="142"/>
      <c r="AW117" s="142"/>
      <c r="AX117" s="142"/>
      <c r="AY117" s="142"/>
      <c r="AZ117" s="142"/>
    </row>
    <row r="118" spans="1:52" x14ac:dyDescent="0.2">
      <c r="A118" s="192"/>
      <c r="B118" s="143" t="s">
        <v>285</v>
      </c>
      <c r="C118" s="193" t="s">
        <v>120</v>
      </c>
      <c r="D118" s="193" t="s">
        <v>83</v>
      </c>
      <c r="E118" s="186">
        <v>415</v>
      </c>
      <c r="F118" s="143" t="str">
        <f t="shared" si="10"/>
        <v>5100.04</v>
      </c>
      <c r="G118" s="143" t="s">
        <v>356</v>
      </c>
      <c r="H118" s="165"/>
      <c r="I118" s="165"/>
      <c r="J118" s="141"/>
      <c r="K118" s="141"/>
      <c r="L118" s="141"/>
      <c r="M118" s="165"/>
      <c r="N118" s="141"/>
      <c r="O118" s="141"/>
      <c r="Q118" s="176"/>
      <c r="R118" s="176"/>
      <c r="S118" s="142"/>
      <c r="T118" s="142"/>
      <c r="U118" s="142"/>
      <c r="V118" s="176"/>
      <c r="W118" s="142"/>
      <c r="X118" s="142"/>
      <c r="Z118" s="178"/>
      <c r="AA118" s="178"/>
      <c r="AB118" s="174"/>
      <c r="AC118" s="174"/>
      <c r="AD118" s="174"/>
      <c r="AE118" s="178"/>
      <c r="AF118" s="174"/>
      <c r="AG118" s="174"/>
      <c r="AI118" s="170"/>
      <c r="AJ118" s="170"/>
      <c r="AK118" s="170">
        <f t="shared" si="9"/>
        <v>0</v>
      </c>
      <c r="AL118" s="172">
        <f>IFERROR(VLOOKUP(B118,[2]rptBudgetaryBudgetCrossOrganiza!$A$7706:$O$8014,13,FALSE),"0")</f>
        <v>0</v>
      </c>
      <c r="AM118" s="172"/>
      <c r="AN118" s="172"/>
      <c r="AO118" s="172"/>
      <c r="AP118" s="172"/>
      <c r="AQ118" s="172"/>
      <c r="AS118" s="142"/>
      <c r="AT118" s="142"/>
      <c r="AU118" s="142"/>
      <c r="AV118" s="142"/>
      <c r="AW118" s="142"/>
      <c r="AX118" s="142"/>
      <c r="AY118" s="142"/>
      <c r="AZ118" s="142"/>
    </row>
    <row r="119" spans="1:52" x14ac:dyDescent="0.2">
      <c r="A119" s="192"/>
      <c r="B119" s="143" t="s">
        <v>286</v>
      </c>
      <c r="C119" s="193" t="s">
        <v>120</v>
      </c>
      <c r="D119" s="193" t="s">
        <v>83</v>
      </c>
      <c r="E119" s="186">
        <v>416</v>
      </c>
      <c r="F119" s="143" t="str">
        <f t="shared" si="10"/>
        <v>5100.05</v>
      </c>
      <c r="G119" s="143" t="s">
        <v>357</v>
      </c>
      <c r="H119" s="165"/>
      <c r="I119" s="165"/>
      <c r="J119" s="141"/>
      <c r="K119" s="141"/>
      <c r="L119" s="141"/>
      <c r="M119" s="165"/>
      <c r="N119" s="141"/>
      <c r="O119" s="141"/>
      <c r="Q119" s="176"/>
      <c r="R119" s="176"/>
      <c r="S119" s="142"/>
      <c r="T119" s="142"/>
      <c r="U119" s="142"/>
      <c r="V119" s="176"/>
      <c r="W119" s="142"/>
      <c r="X119" s="142"/>
      <c r="Z119" s="178"/>
      <c r="AA119" s="178"/>
      <c r="AB119" s="174"/>
      <c r="AC119" s="174"/>
      <c r="AD119" s="174"/>
      <c r="AE119" s="178"/>
      <c r="AF119" s="174"/>
      <c r="AG119" s="174"/>
      <c r="AI119" s="170"/>
      <c r="AJ119" s="170"/>
      <c r="AK119" s="170">
        <f t="shared" si="9"/>
        <v>0</v>
      </c>
      <c r="AL119" s="172">
        <f>IFERROR(VLOOKUP(B119,[2]rptBudgetaryBudgetCrossOrganiza!$A$7706:$O$8014,13,FALSE),"0")</f>
        <v>0</v>
      </c>
      <c r="AM119" s="172"/>
      <c r="AN119" s="172"/>
      <c r="AO119" s="172"/>
      <c r="AP119" s="172"/>
      <c r="AQ119" s="172"/>
      <c r="AS119" s="142"/>
      <c r="AT119" s="142"/>
      <c r="AU119" s="142"/>
      <c r="AV119" s="142"/>
      <c r="AW119" s="142"/>
      <c r="AX119" s="142"/>
      <c r="AY119" s="142"/>
      <c r="AZ119" s="142"/>
    </row>
    <row r="120" spans="1:52" x14ac:dyDescent="0.2">
      <c r="A120" s="192"/>
      <c r="B120" s="143" t="s">
        <v>287</v>
      </c>
      <c r="C120" s="193" t="s">
        <v>120</v>
      </c>
      <c r="D120" s="193" t="s">
        <v>83</v>
      </c>
      <c r="E120" s="186">
        <v>417</v>
      </c>
      <c r="F120" s="143" t="str">
        <f t="shared" si="10"/>
        <v>5100.06</v>
      </c>
      <c r="G120" s="143" t="s">
        <v>358</v>
      </c>
      <c r="H120" s="165"/>
      <c r="I120" s="165"/>
      <c r="J120" s="141"/>
      <c r="K120" s="141"/>
      <c r="L120" s="141"/>
      <c r="M120" s="165"/>
      <c r="N120" s="141"/>
      <c r="O120" s="141"/>
      <c r="Q120" s="176"/>
      <c r="R120" s="176"/>
      <c r="S120" s="142"/>
      <c r="T120" s="142"/>
      <c r="U120" s="142"/>
      <c r="V120" s="176"/>
      <c r="W120" s="142"/>
      <c r="X120" s="142"/>
      <c r="Z120" s="178"/>
      <c r="AA120" s="178"/>
      <c r="AB120" s="174"/>
      <c r="AC120" s="174"/>
      <c r="AD120" s="174"/>
      <c r="AE120" s="178"/>
      <c r="AF120" s="174"/>
      <c r="AG120" s="174"/>
      <c r="AI120" s="170"/>
      <c r="AJ120" s="170"/>
      <c r="AK120" s="170">
        <f t="shared" si="9"/>
        <v>0</v>
      </c>
      <c r="AL120" s="172">
        <f>IFERROR(VLOOKUP(B120,[2]rptBudgetaryBudgetCrossOrganiza!$A$7706:$O$8014,13,FALSE),"0")</f>
        <v>0</v>
      </c>
      <c r="AM120" s="172"/>
      <c r="AN120" s="172"/>
      <c r="AO120" s="172"/>
      <c r="AP120" s="172"/>
      <c r="AQ120" s="172"/>
      <c r="AS120" s="142"/>
      <c r="AT120" s="142"/>
      <c r="AU120" s="142"/>
      <c r="AV120" s="142"/>
      <c r="AW120" s="142"/>
      <c r="AX120" s="142"/>
      <c r="AY120" s="142"/>
      <c r="AZ120" s="142"/>
    </row>
    <row r="121" spans="1:52" x14ac:dyDescent="0.2">
      <c r="A121" s="192"/>
      <c r="B121" s="143" t="s">
        <v>288</v>
      </c>
      <c r="C121" s="193" t="s">
        <v>120</v>
      </c>
      <c r="D121" s="193" t="s">
        <v>83</v>
      </c>
      <c r="E121" s="186">
        <v>418</v>
      </c>
      <c r="F121" s="143" t="str">
        <f t="shared" si="10"/>
        <v>5100.07</v>
      </c>
      <c r="G121" s="143" t="s">
        <v>359</v>
      </c>
      <c r="H121" s="165"/>
      <c r="I121" s="165"/>
      <c r="J121" s="141"/>
      <c r="K121" s="141"/>
      <c r="L121" s="141"/>
      <c r="M121" s="165"/>
      <c r="N121" s="141"/>
      <c r="O121" s="141"/>
      <c r="Q121" s="176"/>
      <c r="R121" s="176"/>
      <c r="S121" s="142"/>
      <c r="T121" s="142"/>
      <c r="U121" s="142"/>
      <c r="V121" s="176"/>
      <c r="W121" s="142"/>
      <c r="X121" s="142"/>
      <c r="Z121" s="178"/>
      <c r="AA121" s="178"/>
      <c r="AB121" s="174"/>
      <c r="AC121" s="174"/>
      <c r="AD121" s="174"/>
      <c r="AE121" s="178"/>
      <c r="AF121" s="174"/>
      <c r="AG121" s="174"/>
      <c r="AI121" s="170"/>
      <c r="AJ121" s="170"/>
      <c r="AK121" s="170">
        <f t="shared" si="9"/>
        <v>0</v>
      </c>
      <c r="AL121" s="172">
        <f>IFERROR(VLOOKUP(B121,[2]rptBudgetaryBudgetCrossOrganiza!$A$7706:$O$8014,13,FALSE),"0")</f>
        <v>0</v>
      </c>
      <c r="AM121" s="172"/>
      <c r="AN121" s="172"/>
      <c r="AO121" s="172"/>
      <c r="AP121" s="172"/>
      <c r="AQ121" s="172"/>
      <c r="AS121" s="142"/>
      <c r="AT121" s="142"/>
      <c r="AU121" s="142"/>
      <c r="AV121" s="142"/>
      <c r="AW121" s="142"/>
      <c r="AX121" s="142"/>
      <c r="AY121" s="142"/>
      <c r="AZ121" s="142"/>
    </row>
    <row r="122" spans="1:52" x14ac:dyDescent="0.2">
      <c r="A122" s="192"/>
      <c r="B122" s="143" t="s">
        <v>289</v>
      </c>
      <c r="C122" s="193" t="s">
        <v>120</v>
      </c>
      <c r="D122" s="193" t="s">
        <v>83</v>
      </c>
      <c r="E122" s="186">
        <v>419</v>
      </c>
      <c r="F122" s="143" t="str">
        <f t="shared" si="10"/>
        <v>5100.08</v>
      </c>
      <c r="G122" s="143" t="s">
        <v>360</v>
      </c>
      <c r="H122" s="165"/>
      <c r="I122" s="165"/>
      <c r="J122" s="141"/>
      <c r="K122" s="141"/>
      <c r="L122" s="141"/>
      <c r="M122" s="165"/>
      <c r="N122" s="141"/>
      <c r="O122" s="141"/>
      <c r="Q122" s="176"/>
      <c r="R122" s="176"/>
      <c r="S122" s="142"/>
      <c r="T122" s="142"/>
      <c r="U122" s="142"/>
      <c r="V122" s="176"/>
      <c r="W122" s="142"/>
      <c r="X122" s="142"/>
      <c r="Z122" s="178"/>
      <c r="AA122" s="178"/>
      <c r="AB122" s="174"/>
      <c r="AC122" s="174"/>
      <c r="AD122" s="174"/>
      <c r="AE122" s="178"/>
      <c r="AF122" s="174"/>
      <c r="AG122" s="174"/>
      <c r="AI122" s="170"/>
      <c r="AJ122" s="170"/>
      <c r="AK122" s="170">
        <f t="shared" si="9"/>
        <v>0</v>
      </c>
      <c r="AL122" s="172">
        <f>IFERROR(VLOOKUP(B122,[2]rptBudgetaryBudgetCrossOrganiza!$A$7706:$O$8014,13,FALSE),"0")</f>
        <v>0</v>
      </c>
      <c r="AM122" s="172"/>
      <c r="AN122" s="172"/>
      <c r="AO122" s="172"/>
      <c r="AP122" s="172"/>
      <c r="AQ122" s="172"/>
      <c r="AS122" s="142"/>
      <c r="AT122" s="142"/>
      <c r="AU122" s="142"/>
      <c r="AV122" s="142"/>
      <c r="AW122" s="142"/>
      <c r="AX122" s="142"/>
      <c r="AY122" s="142"/>
      <c r="AZ122" s="142"/>
    </row>
    <row r="123" spans="1:52" x14ac:dyDescent="0.2">
      <c r="A123" s="192"/>
      <c r="B123" s="143" t="s">
        <v>290</v>
      </c>
      <c r="C123" s="193" t="s">
        <v>120</v>
      </c>
      <c r="D123" s="193" t="s">
        <v>83</v>
      </c>
      <c r="E123" s="186">
        <v>420</v>
      </c>
      <c r="F123" s="143" t="str">
        <f t="shared" si="10"/>
        <v>5100.09</v>
      </c>
      <c r="G123" s="143" t="s">
        <v>361</v>
      </c>
      <c r="H123" s="165"/>
      <c r="I123" s="165"/>
      <c r="J123" s="141"/>
      <c r="K123" s="141"/>
      <c r="L123" s="141"/>
      <c r="M123" s="165"/>
      <c r="N123" s="141"/>
      <c r="O123" s="141"/>
      <c r="Q123" s="176"/>
      <c r="R123" s="176"/>
      <c r="S123" s="142"/>
      <c r="T123" s="142"/>
      <c r="U123" s="142"/>
      <c r="V123" s="176"/>
      <c r="W123" s="142"/>
      <c r="X123" s="142"/>
      <c r="Z123" s="178"/>
      <c r="AA123" s="178"/>
      <c r="AB123" s="174"/>
      <c r="AC123" s="174"/>
      <c r="AD123" s="174"/>
      <c r="AE123" s="178"/>
      <c r="AF123" s="174"/>
      <c r="AG123" s="174"/>
      <c r="AI123" s="170"/>
      <c r="AJ123" s="170"/>
      <c r="AK123" s="170">
        <f t="shared" si="9"/>
        <v>0</v>
      </c>
      <c r="AL123" s="172">
        <f>IFERROR(VLOOKUP(B123,[2]rptBudgetaryBudgetCrossOrganiza!$A$7706:$O$8014,13,FALSE),"0")</f>
        <v>0</v>
      </c>
      <c r="AM123" s="172"/>
      <c r="AN123" s="172"/>
      <c r="AO123" s="172"/>
      <c r="AP123" s="172"/>
      <c r="AQ123" s="172"/>
      <c r="AS123" s="142"/>
      <c r="AT123" s="142"/>
      <c r="AU123" s="142"/>
      <c r="AV123" s="142"/>
      <c r="AW123" s="142"/>
      <c r="AX123" s="142"/>
      <c r="AY123" s="142"/>
      <c r="AZ123" s="142"/>
    </row>
    <row r="124" spans="1:52" x14ac:dyDescent="0.2">
      <c r="A124" s="192"/>
      <c r="B124" s="143" t="s">
        <v>291</v>
      </c>
      <c r="C124" s="193" t="s">
        <v>120</v>
      </c>
      <c r="D124" s="193" t="s">
        <v>83</v>
      </c>
      <c r="E124" s="186">
        <v>421</v>
      </c>
      <c r="F124" s="143" t="str">
        <f t="shared" si="10"/>
        <v>5100.11</v>
      </c>
      <c r="G124" s="143" t="s">
        <v>362</v>
      </c>
      <c r="H124" s="165"/>
      <c r="I124" s="165"/>
      <c r="J124" s="141"/>
      <c r="K124" s="141"/>
      <c r="L124" s="141"/>
      <c r="M124" s="165"/>
      <c r="N124" s="141"/>
      <c r="O124" s="141"/>
      <c r="Q124" s="176"/>
      <c r="R124" s="176"/>
      <c r="S124" s="142"/>
      <c r="T124" s="142"/>
      <c r="U124" s="142"/>
      <c r="V124" s="176"/>
      <c r="W124" s="142"/>
      <c r="X124" s="142"/>
      <c r="Z124" s="178"/>
      <c r="AA124" s="178"/>
      <c r="AB124" s="174"/>
      <c r="AC124" s="174"/>
      <c r="AD124" s="174"/>
      <c r="AE124" s="178"/>
      <c r="AF124" s="174"/>
      <c r="AG124" s="174"/>
      <c r="AI124" s="170"/>
      <c r="AJ124" s="170"/>
      <c r="AK124" s="170">
        <f t="shared" si="9"/>
        <v>0</v>
      </c>
      <c r="AL124" s="172">
        <f>IFERROR(VLOOKUP(B124,[2]rptBudgetaryBudgetCrossOrganiza!$A$7706:$O$8014,13,FALSE),"0")</f>
        <v>0</v>
      </c>
      <c r="AM124" s="172"/>
      <c r="AN124" s="172"/>
      <c r="AO124" s="172"/>
      <c r="AP124" s="172"/>
      <c r="AQ124" s="172"/>
      <c r="AS124" s="142"/>
      <c r="AT124" s="142"/>
      <c r="AU124" s="142"/>
      <c r="AV124" s="142"/>
      <c r="AW124" s="142"/>
      <c r="AX124" s="142"/>
      <c r="AY124" s="142"/>
      <c r="AZ124" s="142"/>
    </row>
    <row r="125" spans="1:52" x14ac:dyDescent="0.2">
      <c r="A125" s="192"/>
      <c r="B125" s="143" t="s">
        <v>292</v>
      </c>
      <c r="C125" s="193" t="s">
        <v>120</v>
      </c>
      <c r="D125" s="193" t="s">
        <v>83</v>
      </c>
      <c r="E125" s="186">
        <v>422</v>
      </c>
      <c r="F125" s="143" t="str">
        <f t="shared" si="10"/>
        <v>5100.15</v>
      </c>
      <c r="G125" s="143" t="s">
        <v>363</v>
      </c>
      <c r="H125" s="165"/>
      <c r="I125" s="165"/>
      <c r="J125" s="141"/>
      <c r="K125" s="141"/>
      <c r="L125" s="141"/>
      <c r="M125" s="165"/>
      <c r="N125" s="141"/>
      <c r="O125" s="141"/>
      <c r="Q125" s="176"/>
      <c r="R125" s="176"/>
      <c r="S125" s="142"/>
      <c r="T125" s="142"/>
      <c r="U125" s="142"/>
      <c r="V125" s="176"/>
      <c r="W125" s="142"/>
      <c r="X125" s="142"/>
      <c r="Z125" s="178"/>
      <c r="AA125" s="178"/>
      <c r="AB125" s="174"/>
      <c r="AC125" s="174"/>
      <c r="AD125" s="174"/>
      <c r="AE125" s="178"/>
      <c r="AF125" s="174"/>
      <c r="AG125" s="174"/>
      <c r="AI125" s="170"/>
      <c r="AJ125" s="170"/>
      <c r="AK125" s="170">
        <f t="shared" si="9"/>
        <v>0</v>
      </c>
      <c r="AL125" s="172">
        <f>IFERROR(VLOOKUP(B125,[2]rptBudgetaryBudgetCrossOrganiza!$A$7706:$O$8014,13,FALSE),"0")</f>
        <v>0</v>
      </c>
      <c r="AM125" s="172"/>
      <c r="AN125" s="172"/>
      <c r="AO125" s="172"/>
      <c r="AP125" s="172"/>
      <c r="AQ125" s="172"/>
      <c r="AS125" s="142"/>
      <c r="AT125" s="142"/>
      <c r="AU125" s="142"/>
      <c r="AV125" s="142"/>
      <c r="AW125" s="142"/>
      <c r="AX125" s="142"/>
      <c r="AY125" s="142"/>
      <c r="AZ125" s="142"/>
    </row>
    <row r="126" spans="1:52" x14ac:dyDescent="0.2">
      <c r="A126" s="192"/>
      <c r="B126" s="143" t="s">
        <v>293</v>
      </c>
      <c r="C126" s="193" t="s">
        <v>120</v>
      </c>
      <c r="D126" s="193" t="s">
        <v>83</v>
      </c>
      <c r="E126" s="186">
        <v>423</v>
      </c>
      <c r="F126" s="143" t="str">
        <f t="shared" si="10"/>
        <v>5100.17</v>
      </c>
      <c r="G126" s="143" t="s">
        <v>364</v>
      </c>
      <c r="H126" s="165"/>
      <c r="I126" s="165"/>
      <c r="J126" s="141"/>
      <c r="K126" s="141"/>
      <c r="L126" s="141"/>
      <c r="M126" s="165"/>
      <c r="N126" s="141"/>
      <c r="O126" s="141"/>
      <c r="Q126" s="176"/>
      <c r="R126" s="176"/>
      <c r="S126" s="142"/>
      <c r="T126" s="142"/>
      <c r="U126" s="142"/>
      <c r="V126" s="176"/>
      <c r="W126" s="142"/>
      <c r="X126" s="142"/>
      <c r="Z126" s="178"/>
      <c r="AA126" s="178"/>
      <c r="AB126" s="174"/>
      <c r="AC126" s="174"/>
      <c r="AD126" s="174"/>
      <c r="AE126" s="178"/>
      <c r="AF126" s="174"/>
      <c r="AG126" s="174"/>
      <c r="AI126" s="170"/>
      <c r="AJ126" s="170"/>
      <c r="AK126" s="170">
        <f t="shared" si="9"/>
        <v>0</v>
      </c>
      <c r="AL126" s="172">
        <f>IFERROR(VLOOKUP(B126,[2]rptBudgetaryBudgetCrossOrganiza!$A$7706:$O$8014,13,FALSE),"0")</f>
        <v>0</v>
      </c>
      <c r="AM126" s="172"/>
      <c r="AN126" s="172"/>
      <c r="AO126" s="172"/>
      <c r="AP126" s="172"/>
      <c r="AQ126" s="172"/>
      <c r="AS126" s="142"/>
      <c r="AT126" s="142"/>
      <c r="AU126" s="142"/>
      <c r="AV126" s="142"/>
      <c r="AW126" s="142"/>
      <c r="AX126" s="142"/>
      <c r="AY126" s="142"/>
      <c r="AZ126" s="142"/>
    </row>
    <row r="127" spans="1:52" x14ac:dyDescent="0.2">
      <c r="A127" s="192"/>
      <c r="B127" s="143" t="s">
        <v>294</v>
      </c>
      <c r="C127" s="193" t="s">
        <v>120</v>
      </c>
      <c r="D127" s="193" t="s">
        <v>83</v>
      </c>
      <c r="E127" s="186">
        <v>424</v>
      </c>
      <c r="F127" s="143" t="str">
        <f t="shared" si="10"/>
        <v>6000.01</v>
      </c>
      <c r="G127" s="143" t="s">
        <v>85</v>
      </c>
      <c r="H127" s="165"/>
      <c r="I127" s="165"/>
      <c r="J127" s="141"/>
      <c r="K127" s="141"/>
      <c r="L127" s="141"/>
      <c r="M127" s="165"/>
      <c r="N127" s="141"/>
      <c r="O127" s="141"/>
      <c r="Q127" s="176"/>
      <c r="R127" s="176"/>
      <c r="S127" s="142"/>
      <c r="T127" s="142"/>
      <c r="U127" s="142"/>
      <c r="V127" s="176"/>
      <c r="W127" s="142"/>
      <c r="X127" s="142"/>
      <c r="Z127" s="178"/>
      <c r="AA127" s="178"/>
      <c r="AB127" s="174"/>
      <c r="AC127" s="174"/>
      <c r="AD127" s="174"/>
      <c r="AE127" s="178"/>
      <c r="AF127" s="174"/>
      <c r="AG127" s="174"/>
      <c r="AI127" s="170"/>
      <c r="AJ127" s="170"/>
      <c r="AK127" s="170">
        <f t="shared" si="9"/>
        <v>0</v>
      </c>
      <c r="AL127" s="172">
        <f>IFERROR(VLOOKUP(B127,[2]rptBudgetaryBudgetCrossOrganiza!$A$7706:$O$8014,13,FALSE),"0")</f>
        <v>0</v>
      </c>
      <c r="AM127" s="172"/>
      <c r="AN127" s="172"/>
      <c r="AO127" s="172"/>
      <c r="AP127" s="172"/>
      <c r="AQ127" s="172"/>
      <c r="AS127" s="142"/>
      <c r="AT127" s="142"/>
      <c r="AU127" s="142"/>
      <c r="AV127" s="142"/>
      <c r="AW127" s="142"/>
      <c r="AX127" s="142"/>
      <c r="AY127" s="142"/>
      <c r="AZ127" s="142"/>
    </row>
    <row r="128" spans="1:52" x14ac:dyDescent="0.2">
      <c r="A128" s="192"/>
      <c r="B128" s="143" t="s">
        <v>295</v>
      </c>
      <c r="C128" s="193" t="s">
        <v>120</v>
      </c>
      <c r="D128" s="193" t="s">
        <v>83</v>
      </c>
      <c r="E128" s="186">
        <v>425</v>
      </c>
      <c r="F128" s="143" t="str">
        <f t="shared" si="10"/>
        <v>6000.10</v>
      </c>
      <c r="G128" s="143" t="s">
        <v>365</v>
      </c>
      <c r="H128" s="165"/>
      <c r="I128" s="165"/>
      <c r="J128" s="141"/>
      <c r="K128" s="141"/>
      <c r="L128" s="141"/>
      <c r="M128" s="165"/>
      <c r="N128" s="141"/>
      <c r="O128" s="141"/>
      <c r="Q128" s="176"/>
      <c r="R128" s="176"/>
      <c r="S128" s="142"/>
      <c r="T128" s="142"/>
      <c r="U128" s="142"/>
      <c r="V128" s="176"/>
      <c r="W128" s="142"/>
      <c r="X128" s="142"/>
      <c r="Z128" s="178"/>
      <c r="AA128" s="178"/>
      <c r="AB128" s="174"/>
      <c r="AC128" s="174"/>
      <c r="AD128" s="174"/>
      <c r="AE128" s="178"/>
      <c r="AF128" s="174"/>
      <c r="AG128" s="174"/>
      <c r="AI128" s="170"/>
      <c r="AJ128" s="170"/>
      <c r="AK128" s="170">
        <f t="shared" si="9"/>
        <v>0</v>
      </c>
      <c r="AL128" s="172">
        <f>IFERROR(VLOOKUP(B128,[2]rptBudgetaryBudgetCrossOrganiza!$A$7706:$O$8014,13,FALSE),"0")</f>
        <v>0</v>
      </c>
      <c r="AM128" s="172"/>
      <c r="AN128" s="172"/>
      <c r="AO128" s="172"/>
      <c r="AP128" s="172"/>
      <c r="AQ128" s="172"/>
      <c r="AS128" s="142"/>
      <c r="AT128" s="142"/>
      <c r="AU128" s="142"/>
      <c r="AV128" s="142"/>
      <c r="AW128" s="142"/>
      <c r="AX128" s="142"/>
      <c r="AY128" s="142"/>
      <c r="AZ128" s="142"/>
    </row>
    <row r="129" spans="1:52" x14ac:dyDescent="0.2">
      <c r="A129" s="192"/>
      <c r="B129" s="143" t="s">
        <v>296</v>
      </c>
      <c r="C129" s="193" t="s">
        <v>120</v>
      </c>
      <c r="D129" s="193" t="s">
        <v>83</v>
      </c>
      <c r="E129" s="186">
        <v>426</v>
      </c>
      <c r="F129" s="143" t="str">
        <f t="shared" si="10"/>
        <v>6000.12</v>
      </c>
      <c r="G129" s="143" t="s">
        <v>126</v>
      </c>
      <c r="H129" s="165"/>
      <c r="I129" s="165"/>
      <c r="J129" s="141"/>
      <c r="K129" s="141"/>
      <c r="L129" s="141"/>
      <c r="M129" s="165"/>
      <c r="N129" s="141"/>
      <c r="O129" s="141"/>
      <c r="Q129" s="176"/>
      <c r="R129" s="176"/>
      <c r="S129" s="142"/>
      <c r="T129" s="142"/>
      <c r="U129" s="142"/>
      <c r="V129" s="176"/>
      <c r="W129" s="142"/>
      <c r="X129" s="142"/>
      <c r="Z129" s="178"/>
      <c r="AA129" s="178"/>
      <c r="AB129" s="174"/>
      <c r="AC129" s="174"/>
      <c r="AD129" s="174"/>
      <c r="AE129" s="178"/>
      <c r="AF129" s="174"/>
      <c r="AG129" s="174"/>
      <c r="AI129" s="170"/>
      <c r="AJ129" s="170"/>
      <c r="AK129" s="170">
        <f t="shared" si="9"/>
        <v>0</v>
      </c>
      <c r="AL129" s="172">
        <f>IFERROR(VLOOKUP(B129,[2]rptBudgetaryBudgetCrossOrganiza!$A$7706:$O$8014,13,FALSE),"0")</f>
        <v>0</v>
      </c>
      <c r="AM129" s="172"/>
      <c r="AN129" s="172"/>
      <c r="AO129" s="172"/>
      <c r="AP129" s="172"/>
      <c r="AQ129" s="172"/>
      <c r="AS129" s="142"/>
      <c r="AT129" s="142"/>
      <c r="AU129" s="142"/>
      <c r="AV129" s="142"/>
      <c r="AW129" s="142"/>
      <c r="AX129" s="142"/>
      <c r="AY129" s="142"/>
      <c r="AZ129" s="142"/>
    </row>
    <row r="130" spans="1:52" x14ac:dyDescent="0.2">
      <c r="A130" s="192"/>
      <c r="B130" s="143" t="s">
        <v>297</v>
      </c>
      <c r="C130" s="193" t="s">
        <v>120</v>
      </c>
      <c r="D130" s="193" t="s">
        <v>83</v>
      </c>
      <c r="E130" s="186">
        <v>427</v>
      </c>
      <c r="F130" s="143" t="str">
        <f t="shared" si="10"/>
        <v>6000.13</v>
      </c>
      <c r="G130" s="143" t="s">
        <v>366</v>
      </c>
      <c r="H130" s="165"/>
      <c r="I130" s="165"/>
      <c r="J130" s="141"/>
      <c r="K130" s="141"/>
      <c r="L130" s="141"/>
      <c r="M130" s="165"/>
      <c r="N130" s="141"/>
      <c r="O130" s="141"/>
      <c r="Q130" s="176"/>
      <c r="R130" s="176"/>
      <c r="S130" s="142"/>
      <c r="T130" s="142"/>
      <c r="U130" s="142"/>
      <c r="V130" s="176"/>
      <c r="W130" s="142"/>
      <c r="X130" s="142"/>
      <c r="Z130" s="178"/>
      <c r="AA130" s="178"/>
      <c r="AB130" s="174"/>
      <c r="AC130" s="174"/>
      <c r="AD130" s="174"/>
      <c r="AE130" s="178"/>
      <c r="AF130" s="174"/>
      <c r="AG130" s="174"/>
      <c r="AI130" s="170"/>
      <c r="AJ130" s="170"/>
      <c r="AK130" s="170">
        <f t="shared" si="9"/>
        <v>0</v>
      </c>
      <c r="AL130" s="172">
        <f>IFERROR(VLOOKUP(B130,[2]rptBudgetaryBudgetCrossOrganiza!$A$7706:$O$8014,13,FALSE),"0")</f>
        <v>0</v>
      </c>
      <c r="AM130" s="172"/>
      <c r="AN130" s="172"/>
      <c r="AO130" s="172"/>
      <c r="AP130" s="172"/>
      <c r="AQ130" s="172"/>
      <c r="AS130" s="142"/>
      <c r="AT130" s="142"/>
      <c r="AU130" s="142"/>
      <c r="AV130" s="142"/>
      <c r="AW130" s="142"/>
      <c r="AX130" s="142"/>
      <c r="AY130" s="142"/>
      <c r="AZ130" s="142"/>
    </row>
    <row r="131" spans="1:52" x14ac:dyDescent="0.2">
      <c r="A131" s="192"/>
      <c r="B131" s="143" t="s">
        <v>298</v>
      </c>
      <c r="C131" s="193" t="s">
        <v>120</v>
      </c>
      <c r="D131" s="193" t="s">
        <v>83</v>
      </c>
      <c r="E131" s="186">
        <v>428</v>
      </c>
      <c r="F131" s="143" t="str">
        <f t="shared" si="10"/>
        <v>6000.14</v>
      </c>
      <c r="G131" s="143" t="s">
        <v>367</v>
      </c>
      <c r="H131" s="165"/>
      <c r="I131" s="165"/>
      <c r="J131" s="141"/>
      <c r="K131" s="141"/>
      <c r="L131" s="141"/>
      <c r="M131" s="165"/>
      <c r="N131" s="141"/>
      <c r="O131" s="141"/>
      <c r="Q131" s="176"/>
      <c r="R131" s="176"/>
      <c r="S131" s="142"/>
      <c r="T131" s="142"/>
      <c r="U131" s="142"/>
      <c r="V131" s="176"/>
      <c r="W131" s="142"/>
      <c r="X131" s="142"/>
      <c r="Z131" s="178"/>
      <c r="AA131" s="178"/>
      <c r="AB131" s="174"/>
      <c r="AC131" s="174"/>
      <c r="AD131" s="174"/>
      <c r="AE131" s="178"/>
      <c r="AF131" s="174"/>
      <c r="AG131" s="174"/>
      <c r="AI131" s="170"/>
      <c r="AJ131" s="170"/>
      <c r="AK131" s="170">
        <f t="shared" si="9"/>
        <v>0</v>
      </c>
      <c r="AL131" s="172">
        <f>IFERROR(VLOOKUP(B131,[2]rptBudgetaryBudgetCrossOrganiza!$A$7706:$O$8014,13,FALSE),"0")</f>
        <v>0</v>
      </c>
      <c r="AM131" s="172"/>
      <c r="AN131" s="172"/>
      <c r="AO131" s="172"/>
      <c r="AP131" s="172"/>
      <c r="AQ131" s="172"/>
      <c r="AS131" s="142"/>
      <c r="AT131" s="142"/>
      <c r="AU131" s="142"/>
      <c r="AV131" s="142"/>
      <c r="AW131" s="142"/>
      <c r="AX131" s="142"/>
      <c r="AY131" s="142"/>
      <c r="AZ131" s="142"/>
    </row>
    <row r="132" spans="1:52" x14ac:dyDescent="0.2">
      <c r="A132" s="192"/>
      <c r="B132" s="143" t="s">
        <v>299</v>
      </c>
      <c r="C132" s="193" t="s">
        <v>120</v>
      </c>
      <c r="D132" s="193" t="s">
        <v>83</v>
      </c>
      <c r="E132" s="186">
        <v>429</v>
      </c>
      <c r="F132" s="143" t="str">
        <f t="shared" si="10"/>
        <v>6000.18</v>
      </c>
      <c r="G132" s="143" t="s">
        <v>123</v>
      </c>
      <c r="H132" s="165"/>
      <c r="I132" s="165"/>
      <c r="J132" s="141"/>
      <c r="K132" s="141"/>
      <c r="L132" s="141"/>
      <c r="M132" s="165"/>
      <c r="N132" s="141"/>
      <c r="O132" s="141"/>
      <c r="Q132" s="176"/>
      <c r="R132" s="176"/>
      <c r="S132" s="142"/>
      <c r="T132" s="142"/>
      <c r="U132" s="142"/>
      <c r="V132" s="176"/>
      <c r="W132" s="142"/>
      <c r="X132" s="142"/>
      <c r="Z132" s="178"/>
      <c r="AA132" s="178"/>
      <c r="AB132" s="174"/>
      <c r="AC132" s="174"/>
      <c r="AD132" s="174"/>
      <c r="AE132" s="178"/>
      <c r="AF132" s="174"/>
      <c r="AG132" s="174"/>
      <c r="AI132" s="170"/>
      <c r="AJ132" s="170"/>
      <c r="AK132" s="170">
        <f t="shared" ref="AK132:AK175" si="11">AJ132</f>
        <v>0</v>
      </c>
      <c r="AL132" s="172">
        <f>IFERROR(VLOOKUP(B132,[2]rptBudgetaryBudgetCrossOrganiza!$A$7706:$O$8014,13,FALSE),"0")</f>
        <v>0</v>
      </c>
      <c r="AM132" s="172"/>
      <c r="AN132" s="172"/>
      <c r="AO132" s="172"/>
      <c r="AP132" s="172"/>
      <c r="AQ132" s="172"/>
      <c r="AS132" s="142"/>
      <c r="AT132" s="142"/>
      <c r="AU132" s="142"/>
      <c r="AV132" s="142"/>
      <c r="AW132" s="142"/>
      <c r="AX132" s="142"/>
      <c r="AY132" s="142"/>
      <c r="AZ132" s="142"/>
    </row>
    <row r="133" spans="1:52" x14ac:dyDescent="0.2">
      <c r="A133" s="192"/>
      <c r="B133" s="143" t="s">
        <v>300</v>
      </c>
      <c r="C133" s="193" t="s">
        <v>120</v>
      </c>
      <c r="D133" s="193" t="s">
        <v>83</v>
      </c>
      <c r="E133" s="186">
        <v>430</v>
      </c>
      <c r="F133" s="143" t="str">
        <f t="shared" si="10"/>
        <v>6100.01</v>
      </c>
      <c r="G133" s="143" t="s">
        <v>368</v>
      </c>
      <c r="H133" s="165"/>
      <c r="I133" s="165"/>
      <c r="J133" s="141"/>
      <c r="K133" s="141"/>
      <c r="L133" s="141"/>
      <c r="M133" s="165"/>
      <c r="N133" s="141"/>
      <c r="O133" s="141"/>
      <c r="Q133" s="176"/>
      <c r="R133" s="176"/>
      <c r="S133" s="142"/>
      <c r="T133" s="142"/>
      <c r="U133" s="142"/>
      <c r="V133" s="176"/>
      <c r="W133" s="142"/>
      <c r="X133" s="142"/>
      <c r="Z133" s="178"/>
      <c r="AA133" s="178"/>
      <c r="AB133" s="174"/>
      <c r="AC133" s="174"/>
      <c r="AD133" s="174"/>
      <c r="AE133" s="178"/>
      <c r="AF133" s="174"/>
      <c r="AG133" s="174"/>
      <c r="AI133" s="170"/>
      <c r="AJ133" s="170"/>
      <c r="AK133" s="170">
        <f t="shared" si="11"/>
        <v>0</v>
      </c>
      <c r="AL133" s="172">
        <f>IFERROR(VLOOKUP(B133,[2]rptBudgetaryBudgetCrossOrganiza!$A$7706:$O$8014,13,FALSE),"0")</f>
        <v>0</v>
      </c>
      <c r="AM133" s="172"/>
      <c r="AN133" s="172"/>
      <c r="AO133" s="172"/>
      <c r="AP133" s="172"/>
      <c r="AQ133" s="172"/>
      <c r="AS133" s="142"/>
      <c r="AT133" s="142"/>
      <c r="AU133" s="142"/>
      <c r="AV133" s="142"/>
      <c r="AW133" s="142"/>
      <c r="AX133" s="142"/>
      <c r="AY133" s="142"/>
      <c r="AZ133" s="142"/>
    </row>
    <row r="134" spans="1:52" x14ac:dyDescent="0.2">
      <c r="A134" s="192"/>
      <c r="B134" s="143" t="s">
        <v>301</v>
      </c>
      <c r="C134" s="193" t="s">
        <v>120</v>
      </c>
      <c r="D134" s="193" t="s">
        <v>83</v>
      </c>
      <c r="E134" s="186">
        <v>431</v>
      </c>
      <c r="F134" s="143" t="str">
        <f t="shared" si="10"/>
        <v>6100.02</v>
      </c>
      <c r="G134" s="143" t="s">
        <v>369</v>
      </c>
      <c r="H134" s="165"/>
      <c r="I134" s="165"/>
      <c r="J134" s="141"/>
      <c r="K134" s="141"/>
      <c r="L134" s="141"/>
      <c r="M134" s="165"/>
      <c r="N134" s="141"/>
      <c r="O134" s="141"/>
      <c r="Q134" s="176"/>
      <c r="R134" s="176"/>
      <c r="S134" s="142"/>
      <c r="T134" s="142"/>
      <c r="U134" s="142"/>
      <c r="V134" s="176"/>
      <c r="W134" s="142"/>
      <c r="X134" s="142"/>
      <c r="Z134" s="178"/>
      <c r="AA134" s="178"/>
      <c r="AB134" s="174"/>
      <c r="AC134" s="174"/>
      <c r="AD134" s="174"/>
      <c r="AE134" s="178"/>
      <c r="AF134" s="174"/>
      <c r="AG134" s="174"/>
      <c r="AI134" s="170"/>
      <c r="AJ134" s="170"/>
      <c r="AK134" s="170">
        <f t="shared" si="11"/>
        <v>0</v>
      </c>
      <c r="AL134" s="172">
        <f>IFERROR(VLOOKUP(B134,[2]rptBudgetaryBudgetCrossOrganiza!$A$7706:$O$8014,13,FALSE),"0")</f>
        <v>0</v>
      </c>
      <c r="AM134" s="172"/>
      <c r="AN134" s="172"/>
      <c r="AO134" s="172"/>
      <c r="AP134" s="172"/>
      <c r="AQ134" s="172"/>
      <c r="AS134" s="142"/>
      <c r="AT134" s="142"/>
      <c r="AU134" s="142"/>
      <c r="AV134" s="142"/>
      <c r="AW134" s="142"/>
      <c r="AX134" s="142"/>
      <c r="AY134" s="142"/>
      <c r="AZ134" s="142"/>
    </row>
    <row r="135" spans="1:52" x14ac:dyDescent="0.2">
      <c r="A135" s="192"/>
      <c r="B135" s="143" t="s">
        <v>302</v>
      </c>
      <c r="C135" s="193" t="s">
        <v>120</v>
      </c>
      <c r="D135" s="193" t="s">
        <v>83</v>
      </c>
      <c r="E135" s="186">
        <v>432</v>
      </c>
      <c r="F135" s="143" t="str">
        <f t="shared" si="10"/>
        <v>6100.03</v>
      </c>
      <c r="G135" s="143" t="s">
        <v>370</v>
      </c>
      <c r="H135" s="165"/>
      <c r="I135" s="165"/>
      <c r="J135" s="141"/>
      <c r="K135" s="141"/>
      <c r="L135" s="141"/>
      <c r="M135" s="165"/>
      <c r="N135" s="141"/>
      <c r="O135" s="141"/>
      <c r="Q135" s="176"/>
      <c r="R135" s="176"/>
      <c r="S135" s="142"/>
      <c r="T135" s="142"/>
      <c r="U135" s="142"/>
      <c r="V135" s="176"/>
      <c r="W135" s="142"/>
      <c r="X135" s="142"/>
      <c r="Z135" s="178"/>
      <c r="AA135" s="178"/>
      <c r="AB135" s="174"/>
      <c r="AC135" s="174"/>
      <c r="AD135" s="174"/>
      <c r="AE135" s="178"/>
      <c r="AF135" s="174"/>
      <c r="AG135" s="174"/>
      <c r="AI135" s="170"/>
      <c r="AJ135" s="170"/>
      <c r="AK135" s="170">
        <f t="shared" si="11"/>
        <v>0</v>
      </c>
      <c r="AL135" s="172">
        <f>IFERROR(VLOOKUP(B135,[2]rptBudgetaryBudgetCrossOrganiza!$A$7706:$O$8014,13,FALSE),"0")</f>
        <v>0</v>
      </c>
      <c r="AM135" s="172"/>
      <c r="AN135" s="172"/>
      <c r="AO135" s="172"/>
      <c r="AP135" s="172"/>
      <c r="AQ135" s="172"/>
      <c r="AS135" s="142"/>
      <c r="AT135" s="142"/>
      <c r="AU135" s="142"/>
      <c r="AV135" s="142"/>
      <c r="AW135" s="142"/>
      <c r="AX135" s="142"/>
      <c r="AY135" s="142"/>
      <c r="AZ135" s="142"/>
    </row>
    <row r="136" spans="1:52" x14ac:dyDescent="0.2">
      <c r="A136" s="192"/>
      <c r="B136" s="143" t="s">
        <v>303</v>
      </c>
      <c r="C136" s="193" t="s">
        <v>120</v>
      </c>
      <c r="D136" s="193" t="s">
        <v>83</v>
      </c>
      <c r="E136" s="186">
        <v>433</v>
      </c>
      <c r="F136" s="143" t="str">
        <f t="shared" si="10"/>
        <v>6200.01</v>
      </c>
      <c r="G136" s="143" t="s">
        <v>371</v>
      </c>
      <c r="H136" s="165"/>
      <c r="I136" s="165"/>
      <c r="J136" s="141"/>
      <c r="K136" s="141"/>
      <c r="L136" s="141"/>
      <c r="M136" s="165"/>
      <c r="N136" s="141"/>
      <c r="O136" s="141"/>
      <c r="Q136" s="176"/>
      <c r="R136" s="176"/>
      <c r="S136" s="142"/>
      <c r="T136" s="142"/>
      <c r="U136" s="142"/>
      <c r="V136" s="176"/>
      <c r="W136" s="142"/>
      <c r="X136" s="142"/>
      <c r="Z136" s="178"/>
      <c r="AA136" s="178"/>
      <c r="AB136" s="174"/>
      <c r="AC136" s="174"/>
      <c r="AD136" s="174"/>
      <c r="AE136" s="178"/>
      <c r="AF136" s="174"/>
      <c r="AG136" s="174"/>
      <c r="AI136" s="170"/>
      <c r="AJ136" s="170"/>
      <c r="AK136" s="170">
        <f t="shared" si="11"/>
        <v>0</v>
      </c>
      <c r="AL136" s="172">
        <f>IFERROR(VLOOKUP(B136,[2]rptBudgetaryBudgetCrossOrganiza!$A$7706:$O$8014,13,FALSE),"0")</f>
        <v>0</v>
      </c>
      <c r="AM136" s="172"/>
      <c r="AN136" s="172"/>
      <c r="AO136" s="172"/>
      <c r="AP136" s="172"/>
      <c r="AQ136" s="172"/>
      <c r="AS136" s="142"/>
      <c r="AT136" s="142"/>
      <c r="AU136" s="142"/>
      <c r="AV136" s="142"/>
      <c r="AW136" s="142"/>
      <c r="AX136" s="142"/>
      <c r="AY136" s="142"/>
      <c r="AZ136" s="142"/>
    </row>
    <row r="137" spans="1:52" x14ac:dyDescent="0.2">
      <c r="A137" s="192"/>
      <c r="B137" s="143" t="s">
        <v>304</v>
      </c>
      <c r="C137" s="193" t="s">
        <v>120</v>
      </c>
      <c r="D137" s="193" t="s">
        <v>83</v>
      </c>
      <c r="E137" s="186">
        <v>434</v>
      </c>
      <c r="F137" s="143" t="str">
        <f t="shared" si="10"/>
        <v>6200.02</v>
      </c>
      <c r="G137" s="143" t="s">
        <v>86</v>
      </c>
      <c r="H137" s="165"/>
      <c r="I137" s="165"/>
      <c r="J137" s="141"/>
      <c r="K137" s="141"/>
      <c r="L137" s="141"/>
      <c r="M137" s="165"/>
      <c r="N137" s="141"/>
      <c r="O137" s="141"/>
      <c r="Q137" s="176"/>
      <c r="R137" s="176"/>
      <c r="S137" s="142"/>
      <c r="T137" s="142"/>
      <c r="U137" s="142"/>
      <c r="V137" s="176"/>
      <c r="W137" s="142"/>
      <c r="X137" s="142"/>
      <c r="Z137" s="178"/>
      <c r="AA137" s="178"/>
      <c r="AB137" s="174"/>
      <c r="AC137" s="174"/>
      <c r="AD137" s="174"/>
      <c r="AE137" s="178"/>
      <c r="AF137" s="174"/>
      <c r="AG137" s="174"/>
      <c r="AI137" s="170"/>
      <c r="AJ137" s="170"/>
      <c r="AK137" s="170">
        <f t="shared" si="11"/>
        <v>0</v>
      </c>
      <c r="AL137" s="172">
        <f>IFERROR(VLOOKUP(B137,[2]rptBudgetaryBudgetCrossOrganiza!$A$7706:$O$8014,13,FALSE),"0")</f>
        <v>0</v>
      </c>
      <c r="AM137" s="172"/>
      <c r="AN137" s="172"/>
      <c r="AO137" s="172"/>
      <c r="AP137" s="172"/>
      <c r="AQ137" s="172"/>
      <c r="AS137" s="142"/>
      <c r="AT137" s="142"/>
      <c r="AU137" s="142"/>
      <c r="AV137" s="142"/>
      <c r="AW137" s="142"/>
      <c r="AX137" s="142"/>
      <c r="AY137" s="142"/>
      <c r="AZ137" s="142"/>
    </row>
    <row r="138" spans="1:52" x14ac:dyDescent="0.2">
      <c r="A138" s="192"/>
      <c r="B138" s="143" t="s">
        <v>305</v>
      </c>
      <c r="C138" s="193" t="s">
        <v>120</v>
      </c>
      <c r="D138" s="193" t="s">
        <v>83</v>
      </c>
      <c r="E138" s="186">
        <v>435</v>
      </c>
      <c r="F138" s="143" t="str">
        <f t="shared" si="10"/>
        <v>6200.03</v>
      </c>
      <c r="G138" s="143" t="s">
        <v>372</v>
      </c>
      <c r="H138" s="165"/>
      <c r="I138" s="165"/>
      <c r="J138" s="141"/>
      <c r="K138" s="141"/>
      <c r="L138" s="141"/>
      <c r="M138" s="165"/>
      <c r="N138" s="141"/>
      <c r="O138" s="141"/>
      <c r="Q138" s="176"/>
      <c r="R138" s="176"/>
      <c r="S138" s="142"/>
      <c r="T138" s="142"/>
      <c r="U138" s="142"/>
      <c r="V138" s="176"/>
      <c r="W138" s="142"/>
      <c r="X138" s="142"/>
      <c r="Z138" s="178"/>
      <c r="AA138" s="178"/>
      <c r="AB138" s="174"/>
      <c r="AC138" s="174"/>
      <c r="AD138" s="174"/>
      <c r="AE138" s="178"/>
      <c r="AF138" s="174"/>
      <c r="AG138" s="174"/>
      <c r="AI138" s="170"/>
      <c r="AJ138" s="170"/>
      <c r="AK138" s="170">
        <f t="shared" si="11"/>
        <v>0</v>
      </c>
      <c r="AL138" s="172">
        <f>IFERROR(VLOOKUP(B138,[2]rptBudgetaryBudgetCrossOrganiza!$A$7706:$O$8014,13,FALSE),"0")</f>
        <v>0</v>
      </c>
      <c r="AM138" s="172"/>
      <c r="AN138" s="172"/>
      <c r="AO138" s="172"/>
      <c r="AP138" s="172"/>
      <c r="AQ138" s="172"/>
      <c r="AS138" s="142"/>
      <c r="AT138" s="142"/>
      <c r="AU138" s="142"/>
      <c r="AV138" s="142"/>
      <c r="AW138" s="142"/>
      <c r="AX138" s="142"/>
      <c r="AY138" s="142"/>
      <c r="AZ138" s="142"/>
    </row>
    <row r="139" spans="1:52" x14ac:dyDescent="0.2">
      <c r="A139" s="192"/>
      <c r="B139" s="143" t="s">
        <v>306</v>
      </c>
      <c r="C139" s="193" t="s">
        <v>120</v>
      </c>
      <c r="D139" s="193" t="s">
        <v>83</v>
      </c>
      <c r="E139" s="186">
        <v>436</v>
      </c>
      <c r="F139" s="143" t="str">
        <f t="shared" si="10"/>
        <v>6200.04</v>
      </c>
      <c r="G139" s="143" t="s">
        <v>373</v>
      </c>
      <c r="H139" s="165"/>
      <c r="I139" s="165"/>
      <c r="J139" s="141"/>
      <c r="K139" s="141"/>
      <c r="L139" s="141"/>
      <c r="M139" s="165"/>
      <c r="N139" s="141"/>
      <c r="O139" s="141"/>
      <c r="Q139" s="176"/>
      <c r="R139" s="176"/>
      <c r="S139" s="142"/>
      <c r="T139" s="142"/>
      <c r="U139" s="142"/>
      <c r="V139" s="176"/>
      <c r="W139" s="142"/>
      <c r="X139" s="142"/>
      <c r="Z139" s="178"/>
      <c r="AA139" s="178"/>
      <c r="AB139" s="174"/>
      <c r="AC139" s="174"/>
      <c r="AD139" s="174"/>
      <c r="AE139" s="178"/>
      <c r="AF139" s="174"/>
      <c r="AG139" s="174"/>
      <c r="AI139" s="170"/>
      <c r="AJ139" s="170"/>
      <c r="AK139" s="170">
        <f t="shared" si="11"/>
        <v>0</v>
      </c>
      <c r="AL139" s="172">
        <f>IFERROR(VLOOKUP(B139,[2]rptBudgetaryBudgetCrossOrganiza!$A$7706:$O$8014,13,FALSE),"0")</f>
        <v>0</v>
      </c>
      <c r="AM139" s="172"/>
      <c r="AN139" s="172"/>
      <c r="AO139" s="172"/>
      <c r="AP139" s="172"/>
      <c r="AQ139" s="172"/>
      <c r="AS139" s="142"/>
      <c r="AT139" s="142"/>
      <c r="AU139" s="142"/>
      <c r="AV139" s="142"/>
      <c r="AW139" s="142"/>
      <c r="AX139" s="142"/>
      <c r="AY139" s="142"/>
      <c r="AZ139" s="142"/>
    </row>
    <row r="140" spans="1:52" x14ac:dyDescent="0.2">
      <c r="A140" s="192"/>
      <c r="B140" s="143" t="s">
        <v>307</v>
      </c>
      <c r="C140" s="193" t="s">
        <v>120</v>
      </c>
      <c r="D140" s="193" t="s">
        <v>83</v>
      </c>
      <c r="E140" s="186">
        <v>437</v>
      </c>
      <c r="F140" s="143" t="str">
        <f t="shared" si="10"/>
        <v>6200.05</v>
      </c>
      <c r="G140" s="143" t="s">
        <v>374</v>
      </c>
      <c r="H140" s="165"/>
      <c r="I140" s="165"/>
      <c r="J140" s="141"/>
      <c r="K140" s="141"/>
      <c r="L140" s="141"/>
      <c r="M140" s="165"/>
      <c r="N140" s="141"/>
      <c r="O140" s="141"/>
      <c r="Q140" s="176"/>
      <c r="R140" s="176"/>
      <c r="S140" s="142"/>
      <c r="T140" s="142"/>
      <c r="U140" s="142"/>
      <c r="V140" s="176"/>
      <c r="W140" s="142"/>
      <c r="X140" s="142"/>
      <c r="Z140" s="178"/>
      <c r="AA140" s="178"/>
      <c r="AB140" s="174"/>
      <c r="AC140" s="174"/>
      <c r="AD140" s="174"/>
      <c r="AE140" s="178"/>
      <c r="AF140" s="174"/>
      <c r="AG140" s="174"/>
      <c r="AI140" s="170"/>
      <c r="AJ140" s="170"/>
      <c r="AK140" s="170">
        <f t="shared" si="11"/>
        <v>0</v>
      </c>
      <c r="AL140" s="172">
        <f>IFERROR(VLOOKUP(B140,[2]rptBudgetaryBudgetCrossOrganiza!$A$7706:$O$8014,13,FALSE),"0")</f>
        <v>0</v>
      </c>
      <c r="AM140" s="172"/>
      <c r="AN140" s="172"/>
      <c r="AO140" s="172"/>
      <c r="AP140" s="172"/>
      <c r="AQ140" s="172"/>
      <c r="AS140" s="142"/>
      <c r="AT140" s="142"/>
      <c r="AU140" s="142"/>
      <c r="AV140" s="142"/>
      <c r="AW140" s="142"/>
      <c r="AX140" s="142"/>
      <c r="AY140" s="142"/>
      <c r="AZ140" s="142"/>
    </row>
    <row r="141" spans="1:52" x14ac:dyDescent="0.2">
      <c r="A141" s="192"/>
      <c r="B141" s="143" t="s">
        <v>308</v>
      </c>
      <c r="C141" s="193" t="s">
        <v>120</v>
      </c>
      <c r="D141" s="193" t="s">
        <v>83</v>
      </c>
      <c r="E141" s="186">
        <v>438</v>
      </c>
      <c r="F141" s="143" t="str">
        <f t="shared" si="10"/>
        <v>6200.09</v>
      </c>
      <c r="G141" s="143" t="s">
        <v>115</v>
      </c>
      <c r="H141" s="165"/>
      <c r="I141" s="165"/>
      <c r="J141" s="141"/>
      <c r="K141" s="141"/>
      <c r="L141" s="141"/>
      <c r="M141" s="165"/>
      <c r="N141" s="141"/>
      <c r="O141" s="141"/>
      <c r="Q141" s="176"/>
      <c r="R141" s="176"/>
      <c r="S141" s="142"/>
      <c r="T141" s="142"/>
      <c r="U141" s="142"/>
      <c r="V141" s="176"/>
      <c r="W141" s="142"/>
      <c r="X141" s="142"/>
      <c r="Z141" s="178"/>
      <c r="AA141" s="178"/>
      <c r="AB141" s="174"/>
      <c r="AC141" s="174"/>
      <c r="AD141" s="174"/>
      <c r="AE141" s="178"/>
      <c r="AF141" s="174"/>
      <c r="AG141" s="174"/>
      <c r="AI141" s="170"/>
      <c r="AJ141" s="170"/>
      <c r="AK141" s="170">
        <f t="shared" si="11"/>
        <v>0</v>
      </c>
      <c r="AL141" s="172">
        <f>IFERROR(VLOOKUP(B141,[2]rptBudgetaryBudgetCrossOrganiza!$A$7706:$O$8014,13,FALSE),"0")</f>
        <v>0</v>
      </c>
      <c r="AM141" s="172"/>
      <c r="AN141" s="172"/>
      <c r="AO141" s="172"/>
      <c r="AP141" s="172"/>
      <c r="AQ141" s="172"/>
      <c r="AS141" s="142"/>
      <c r="AT141" s="142"/>
      <c r="AU141" s="142"/>
      <c r="AV141" s="142"/>
      <c r="AW141" s="142"/>
      <c r="AX141" s="142"/>
      <c r="AY141" s="142"/>
      <c r="AZ141" s="142"/>
    </row>
    <row r="142" spans="1:52" x14ac:dyDescent="0.2">
      <c r="A142" s="192"/>
      <c r="B142" s="143" t="s">
        <v>309</v>
      </c>
      <c r="C142" s="193" t="s">
        <v>120</v>
      </c>
      <c r="D142" s="193" t="s">
        <v>83</v>
      </c>
      <c r="E142" s="186">
        <v>439</v>
      </c>
      <c r="F142" s="143" t="str">
        <f t="shared" si="10"/>
        <v>6300.01</v>
      </c>
      <c r="G142" s="143" t="s">
        <v>375</v>
      </c>
      <c r="H142" s="165"/>
      <c r="I142" s="165"/>
      <c r="J142" s="141"/>
      <c r="K142" s="141"/>
      <c r="L142" s="141"/>
      <c r="M142" s="165"/>
      <c r="N142" s="141"/>
      <c r="O142" s="141"/>
      <c r="Q142" s="176"/>
      <c r="R142" s="176"/>
      <c r="S142" s="142"/>
      <c r="T142" s="142"/>
      <c r="U142" s="142"/>
      <c r="V142" s="176"/>
      <c r="W142" s="142"/>
      <c r="X142" s="142"/>
      <c r="Z142" s="178"/>
      <c r="AA142" s="178"/>
      <c r="AB142" s="174"/>
      <c r="AC142" s="174"/>
      <c r="AD142" s="174"/>
      <c r="AE142" s="178"/>
      <c r="AF142" s="174"/>
      <c r="AG142" s="174"/>
      <c r="AI142" s="170"/>
      <c r="AJ142" s="170"/>
      <c r="AK142" s="170">
        <f t="shared" si="11"/>
        <v>0</v>
      </c>
      <c r="AL142" s="172">
        <f>IFERROR(VLOOKUP(B142,[2]rptBudgetaryBudgetCrossOrganiza!$A$7706:$O$8014,13,FALSE),"0")</f>
        <v>0</v>
      </c>
      <c r="AM142" s="172"/>
      <c r="AN142" s="172"/>
      <c r="AO142" s="172"/>
      <c r="AP142" s="172"/>
      <c r="AQ142" s="172"/>
      <c r="AS142" s="142"/>
      <c r="AT142" s="142"/>
      <c r="AU142" s="142"/>
      <c r="AV142" s="142"/>
      <c r="AW142" s="142"/>
      <c r="AX142" s="142"/>
      <c r="AY142" s="142"/>
      <c r="AZ142" s="142"/>
    </row>
    <row r="143" spans="1:52" x14ac:dyDescent="0.2">
      <c r="A143" s="192"/>
      <c r="B143" s="143" t="s">
        <v>310</v>
      </c>
      <c r="C143" s="193" t="s">
        <v>120</v>
      </c>
      <c r="D143" s="193" t="s">
        <v>83</v>
      </c>
      <c r="E143" s="186">
        <v>440</v>
      </c>
      <c r="F143" s="143" t="str">
        <f t="shared" si="10"/>
        <v>6300.02</v>
      </c>
      <c r="G143" s="143" t="s">
        <v>376</v>
      </c>
      <c r="H143" s="165"/>
      <c r="I143" s="165"/>
      <c r="J143" s="141"/>
      <c r="K143" s="141"/>
      <c r="L143" s="141"/>
      <c r="M143" s="165"/>
      <c r="N143" s="141"/>
      <c r="O143" s="141"/>
      <c r="Q143" s="176"/>
      <c r="R143" s="176"/>
      <c r="S143" s="142"/>
      <c r="T143" s="142"/>
      <c r="U143" s="142"/>
      <c r="V143" s="176"/>
      <c r="W143" s="142"/>
      <c r="X143" s="142"/>
      <c r="Z143" s="178"/>
      <c r="AA143" s="178"/>
      <c r="AB143" s="174"/>
      <c r="AC143" s="174"/>
      <c r="AD143" s="174"/>
      <c r="AE143" s="178"/>
      <c r="AF143" s="174"/>
      <c r="AG143" s="174"/>
      <c r="AI143" s="170"/>
      <c r="AJ143" s="170"/>
      <c r="AK143" s="170">
        <f t="shared" si="11"/>
        <v>0</v>
      </c>
      <c r="AL143" s="172">
        <f>IFERROR(VLOOKUP(B143,[2]rptBudgetaryBudgetCrossOrganiza!$A$7706:$O$8014,13,FALSE),"0")</f>
        <v>0</v>
      </c>
      <c r="AM143" s="172"/>
      <c r="AN143" s="172"/>
      <c r="AO143" s="172"/>
      <c r="AP143" s="172"/>
      <c r="AQ143" s="172"/>
      <c r="AS143" s="142"/>
      <c r="AT143" s="142"/>
      <c r="AU143" s="142"/>
      <c r="AV143" s="142"/>
      <c r="AW143" s="142"/>
      <c r="AX143" s="142"/>
      <c r="AY143" s="142"/>
      <c r="AZ143" s="142"/>
    </row>
    <row r="144" spans="1:52" x14ac:dyDescent="0.2">
      <c r="A144" s="192"/>
      <c r="B144" s="143" t="s">
        <v>311</v>
      </c>
      <c r="C144" s="193" t="s">
        <v>120</v>
      </c>
      <c r="D144" s="193" t="s">
        <v>83</v>
      </c>
      <c r="E144" s="186">
        <v>441</v>
      </c>
      <c r="F144" s="143" t="str">
        <f t="shared" si="10"/>
        <v>6300.03</v>
      </c>
      <c r="G144" s="143" t="s">
        <v>377</v>
      </c>
      <c r="H144" s="165"/>
      <c r="I144" s="165"/>
      <c r="J144" s="141"/>
      <c r="K144" s="141"/>
      <c r="L144" s="141"/>
      <c r="M144" s="165"/>
      <c r="N144" s="141"/>
      <c r="O144" s="141"/>
      <c r="Q144" s="176"/>
      <c r="R144" s="176"/>
      <c r="S144" s="142"/>
      <c r="T144" s="142"/>
      <c r="U144" s="142"/>
      <c r="V144" s="176"/>
      <c r="W144" s="142"/>
      <c r="X144" s="142"/>
      <c r="Z144" s="178"/>
      <c r="AA144" s="178"/>
      <c r="AB144" s="174"/>
      <c r="AC144" s="174"/>
      <c r="AD144" s="174"/>
      <c r="AE144" s="178"/>
      <c r="AF144" s="174"/>
      <c r="AG144" s="174"/>
      <c r="AI144" s="170"/>
      <c r="AJ144" s="170"/>
      <c r="AK144" s="170">
        <f t="shared" si="11"/>
        <v>0</v>
      </c>
      <c r="AL144" s="172">
        <f>IFERROR(VLOOKUP(B144,[2]rptBudgetaryBudgetCrossOrganiza!$A$7706:$O$8014,13,FALSE),"0")</f>
        <v>0</v>
      </c>
      <c r="AM144" s="172"/>
      <c r="AN144" s="172"/>
      <c r="AO144" s="172"/>
      <c r="AP144" s="172"/>
      <c r="AQ144" s="172"/>
      <c r="AS144" s="142"/>
      <c r="AT144" s="142"/>
      <c r="AU144" s="142"/>
      <c r="AV144" s="142"/>
      <c r="AW144" s="142"/>
      <c r="AX144" s="142"/>
      <c r="AY144" s="142"/>
      <c r="AZ144" s="142"/>
    </row>
    <row r="145" spans="1:52" x14ac:dyDescent="0.2">
      <c r="A145" s="192"/>
      <c r="B145" s="143" t="s">
        <v>312</v>
      </c>
      <c r="C145" s="193" t="s">
        <v>120</v>
      </c>
      <c r="D145" s="193" t="s">
        <v>83</v>
      </c>
      <c r="E145" s="186">
        <v>442</v>
      </c>
      <c r="F145" s="143" t="str">
        <f t="shared" si="10"/>
        <v>6350.01</v>
      </c>
      <c r="G145" s="143" t="s">
        <v>378</v>
      </c>
      <c r="H145" s="165"/>
      <c r="I145" s="165"/>
      <c r="J145" s="141"/>
      <c r="K145" s="141"/>
      <c r="L145" s="141"/>
      <c r="M145" s="165"/>
      <c r="N145" s="141"/>
      <c r="O145" s="141"/>
      <c r="Q145" s="176"/>
      <c r="R145" s="176"/>
      <c r="S145" s="142"/>
      <c r="T145" s="142"/>
      <c r="U145" s="142"/>
      <c r="V145" s="176"/>
      <c r="W145" s="142"/>
      <c r="X145" s="142"/>
      <c r="Z145" s="178"/>
      <c r="AA145" s="178"/>
      <c r="AB145" s="174"/>
      <c r="AC145" s="174"/>
      <c r="AD145" s="174"/>
      <c r="AE145" s="178"/>
      <c r="AF145" s="174"/>
      <c r="AG145" s="174"/>
      <c r="AI145" s="170"/>
      <c r="AJ145" s="170"/>
      <c r="AK145" s="170">
        <f t="shared" si="11"/>
        <v>0</v>
      </c>
      <c r="AL145" s="172">
        <f>IFERROR(VLOOKUP(B145,[2]rptBudgetaryBudgetCrossOrganiza!$A$7706:$O$8014,13,FALSE),"0")</f>
        <v>0</v>
      </c>
      <c r="AM145" s="172"/>
      <c r="AN145" s="172"/>
      <c r="AO145" s="172"/>
      <c r="AP145" s="172"/>
      <c r="AQ145" s="172"/>
      <c r="AS145" s="142"/>
      <c r="AT145" s="142"/>
      <c r="AU145" s="142"/>
      <c r="AV145" s="142"/>
      <c r="AW145" s="142"/>
      <c r="AX145" s="142"/>
      <c r="AY145" s="142"/>
      <c r="AZ145" s="142"/>
    </row>
    <row r="146" spans="1:52" x14ac:dyDescent="0.2">
      <c r="A146" s="192"/>
      <c r="B146" s="143" t="s">
        <v>313</v>
      </c>
      <c r="C146" s="193" t="s">
        <v>120</v>
      </c>
      <c r="D146" s="193" t="s">
        <v>83</v>
      </c>
      <c r="E146" s="186">
        <v>443</v>
      </c>
      <c r="F146" s="143" t="str">
        <f t="shared" si="10"/>
        <v>6350.02</v>
      </c>
      <c r="G146" s="143" t="s">
        <v>379</v>
      </c>
      <c r="H146" s="165"/>
      <c r="I146" s="165"/>
      <c r="J146" s="141"/>
      <c r="K146" s="141"/>
      <c r="L146" s="141"/>
      <c r="M146" s="165"/>
      <c r="N146" s="141"/>
      <c r="O146" s="141"/>
      <c r="Q146" s="176"/>
      <c r="R146" s="176"/>
      <c r="S146" s="142"/>
      <c r="T146" s="142"/>
      <c r="U146" s="142"/>
      <c r="V146" s="176"/>
      <c r="W146" s="142"/>
      <c r="X146" s="142"/>
      <c r="Z146" s="178"/>
      <c r="AA146" s="178"/>
      <c r="AB146" s="174"/>
      <c r="AC146" s="174"/>
      <c r="AD146" s="174"/>
      <c r="AE146" s="178"/>
      <c r="AF146" s="174"/>
      <c r="AG146" s="174"/>
      <c r="AI146" s="170"/>
      <c r="AJ146" s="170"/>
      <c r="AK146" s="170">
        <f t="shared" si="11"/>
        <v>0</v>
      </c>
      <c r="AL146" s="172">
        <f>IFERROR(VLOOKUP(B146,[2]rptBudgetaryBudgetCrossOrganiza!$A$7706:$O$8014,13,FALSE),"0")</f>
        <v>0</v>
      </c>
      <c r="AM146" s="172"/>
      <c r="AN146" s="172"/>
      <c r="AO146" s="172"/>
      <c r="AP146" s="172"/>
      <c r="AQ146" s="172"/>
      <c r="AS146" s="142"/>
      <c r="AT146" s="142"/>
      <c r="AU146" s="142"/>
      <c r="AV146" s="142"/>
      <c r="AW146" s="142"/>
      <c r="AX146" s="142"/>
      <c r="AY146" s="142"/>
      <c r="AZ146" s="142"/>
    </row>
    <row r="147" spans="1:52" x14ac:dyDescent="0.2">
      <c r="A147" s="192"/>
      <c r="B147" s="143" t="s">
        <v>314</v>
      </c>
      <c r="C147" s="193" t="s">
        <v>120</v>
      </c>
      <c r="D147" s="193" t="s">
        <v>83</v>
      </c>
      <c r="E147" s="186">
        <v>444</v>
      </c>
      <c r="F147" s="143" t="str">
        <f t="shared" si="10"/>
        <v>6350.03</v>
      </c>
      <c r="G147" s="143" t="s">
        <v>380</v>
      </c>
      <c r="H147" s="165"/>
      <c r="I147" s="165"/>
      <c r="J147" s="141"/>
      <c r="K147" s="141"/>
      <c r="L147" s="141"/>
      <c r="M147" s="165"/>
      <c r="N147" s="141"/>
      <c r="O147" s="141"/>
      <c r="Q147" s="176"/>
      <c r="R147" s="176"/>
      <c r="S147" s="142"/>
      <c r="T147" s="142"/>
      <c r="U147" s="142"/>
      <c r="V147" s="176"/>
      <c r="W147" s="142"/>
      <c r="X147" s="142"/>
      <c r="Z147" s="178"/>
      <c r="AA147" s="178"/>
      <c r="AB147" s="174"/>
      <c r="AC147" s="174"/>
      <c r="AD147" s="174"/>
      <c r="AE147" s="178"/>
      <c r="AF147" s="174"/>
      <c r="AG147" s="174"/>
      <c r="AI147" s="170"/>
      <c r="AJ147" s="170"/>
      <c r="AK147" s="170">
        <f t="shared" si="11"/>
        <v>0</v>
      </c>
      <c r="AL147" s="172">
        <f>IFERROR(VLOOKUP(B147,[2]rptBudgetaryBudgetCrossOrganiza!$A$7706:$O$8014,13,FALSE),"0")</f>
        <v>0</v>
      </c>
      <c r="AM147" s="172"/>
      <c r="AN147" s="172"/>
      <c r="AO147" s="172"/>
      <c r="AP147" s="172"/>
      <c r="AQ147" s="172"/>
      <c r="AS147" s="142"/>
      <c r="AT147" s="142"/>
      <c r="AU147" s="142"/>
      <c r="AV147" s="142"/>
      <c r="AW147" s="142"/>
      <c r="AX147" s="142"/>
      <c r="AY147" s="142"/>
      <c r="AZ147" s="142"/>
    </row>
    <row r="148" spans="1:52" x14ac:dyDescent="0.2">
      <c r="A148" s="192"/>
      <c r="B148" s="143" t="s">
        <v>315</v>
      </c>
      <c r="C148" s="193" t="s">
        <v>120</v>
      </c>
      <c r="D148" s="193" t="s">
        <v>83</v>
      </c>
      <c r="E148" s="186">
        <v>445</v>
      </c>
      <c r="F148" s="143" t="str">
        <f t="shared" si="10"/>
        <v>6350.04</v>
      </c>
      <c r="G148" s="143" t="s">
        <v>381</v>
      </c>
      <c r="H148" s="165"/>
      <c r="I148" s="165"/>
      <c r="J148" s="141"/>
      <c r="K148" s="141"/>
      <c r="L148" s="141"/>
      <c r="M148" s="165"/>
      <c r="N148" s="141"/>
      <c r="O148" s="141"/>
      <c r="Q148" s="176"/>
      <c r="R148" s="176"/>
      <c r="S148" s="142"/>
      <c r="T148" s="142"/>
      <c r="U148" s="142"/>
      <c r="V148" s="176"/>
      <c r="W148" s="142"/>
      <c r="X148" s="142"/>
      <c r="Z148" s="178"/>
      <c r="AA148" s="178"/>
      <c r="AB148" s="174"/>
      <c r="AC148" s="174"/>
      <c r="AD148" s="174"/>
      <c r="AE148" s="178"/>
      <c r="AF148" s="174"/>
      <c r="AG148" s="174"/>
      <c r="AI148" s="170"/>
      <c r="AJ148" s="170"/>
      <c r="AK148" s="170">
        <f t="shared" si="11"/>
        <v>0</v>
      </c>
      <c r="AL148" s="172">
        <f>IFERROR(VLOOKUP(B148,[2]rptBudgetaryBudgetCrossOrganiza!$A$7706:$O$8014,13,FALSE),"0")</f>
        <v>0</v>
      </c>
      <c r="AM148" s="172"/>
      <c r="AN148" s="172"/>
      <c r="AO148" s="172"/>
      <c r="AP148" s="172"/>
      <c r="AQ148" s="172"/>
      <c r="AS148" s="142"/>
      <c r="AT148" s="142"/>
      <c r="AU148" s="142"/>
      <c r="AV148" s="142"/>
      <c r="AW148" s="142"/>
      <c r="AX148" s="142"/>
      <c r="AY148" s="142"/>
      <c r="AZ148" s="142"/>
    </row>
    <row r="149" spans="1:52" x14ac:dyDescent="0.2">
      <c r="A149" s="192"/>
      <c r="B149" s="143" t="s">
        <v>316</v>
      </c>
      <c r="C149" s="193" t="s">
        <v>120</v>
      </c>
      <c r="D149" s="193" t="s">
        <v>83</v>
      </c>
      <c r="E149" s="186">
        <v>446</v>
      </c>
      <c r="F149" s="143" t="str">
        <f t="shared" si="10"/>
        <v>6350.05</v>
      </c>
      <c r="G149" s="143" t="s">
        <v>382</v>
      </c>
      <c r="H149" s="165"/>
      <c r="I149" s="165"/>
      <c r="J149" s="141"/>
      <c r="K149" s="141"/>
      <c r="L149" s="141"/>
      <c r="M149" s="165"/>
      <c r="N149" s="141"/>
      <c r="O149" s="141"/>
      <c r="Q149" s="176"/>
      <c r="R149" s="176"/>
      <c r="S149" s="142"/>
      <c r="T149" s="142"/>
      <c r="U149" s="142"/>
      <c r="V149" s="176"/>
      <c r="W149" s="142"/>
      <c r="X149" s="142"/>
      <c r="Z149" s="178"/>
      <c r="AA149" s="178"/>
      <c r="AB149" s="174"/>
      <c r="AC149" s="174"/>
      <c r="AD149" s="174"/>
      <c r="AE149" s="178"/>
      <c r="AF149" s="174"/>
      <c r="AG149" s="174"/>
      <c r="AI149" s="170"/>
      <c r="AJ149" s="170"/>
      <c r="AK149" s="170">
        <f t="shared" si="11"/>
        <v>0</v>
      </c>
      <c r="AL149" s="172">
        <f>IFERROR(VLOOKUP(B149,[2]rptBudgetaryBudgetCrossOrganiza!$A$7706:$O$8014,13,FALSE),"0")</f>
        <v>0</v>
      </c>
      <c r="AM149" s="172"/>
      <c r="AN149" s="172"/>
      <c r="AO149" s="172"/>
      <c r="AP149" s="172"/>
      <c r="AQ149" s="172"/>
      <c r="AS149" s="142"/>
      <c r="AT149" s="142"/>
      <c r="AU149" s="142"/>
      <c r="AV149" s="142"/>
      <c r="AW149" s="142"/>
      <c r="AX149" s="142"/>
      <c r="AY149" s="142"/>
      <c r="AZ149" s="142"/>
    </row>
    <row r="150" spans="1:52" x14ac:dyDescent="0.2">
      <c r="A150" s="192"/>
      <c r="B150" s="143" t="s">
        <v>317</v>
      </c>
      <c r="C150" s="193" t="s">
        <v>120</v>
      </c>
      <c r="D150" s="193" t="s">
        <v>83</v>
      </c>
      <c r="E150" s="186">
        <v>447</v>
      </c>
      <c r="F150" s="143" t="str">
        <f t="shared" si="10"/>
        <v>6350.06</v>
      </c>
      <c r="G150" s="143" t="s">
        <v>383</v>
      </c>
      <c r="H150" s="165"/>
      <c r="I150" s="165"/>
      <c r="J150" s="141"/>
      <c r="K150" s="141"/>
      <c r="L150" s="141"/>
      <c r="M150" s="165"/>
      <c r="N150" s="141"/>
      <c r="O150" s="141"/>
      <c r="Q150" s="176"/>
      <c r="R150" s="176"/>
      <c r="S150" s="142"/>
      <c r="T150" s="142"/>
      <c r="U150" s="142"/>
      <c r="V150" s="176"/>
      <c r="W150" s="142"/>
      <c r="X150" s="142"/>
      <c r="Z150" s="178"/>
      <c r="AA150" s="178"/>
      <c r="AB150" s="174"/>
      <c r="AC150" s="174"/>
      <c r="AD150" s="174"/>
      <c r="AE150" s="178"/>
      <c r="AF150" s="174"/>
      <c r="AG150" s="174"/>
      <c r="AI150" s="170"/>
      <c r="AJ150" s="170"/>
      <c r="AK150" s="170">
        <f t="shared" si="11"/>
        <v>0</v>
      </c>
      <c r="AL150" s="172">
        <f>IFERROR(VLOOKUP(B150,[2]rptBudgetaryBudgetCrossOrganiza!$A$7706:$O$8014,13,FALSE),"0")</f>
        <v>0</v>
      </c>
      <c r="AM150" s="172"/>
      <c r="AN150" s="172"/>
      <c r="AO150" s="172"/>
      <c r="AP150" s="172"/>
      <c r="AQ150" s="172"/>
      <c r="AS150" s="142"/>
      <c r="AT150" s="142"/>
      <c r="AU150" s="142"/>
      <c r="AV150" s="142"/>
      <c r="AW150" s="142"/>
      <c r="AX150" s="142"/>
      <c r="AY150" s="142"/>
      <c r="AZ150" s="142"/>
    </row>
    <row r="151" spans="1:52" x14ac:dyDescent="0.2">
      <c r="A151" s="192"/>
      <c r="B151" s="143" t="s">
        <v>318</v>
      </c>
      <c r="C151" s="193" t="s">
        <v>120</v>
      </c>
      <c r="D151" s="193" t="s">
        <v>83</v>
      </c>
      <c r="E151" s="186">
        <v>448</v>
      </c>
      <c r="F151" s="143" t="str">
        <f t="shared" si="10"/>
        <v>6400.01</v>
      </c>
      <c r="G151" s="143" t="s">
        <v>384</v>
      </c>
      <c r="H151" s="165"/>
      <c r="I151" s="165"/>
      <c r="J151" s="141"/>
      <c r="K151" s="141"/>
      <c r="L151" s="141"/>
      <c r="M151" s="165"/>
      <c r="N151" s="141"/>
      <c r="O151" s="141"/>
      <c r="Q151" s="176"/>
      <c r="R151" s="176"/>
      <c r="S151" s="142"/>
      <c r="T151" s="142"/>
      <c r="U151" s="142"/>
      <c r="V151" s="176"/>
      <c r="W151" s="142"/>
      <c r="X151" s="142"/>
      <c r="Z151" s="178"/>
      <c r="AA151" s="178"/>
      <c r="AB151" s="174"/>
      <c r="AC151" s="174"/>
      <c r="AD151" s="174"/>
      <c r="AE151" s="178"/>
      <c r="AF151" s="174"/>
      <c r="AG151" s="174"/>
      <c r="AI151" s="170"/>
      <c r="AJ151" s="170"/>
      <c r="AK151" s="170">
        <f t="shared" si="11"/>
        <v>0</v>
      </c>
      <c r="AL151" s="172">
        <f>IFERROR(VLOOKUP(B151,[2]rptBudgetaryBudgetCrossOrganiza!$A$7706:$O$8014,13,FALSE),"0")</f>
        <v>0</v>
      </c>
      <c r="AM151" s="172"/>
      <c r="AN151" s="172"/>
      <c r="AO151" s="172"/>
      <c r="AP151" s="172"/>
      <c r="AQ151" s="172"/>
      <c r="AS151" s="142"/>
      <c r="AT151" s="142"/>
      <c r="AU151" s="142"/>
      <c r="AV151" s="142"/>
      <c r="AW151" s="142"/>
      <c r="AX151" s="142"/>
      <c r="AY151" s="142"/>
      <c r="AZ151" s="142"/>
    </row>
    <row r="152" spans="1:52" x14ac:dyDescent="0.2">
      <c r="A152" s="192"/>
      <c r="B152" s="143" t="s">
        <v>319</v>
      </c>
      <c r="C152" s="193" t="s">
        <v>120</v>
      </c>
      <c r="D152" s="193" t="s">
        <v>83</v>
      </c>
      <c r="E152" s="186">
        <v>449</v>
      </c>
      <c r="F152" s="143" t="str">
        <f t="shared" si="10"/>
        <v>6400.02</v>
      </c>
      <c r="G152" s="143" t="s">
        <v>385</v>
      </c>
      <c r="H152" s="165"/>
      <c r="I152" s="165"/>
      <c r="J152" s="141"/>
      <c r="K152" s="141"/>
      <c r="L152" s="141"/>
      <c r="M152" s="165"/>
      <c r="N152" s="141"/>
      <c r="O152" s="141"/>
      <c r="Q152" s="176"/>
      <c r="R152" s="176"/>
      <c r="S152" s="142"/>
      <c r="T152" s="142"/>
      <c r="U152" s="142"/>
      <c r="V152" s="176"/>
      <c r="W152" s="142"/>
      <c r="X152" s="142"/>
      <c r="Z152" s="178"/>
      <c r="AA152" s="178"/>
      <c r="AB152" s="174"/>
      <c r="AC152" s="174"/>
      <c r="AD152" s="174"/>
      <c r="AE152" s="178"/>
      <c r="AF152" s="174"/>
      <c r="AG152" s="174"/>
      <c r="AI152" s="170"/>
      <c r="AJ152" s="170"/>
      <c r="AK152" s="170">
        <f t="shared" si="11"/>
        <v>0</v>
      </c>
      <c r="AL152" s="172">
        <f>IFERROR(VLOOKUP(B152,[2]rptBudgetaryBudgetCrossOrganiza!$A$7706:$O$8014,13,FALSE),"0")</f>
        <v>0</v>
      </c>
      <c r="AM152" s="172"/>
      <c r="AN152" s="172"/>
      <c r="AO152" s="172"/>
      <c r="AP152" s="172"/>
      <c r="AQ152" s="172"/>
      <c r="AS152" s="142"/>
      <c r="AT152" s="142"/>
      <c r="AU152" s="142"/>
      <c r="AV152" s="142"/>
      <c r="AW152" s="142"/>
      <c r="AX152" s="142"/>
      <c r="AY152" s="142"/>
      <c r="AZ152" s="142"/>
    </row>
    <row r="153" spans="1:52" x14ac:dyDescent="0.2">
      <c r="A153" s="192"/>
      <c r="B153" s="143" t="s">
        <v>320</v>
      </c>
      <c r="C153" s="193" t="s">
        <v>120</v>
      </c>
      <c r="D153" s="193" t="s">
        <v>83</v>
      </c>
      <c r="E153" s="186">
        <v>450</v>
      </c>
      <c r="F153" s="143" t="str">
        <f t="shared" si="10"/>
        <v>6400.03</v>
      </c>
      <c r="G153" s="143" t="s">
        <v>386</v>
      </c>
      <c r="H153" s="165"/>
      <c r="I153" s="165"/>
      <c r="J153" s="141"/>
      <c r="K153" s="141"/>
      <c r="L153" s="141"/>
      <c r="M153" s="165"/>
      <c r="N153" s="141"/>
      <c r="O153" s="141"/>
      <c r="Q153" s="176"/>
      <c r="R153" s="176"/>
      <c r="S153" s="142"/>
      <c r="T153" s="142"/>
      <c r="U153" s="142"/>
      <c r="V153" s="176"/>
      <c r="W153" s="142"/>
      <c r="X153" s="142"/>
      <c r="Z153" s="178"/>
      <c r="AA153" s="178"/>
      <c r="AB153" s="174"/>
      <c r="AC153" s="174"/>
      <c r="AD153" s="174"/>
      <c r="AE153" s="178"/>
      <c r="AF153" s="174"/>
      <c r="AG153" s="174"/>
      <c r="AI153" s="170"/>
      <c r="AJ153" s="170"/>
      <c r="AK153" s="170">
        <f t="shared" si="11"/>
        <v>0</v>
      </c>
      <c r="AL153" s="172">
        <f>IFERROR(VLOOKUP(B153,[2]rptBudgetaryBudgetCrossOrganiza!$A$7706:$O$8014,13,FALSE),"0")</f>
        <v>0</v>
      </c>
      <c r="AM153" s="172"/>
      <c r="AN153" s="172"/>
      <c r="AO153" s="172"/>
      <c r="AP153" s="172"/>
      <c r="AQ153" s="172"/>
      <c r="AS153" s="142"/>
      <c r="AT153" s="142"/>
      <c r="AU153" s="142"/>
      <c r="AV153" s="142"/>
      <c r="AW153" s="142"/>
      <c r="AX153" s="142"/>
      <c r="AY153" s="142"/>
      <c r="AZ153" s="142"/>
    </row>
    <row r="154" spans="1:52" x14ac:dyDescent="0.2">
      <c r="A154" s="192"/>
      <c r="B154" s="143" t="s">
        <v>321</v>
      </c>
      <c r="C154" s="193" t="s">
        <v>120</v>
      </c>
      <c r="D154" s="193" t="s">
        <v>83</v>
      </c>
      <c r="E154" s="186">
        <v>451</v>
      </c>
      <c r="F154" s="143" t="str">
        <f t="shared" si="10"/>
        <v>6400.04</v>
      </c>
      <c r="G154" s="143" t="s">
        <v>87</v>
      </c>
      <c r="H154" s="165"/>
      <c r="I154" s="165"/>
      <c r="J154" s="141"/>
      <c r="K154" s="141"/>
      <c r="L154" s="141"/>
      <c r="M154" s="165"/>
      <c r="N154" s="141"/>
      <c r="O154" s="141"/>
      <c r="Q154" s="176"/>
      <c r="R154" s="176"/>
      <c r="S154" s="142"/>
      <c r="T154" s="142"/>
      <c r="U154" s="142"/>
      <c r="V154" s="176"/>
      <c r="W154" s="142"/>
      <c r="X154" s="142"/>
      <c r="Z154" s="178"/>
      <c r="AA154" s="178"/>
      <c r="AB154" s="174"/>
      <c r="AC154" s="174"/>
      <c r="AD154" s="174"/>
      <c r="AE154" s="178"/>
      <c r="AF154" s="174"/>
      <c r="AG154" s="174"/>
      <c r="AI154" s="170"/>
      <c r="AJ154" s="170"/>
      <c r="AK154" s="170">
        <f t="shared" si="11"/>
        <v>0</v>
      </c>
      <c r="AL154" s="172">
        <f>IFERROR(VLOOKUP(B154,[2]rptBudgetaryBudgetCrossOrganiza!$A$7706:$O$8014,13,FALSE),"0")</f>
        <v>0</v>
      </c>
      <c r="AM154" s="172"/>
      <c r="AN154" s="172"/>
      <c r="AO154" s="172"/>
      <c r="AP154" s="172"/>
      <c r="AQ154" s="172"/>
      <c r="AS154" s="142"/>
      <c r="AT154" s="142"/>
      <c r="AU154" s="142"/>
      <c r="AV154" s="142"/>
      <c r="AW154" s="142"/>
      <c r="AX154" s="142"/>
      <c r="AY154" s="142"/>
      <c r="AZ154" s="142"/>
    </row>
    <row r="155" spans="1:52" x14ac:dyDescent="0.2">
      <c r="A155" s="192"/>
      <c r="B155" s="143" t="s">
        <v>322</v>
      </c>
      <c r="C155" s="193" t="s">
        <v>120</v>
      </c>
      <c r="D155" s="193" t="s">
        <v>83</v>
      </c>
      <c r="E155" s="186">
        <v>452</v>
      </c>
      <c r="F155" s="143" t="str">
        <f t="shared" si="10"/>
        <v>6400.05</v>
      </c>
      <c r="G155" s="143" t="s">
        <v>387</v>
      </c>
      <c r="H155" s="165"/>
      <c r="I155" s="165"/>
      <c r="J155" s="141"/>
      <c r="K155" s="141"/>
      <c r="L155" s="141"/>
      <c r="M155" s="165"/>
      <c r="N155" s="141"/>
      <c r="O155" s="141"/>
      <c r="Q155" s="176"/>
      <c r="R155" s="176"/>
      <c r="S155" s="142"/>
      <c r="T155" s="142"/>
      <c r="U155" s="142"/>
      <c r="V155" s="176"/>
      <c r="W155" s="142"/>
      <c r="X155" s="142"/>
      <c r="Z155" s="178"/>
      <c r="AA155" s="178"/>
      <c r="AB155" s="174"/>
      <c r="AC155" s="174"/>
      <c r="AD155" s="174"/>
      <c r="AE155" s="178"/>
      <c r="AF155" s="174"/>
      <c r="AG155" s="174"/>
      <c r="AI155" s="170"/>
      <c r="AJ155" s="170"/>
      <c r="AK155" s="170">
        <f t="shared" si="11"/>
        <v>0</v>
      </c>
      <c r="AL155" s="172">
        <f>IFERROR(VLOOKUP(B155,[2]rptBudgetaryBudgetCrossOrganiza!$A$7706:$O$8014,13,FALSE),"0")</f>
        <v>0</v>
      </c>
      <c r="AM155" s="172"/>
      <c r="AN155" s="172"/>
      <c r="AO155" s="172"/>
      <c r="AP155" s="172"/>
      <c r="AQ155" s="172"/>
      <c r="AS155" s="142"/>
      <c r="AT155" s="142"/>
      <c r="AU155" s="142"/>
      <c r="AV155" s="142"/>
      <c r="AW155" s="142"/>
      <c r="AX155" s="142"/>
      <c r="AY155" s="142"/>
      <c r="AZ155" s="142"/>
    </row>
    <row r="156" spans="1:52" x14ac:dyDescent="0.2">
      <c r="A156" s="192"/>
      <c r="B156" s="143" t="s">
        <v>323</v>
      </c>
      <c r="C156" s="193" t="s">
        <v>120</v>
      </c>
      <c r="D156" s="193" t="s">
        <v>83</v>
      </c>
      <c r="E156" s="186">
        <v>453</v>
      </c>
      <c r="F156" s="143" t="str">
        <f t="shared" si="10"/>
        <v>6600.01</v>
      </c>
      <c r="G156" s="143" t="s">
        <v>388</v>
      </c>
      <c r="H156" s="165"/>
      <c r="I156" s="165"/>
      <c r="J156" s="141"/>
      <c r="K156" s="141"/>
      <c r="L156" s="141"/>
      <c r="M156" s="165"/>
      <c r="N156" s="141"/>
      <c r="O156" s="141"/>
      <c r="Q156" s="176"/>
      <c r="R156" s="176"/>
      <c r="S156" s="142"/>
      <c r="T156" s="142"/>
      <c r="U156" s="142"/>
      <c r="V156" s="176"/>
      <c r="W156" s="142"/>
      <c r="X156" s="142"/>
      <c r="Z156" s="178"/>
      <c r="AA156" s="178"/>
      <c r="AB156" s="174"/>
      <c r="AC156" s="174"/>
      <c r="AD156" s="174"/>
      <c r="AE156" s="178"/>
      <c r="AF156" s="174"/>
      <c r="AG156" s="174"/>
      <c r="AI156" s="170"/>
      <c r="AJ156" s="170"/>
      <c r="AK156" s="170">
        <f t="shared" si="11"/>
        <v>0</v>
      </c>
      <c r="AL156" s="172">
        <f>IFERROR(VLOOKUP(B156,[2]rptBudgetaryBudgetCrossOrganiza!$A$7706:$O$8014,13,FALSE),"0")</f>
        <v>0</v>
      </c>
      <c r="AM156" s="172"/>
      <c r="AN156" s="172"/>
      <c r="AO156" s="172"/>
      <c r="AP156" s="172"/>
      <c r="AQ156" s="172"/>
      <c r="AS156" s="142"/>
      <c r="AT156" s="142"/>
      <c r="AU156" s="142"/>
      <c r="AV156" s="142"/>
      <c r="AW156" s="142"/>
      <c r="AX156" s="142"/>
      <c r="AY156" s="142"/>
      <c r="AZ156" s="142"/>
    </row>
    <row r="157" spans="1:52" x14ac:dyDescent="0.2">
      <c r="A157" s="192"/>
      <c r="B157" s="143" t="s">
        <v>324</v>
      </c>
      <c r="C157" s="193" t="s">
        <v>120</v>
      </c>
      <c r="D157" s="193" t="s">
        <v>83</v>
      </c>
      <c r="E157" s="186">
        <v>454</v>
      </c>
      <c r="F157" s="143" t="str">
        <f t="shared" si="10"/>
        <v>6600.03</v>
      </c>
      <c r="G157" s="143" t="s">
        <v>389</v>
      </c>
      <c r="H157" s="165"/>
      <c r="I157" s="165"/>
      <c r="J157" s="141"/>
      <c r="K157" s="141"/>
      <c r="L157" s="141"/>
      <c r="M157" s="165"/>
      <c r="N157" s="141"/>
      <c r="O157" s="141"/>
      <c r="Q157" s="176"/>
      <c r="R157" s="176"/>
      <c r="S157" s="142"/>
      <c r="T157" s="142"/>
      <c r="U157" s="142"/>
      <c r="V157" s="176"/>
      <c r="W157" s="142"/>
      <c r="X157" s="142"/>
      <c r="Z157" s="178"/>
      <c r="AA157" s="178"/>
      <c r="AB157" s="174"/>
      <c r="AC157" s="174"/>
      <c r="AD157" s="174"/>
      <c r="AE157" s="178"/>
      <c r="AF157" s="174"/>
      <c r="AG157" s="174"/>
      <c r="AI157" s="170"/>
      <c r="AJ157" s="170"/>
      <c r="AK157" s="170">
        <f t="shared" si="11"/>
        <v>0</v>
      </c>
      <c r="AL157" s="172">
        <f>IFERROR(VLOOKUP(B157,[2]rptBudgetaryBudgetCrossOrganiza!$A$7706:$O$8014,13,FALSE),"0")</f>
        <v>0</v>
      </c>
      <c r="AM157" s="172"/>
      <c r="AN157" s="172"/>
      <c r="AO157" s="172"/>
      <c r="AP157" s="172"/>
      <c r="AQ157" s="172"/>
      <c r="AS157" s="142"/>
      <c r="AT157" s="142"/>
      <c r="AU157" s="142"/>
      <c r="AV157" s="142"/>
      <c r="AW157" s="142"/>
      <c r="AX157" s="142"/>
      <c r="AY157" s="142"/>
      <c r="AZ157" s="142"/>
    </row>
    <row r="158" spans="1:52" x14ac:dyDescent="0.2">
      <c r="A158" s="192"/>
      <c r="B158" s="143" t="s">
        <v>325</v>
      </c>
      <c r="C158" s="193" t="s">
        <v>120</v>
      </c>
      <c r="D158" s="193" t="s">
        <v>83</v>
      </c>
      <c r="E158" s="186">
        <v>455</v>
      </c>
      <c r="F158" s="143" t="str">
        <f t="shared" si="10"/>
        <v>6600.04</v>
      </c>
      <c r="G158" s="143" t="s">
        <v>88</v>
      </c>
      <c r="H158" s="165"/>
      <c r="I158" s="165"/>
      <c r="J158" s="141"/>
      <c r="K158" s="141"/>
      <c r="L158" s="141"/>
      <c r="M158" s="165"/>
      <c r="N158" s="141"/>
      <c r="O158" s="141"/>
      <c r="Q158" s="176"/>
      <c r="R158" s="176"/>
      <c r="S158" s="142"/>
      <c r="T158" s="142"/>
      <c r="U158" s="142"/>
      <c r="V158" s="176"/>
      <c r="W158" s="142"/>
      <c r="X158" s="142"/>
      <c r="Z158" s="178"/>
      <c r="AA158" s="178"/>
      <c r="AB158" s="174"/>
      <c r="AC158" s="174"/>
      <c r="AD158" s="174"/>
      <c r="AE158" s="178"/>
      <c r="AF158" s="174"/>
      <c r="AG158" s="174"/>
      <c r="AI158" s="170"/>
      <c r="AJ158" s="170"/>
      <c r="AK158" s="170">
        <f t="shared" si="11"/>
        <v>0</v>
      </c>
      <c r="AL158" s="172">
        <f>IFERROR(VLOOKUP(B158,[2]rptBudgetaryBudgetCrossOrganiza!$A$7706:$O$8014,13,FALSE),"0")</f>
        <v>0</v>
      </c>
      <c r="AM158" s="172"/>
      <c r="AN158" s="172"/>
      <c r="AO158" s="172"/>
      <c r="AP158" s="172"/>
      <c r="AQ158" s="172"/>
      <c r="AS158" s="142"/>
      <c r="AT158" s="142"/>
      <c r="AU158" s="142"/>
      <c r="AV158" s="142"/>
      <c r="AW158" s="142"/>
      <c r="AX158" s="142"/>
      <c r="AY158" s="142"/>
      <c r="AZ158" s="142"/>
    </row>
    <row r="159" spans="1:52" x14ac:dyDescent="0.2">
      <c r="A159" s="192"/>
      <c r="B159" s="143" t="s">
        <v>326</v>
      </c>
      <c r="C159" s="193" t="s">
        <v>120</v>
      </c>
      <c r="D159" s="193" t="s">
        <v>83</v>
      </c>
      <c r="E159" s="186">
        <v>456</v>
      </c>
      <c r="F159" s="143" t="str">
        <f t="shared" si="10"/>
        <v>6600.05</v>
      </c>
      <c r="G159" s="143" t="s">
        <v>390</v>
      </c>
      <c r="H159" s="165"/>
      <c r="I159" s="165"/>
      <c r="J159" s="141"/>
      <c r="K159" s="141"/>
      <c r="L159" s="141"/>
      <c r="M159" s="165"/>
      <c r="N159" s="141"/>
      <c r="O159" s="141"/>
      <c r="Q159" s="176"/>
      <c r="R159" s="176"/>
      <c r="S159" s="142"/>
      <c r="T159" s="142"/>
      <c r="U159" s="142"/>
      <c r="V159" s="176"/>
      <c r="W159" s="142"/>
      <c r="X159" s="142"/>
      <c r="Z159" s="178"/>
      <c r="AA159" s="178"/>
      <c r="AB159" s="174"/>
      <c r="AC159" s="174"/>
      <c r="AD159" s="174"/>
      <c r="AE159" s="178"/>
      <c r="AF159" s="174"/>
      <c r="AG159" s="174"/>
      <c r="AI159" s="170"/>
      <c r="AJ159" s="170"/>
      <c r="AK159" s="170">
        <f t="shared" si="11"/>
        <v>0</v>
      </c>
      <c r="AL159" s="172">
        <f>IFERROR(VLOOKUP(B159,[2]rptBudgetaryBudgetCrossOrganiza!$A$7706:$O$8014,13,FALSE),"0")</f>
        <v>0</v>
      </c>
      <c r="AM159" s="172"/>
      <c r="AN159" s="172"/>
      <c r="AO159" s="172"/>
      <c r="AP159" s="172"/>
      <c r="AQ159" s="172"/>
      <c r="AS159" s="142"/>
      <c r="AT159" s="142"/>
      <c r="AU159" s="142"/>
      <c r="AV159" s="142"/>
      <c r="AW159" s="142"/>
      <c r="AX159" s="142"/>
      <c r="AY159" s="142"/>
      <c r="AZ159" s="142"/>
    </row>
    <row r="160" spans="1:52" x14ac:dyDescent="0.2">
      <c r="A160" s="192"/>
      <c r="B160" s="143" t="s">
        <v>327</v>
      </c>
      <c r="C160" s="193" t="s">
        <v>120</v>
      </c>
      <c r="D160" s="193" t="s">
        <v>83</v>
      </c>
      <c r="E160" s="186">
        <v>457</v>
      </c>
      <c r="F160" s="143" t="str">
        <f t="shared" si="10"/>
        <v>6600.06</v>
      </c>
      <c r="G160" s="143" t="s">
        <v>391</v>
      </c>
      <c r="H160" s="165"/>
      <c r="I160" s="165"/>
      <c r="J160" s="141"/>
      <c r="K160" s="141"/>
      <c r="L160" s="141"/>
      <c r="M160" s="165"/>
      <c r="N160" s="141"/>
      <c r="O160" s="141"/>
      <c r="Q160" s="176"/>
      <c r="R160" s="176"/>
      <c r="S160" s="142"/>
      <c r="T160" s="142"/>
      <c r="U160" s="142"/>
      <c r="V160" s="176"/>
      <c r="W160" s="142"/>
      <c r="X160" s="142"/>
      <c r="Z160" s="178"/>
      <c r="AA160" s="178"/>
      <c r="AB160" s="174"/>
      <c r="AC160" s="174"/>
      <c r="AD160" s="174"/>
      <c r="AE160" s="178"/>
      <c r="AF160" s="174"/>
      <c r="AG160" s="174"/>
      <c r="AI160" s="170"/>
      <c r="AJ160" s="170"/>
      <c r="AK160" s="170">
        <f t="shared" si="11"/>
        <v>0</v>
      </c>
      <c r="AL160" s="172">
        <f>IFERROR(VLOOKUP(B160,[2]rptBudgetaryBudgetCrossOrganiza!$A$7706:$O$8014,13,FALSE),"0")</f>
        <v>0</v>
      </c>
      <c r="AM160" s="172"/>
      <c r="AN160" s="172"/>
      <c r="AO160" s="172"/>
      <c r="AP160" s="172"/>
      <c r="AQ160" s="172"/>
      <c r="AS160" s="142"/>
      <c r="AT160" s="142"/>
      <c r="AU160" s="142"/>
      <c r="AV160" s="142"/>
      <c r="AW160" s="142"/>
      <c r="AX160" s="142"/>
      <c r="AY160" s="142"/>
      <c r="AZ160" s="142"/>
    </row>
    <row r="161" spans="1:52" x14ac:dyDescent="0.2">
      <c r="A161" s="192"/>
      <c r="B161" s="143" t="s">
        <v>328</v>
      </c>
      <c r="C161" s="193" t="s">
        <v>120</v>
      </c>
      <c r="D161" s="193" t="s">
        <v>83</v>
      </c>
      <c r="E161" s="186">
        <v>458</v>
      </c>
      <c r="F161" s="143" t="str">
        <f t="shared" si="10"/>
        <v>6600.07</v>
      </c>
      <c r="G161" s="143" t="s">
        <v>392</v>
      </c>
      <c r="H161" s="165"/>
      <c r="I161" s="165"/>
      <c r="J161" s="141"/>
      <c r="K161" s="141"/>
      <c r="L161" s="141"/>
      <c r="M161" s="165"/>
      <c r="N161" s="141"/>
      <c r="O161" s="141"/>
      <c r="Q161" s="176"/>
      <c r="R161" s="176"/>
      <c r="S161" s="142"/>
      <c r="T161" s="142"/>
      <c r="U161" s="142"/>
      <c r="V161" s="176"/>
      <c r="W161" s="142"/>
      <c r="X161" s="142"/>
      <c r="Z161" s="178"/>
      <c r="AA161" s="178"/>
      <c r="AB161" s="174"/>
      <c r="AC161" s="174"/>
      <c r="AD161" s="174"/>
      <c r="AE161" s="178"/>
      <c r="AF161" s="174"/>
      <c r="AG161" s="174"/>
      <c r="AI161" s="170"/>
      <c r="AJ161" s="170"/>
      <c r="AK161" s="170">
        <f t="shared" si="11"/>
        <v>0</v>
      </c>
      <c r="AL161" s="172">
        <f>IFERROR(VLOOKUP(B161,[2]rptBudgetaryBudgetCrossOrganiza!$A$7706:$O$8014,13,FALSE),"0")</f>
        <v>0</v>
      </c>
      <c r="AM161" s="172"/>
      <c r="AN161" s="172"/>
      <c r="AO161" s="172"/>
      <c r="AP161" s="172"/>
      <c r="AQ161" s="172"/>
      <c r="AS161" s="142"/>
      <c r="AT161" s="142"/>
      <c r="AU161" s="142"/>
      <c r="AV161" s="142"/>
      <c r="AW161" s="142"/>
      <c r="AX161" s="142"/>
      <c r="AY161" s="142"/>
      <c r="AZ161" s="142"/>
    </row>
    <row r="162" spans="1:52" x14ac:dyDescent="0.2">
      <c r="A162" s="192"/>
      <c r="B162" s="143" t="s">
        <v>329</v>
      </c>
      <c r="C162" s="193" t="s">
        <v>120</v>
      </c>
      <c r="D162" s="193" t="s">
        <v>83</v>
      </c>
      <c r="E162" s="186">
        <v>459</v>
      </c>
      <c r="F162" s="143" t="str">
        <f t="shared" ref="F162:F175" si="12">RIGHT(B162,7)</f>
        <v>6600.08</v>
      </c>
      <c r="G162" s="143" t="s">
        <v>393</v>
      </c>
      <c r="H162" s="165"/>
      <c r="I162" s="165"/>
      <c r="J162" s="141"/>
      <c r="K162" s="141"/>
      <c r="L162" s="141"/>
      <c r="M162" s="165"/>
      <c r="N162" s="141"/>
      <c r="O162" s="141"/>
      <c r="Q162" s="176"/>
      <c r="R162" s="176"/>
      <c r="S162" s="142"/>
      <c r="T162" s="142"/>
      <c r="U162" s="142"/>
      <c r="V162" s="176"/>
      <c r="W162" s="142"/>
      <c r="X162" s="142"/>
      <c r="Z162" s="178"/>
      <c r="AA162" s="178"/>
      <c r="AB162" s="174"/>
      <c r="AC162" s="174"/>
      <c r="AD162" s="174"/>
      <c r="AE162" s="178"/>
      <c r="AF162" s="174"/>
      <c r="AG162" s="174"/>
      <c r="AI162" s="170"/>
      <c r="AJ162" s="170"/>
      <c r="AK162" s="170">
        <f t="shared" si="11"/>
        <v>0</v>
      </c>
      <c r="AL162" s="172">
        <f>IFERROR(VLOOKUP(B162,[2]rptBudgetaryBudgetCrossOrganiza!$A$7706:$O$8014,13,FALSE),"0")</f>
        <v>0</v>
      </c>
      <c r="AM162" s="172"/>
      <c r="AN162" s="172"/>
      <c r="AO162" s="172"/>
      <c r="AP162" s="172"/>
      <c r="AQ162" s="172"/>
      <c r="AS162" s="142"/>
      <c r="AT162" s="142"/>
      <c r="AU162" s="142"/>
      <c r="AV162" s="142"/>
      <c r="AW162" s="142"/>
      <c r="AX162" s="142"/>
      <c r="AY162" s="142"/>
      <c r="AZ162" s="142"/>
    </row>
    <row r="163" spans="1:52" x14ac:dyDescent="0.2">
      <c r="A163" s="192"/>
      <c r="B163" s="143" t="s">
        <v>330</v>
      </c>
      <c r="C163" s="193" t="s">
        <v>120</v>
      </c>
      <c r="D163" s="193" t="s">
        <v>83</v>
      </c>
      <c r="E163" s="186">
        <v>460</v>
      </c>
      <c r="F163" s="143" t="str">
        <f t="shared" si="12"/>
        <v>6600.14</v>
      </c>
      <c r="G163" s="143" t="s">
        <v>394</v>
      </c>
      <c r="H163" s="165"/>
      <c r="I163" s="165"/>
      <c r="J163" s="141"/>
      <c r="K163" s="141"/>
      <c r="L163" s="141"/>
      <c r="M163" s="165"/>
      <c r="N163" s="141"/>
      <c r="O163" s="141"/>
      <c r="Q163" s="176"/>
      <c r="R163" s="176"/>
      <c r="S163" s="142"/>
      <c r="T163" s="142"/>
      <c r="U163" s="142"/>
      <c r="V163" s="176"/>
      <c r="W163" s="142"/>
      <c r="X163" s="142"/>
      <c r="Z163" s="178"/>
      <c r="AA163" s="178"/>
      <c r="AB163" s="174"/>
      <c r="AC163" s="174"/>
      <c r="AD163" s="174"/>
      <c r="AE163" s="178"/>
      <c r="AF163" s="174"/>
      <c r="AG163" s="174"/>
      <c r="AI163" s="170"/>
      <c r="AJ163" s="170"/>
      <c r="AK163" s="170">
        <f t="shared" si="11"/>
        <v>0</v>
      </c>
      <c r="AL163" s="172">
        <f>IFERROR(VLOOKUP(B163,[2]rptBudgetaryBudgetCrossOrganiza!$A$7706:$O$8014,13,FALSE),"0")</f>
        <v>0</v>
      </c>
      <c r="AM163" s="172"/>
      <c r="AN163" s="172"/>
      <c r="AO163" s="172"/>
      <c r="AP163" s="172"/>
      <c r="AQ163" s="172"/>
      <c r="AS163" s="142"/>
      <c r="AT163" s="142"/>
      <c r="AU163" s="142"/>
      <c r="AV163" s="142"/>
      <c r="AW163" s="142"/>
      <c r="AX163" s="142"/>
      <c r="AY163" s="142"/>
      <c r="AZ163" s="142"/>
    </row>
    <row r="164" spans="1:52" x14ac:dyDescent="0.2">
      <c r="A164" s="192"/>
      <c r="B164" s="143" t="s">
        <v>331</v>
      </c>
      <c r="C164" s="193" t="s">
        <v>120</v>
      </c>
      <c r="D164" s="193" t="s">
        <v>83</v>
      </c>
      <c r="E164" s="186">
        <v>461</v>
      </c>
      <c r="F164" s="143" t="str">
        <f t="shared" si="12"/>
        <v>6600.24</v>
      </c>
      <c r="G164" s="143" t="s">
        <v>395</v>
      </c>
      <c r="H164" s="165"/>
      <c r="I164" s="165"/>
      <c r="J164" s="141"/>
      <c r="K164" s="141"/>
      <c r="L164" s="141"/>
      <c r="M164" s="165"/>
      <c r="N164" s="141"/>
      <c r="O164" s="141"/>
      <c r="Q164" s="176"/>
      <c r="R164" s="176"/>
      <c r="S164" s="142"/>
      <c r="T164" s="142"/>
      <c r="U164" s="142"/>
      <c r="V164" s="176"/>
      <c r="W164" s="142"/>
      <c r="X164" s="142"/>
      <c r="Z164" s="178"/>
      <c r="AA164" s="178"/>
      <c r="AB164" s="174"/>
      <c r="AC164" s="174"/>
      <c r="AD164" s="174"/>
      <c r="AE164" s="178"/>
      <c r="AF164" s="174"/>
      <c r="AG164" s="174"/>
      <c r="AI164" s="170"/>
      <c r="AJ164" s="170"/>
      <c r="AK164" s="170">
        <f t="shared" si="11"/>
        <v>0</v>
      </c>
      <c r="AL164" s="172">
        <f>IFERROR(VLOOKUP(B164,[2]rptBudgetaryBudgetCrossOrganiza!$A$7706:$O$8014,13,FALSE),"0")</f>
        <v>0</v>
      </c>
      <c r="AM164" s="172"/>
      <c r="AN164" s="172"/>
      <c r="AO164" s="172"/>
      <c r="AP164" s="172"/>
      <c r="AQ164" s="172"/>
      <c r="AS164" s="142"/>
      <c r="AT164" s="142"/>
      <c r="AU164" s="142"/>
      <c r="AV164" s="142"/>
      <c r="AW164" s="142"/>
      <c r="AX164" s="142"/>
      <c r="AY164" s="142"/>
      <c r="AZ164" s="142"/>
    </row>
    <row r="165" spans="1:52" x14ac:dyDescent="0.2">
      <c r="A165" s="192"/>
      <c r="B165" s="143" t="s">
        <v>332</v>
      </c>
      <c r="C165" s="193" t="s">
        <v>120</v>
      </c>
      <c r="D165" s="193" t="s">
        <v>83</v>
      </c>
      <c r="E165" s="186">
        <v>462</v>
      </c>
      <c r="F165" s="143" t="str">
        <f t="shared" si="12"/>
        <v>6600.25</v>
      </c>
      <c r="G165" s="143" t="s">
        <v>116</v>
      </c>
      <c r="H165" s="165"/>
      <c r="I165" s="165"/>
      <c r="J165" s="141"/>
      <c r="K165" s="141"/>
      <c r="L165" s="141"/>
      <c r="M165" s="165"/>
      <c r="N165" s="141"/>
      <c r="O165" s="141"/>
      <c r="Q165" s="176"/>
      <c r="R165" s="176"/>
      <c r="S165" s="142"/>
      <c r="T165" s="142"/>
      <c r="U165" s="142"/>
      <c r="V165" s="176"/>
      <c r="W165" s="142"/>
      <c r="X165" s="142"/>
      <c r="Z165" s="178"/>
      <c r="AA165" s="178"/>
      <c r="AB165" s="174"/>
      <c r="AC165" s="174"/>
      <c r="AD165" s="174"/>
      <c r="AE165" s="178"/>
      <c r="AF165" s="174"/>
      <c r="AG165" s="174"/>
      <c r="AI165" s="170"/>
      <c r="AJ165" s="170"/>
      <c r="AK165" s="170">
        <f t="shared" si="11"/>
        <v>0</v>
      </c>
      <c r="AL165" s="172">
        <f>IFERROR(VLOOKUP(B165,[2]rptBudgetaryBudgetCrossOrganiza!$A$7706:$O$8014,13,FALSE),"0")</f>
        <v>0</v>
      </c>
      <c r="AM165" s="172"/>
      <c r="AN165" s="172"/>
      <c r="AO165" s="172"/>
      <c r="AP165" s="172"/>
      <c r="AQ165" s="172"/>
      <c r="AS165" s="142"/>
      <c r="AT165" s="142"/>
      <c r="AU165" s="142"/>
      <c r="AV165" s="142"/>
      <c r="AW165" s="142"/>
      <c r="AX165" s="142"/>
      <c r="AY165" s="142"/>
      <c r="AZ165" s="142"/>
    </row>
    <row r="166" spans="1:52" x14ac:dyDescent="0.2">
      <c r="A166" s="192"/>
      <c r="B166" s="143" t="s">
        <v>333</v>
      </c>
      <c r="C166" s="193" t="s">
        <v>120</v>
      </c>
      <c r="D166" s="193" t="s">
        <v>83</v>
      </c>
      <c r="E166" s="186">
        <v>463</v>
      </c>
      <c r="F166" s="143" t="str">
        <f t="shared" si="12"/>
        <v>6600.26</v>
      </c>
      <c r="G166" s="143" t="s">
        <v>124</v>
      </c>
      <c r="H166" s="165"/>
      <c r="I166" s="165"/>
      <c r="J166" s="141"/>
      <c r="K166" s="141"/>
      <c r="L166" s="141"/>
      <c r="M166" s="165"/>
      <c r="N166" s="141"/>
      <c r="O166" s="141"/>
      <c r="Q166" s="176"/>
      <c r="R166" s="176"/>
      <c r="S166" s="142"/>
      <c r="T166" s="142"/>
      <c r="U166" s="142"/>
      <c r="V166" s="176"/>
      <c r="W166" s="142"/>
      <c r="X166" s="142"/>
      <c r="Z166" s="178"/>
      <c r="AA166" s="178"/>
      <c r="AB166" s="174"/>
      <c r="AC166" s="174"/>
      <c r="AD166" s="174"/>
      <c r="AE166" s="178"/>
      <c r="AF166" s="174"/>
      <c r="AG166" s="174"/>
      <c r="AI166" s="170"/>
      <c r="AJ166" s="170"/>
      <c r="AK166" s="170">
        <f t="shared" si="11"/>
        <v>0</v>
      </c>
      <c r="AL166" s="172">
        <f>IFERROR(VLOOKUP(B166,[2]rptBudgetaryBudgetCrossOrganiza!$A$7706:$O$8014,13,FALSE),"0")</f>
        <v>0</v>
      </c>
      <c r="AM166" s="172"/>
      <c r="AN166" s="172"/>
      <c r="AO166" s="172"/>
      <c r="AP166" s="172"/>
      <c r="AQ166" s="172"/>
      <c r="AS166" s="142"/>
      <c r="AT166" s="142"/>
      <c r="AU166" s="142"/>
      <c r="AV166" s="142"/>
      <c r="AW166" s="142"/>
      <c r="AX166" s="142"/>
      <c r="AY166" s="142"/>
      <c r="AZ166" s="142"/>
    </row>
    <row r="167" spans="1:52" x14ac:dyDescent="0.2">
      <c r="A167" s="192"/>
      <c r="B167" s="143" t="s">
        <v>334</v>
      </c>
      <c r="C167" s="193" t="s">
        <v>120</v>
      </c>
      <c r="D167" s="193" t="s">
        <v>83</v>
      </c>
      <c r="E167" s="186">
        <v>464</v>
      </c>
      <c r="F167" s="143" t="str">
        <f t="shared" si="12"/>
        <v>6600.27</v>
      </c>
      <c r="G167" s="143" t="s">
        <v>396</v>
      </c>
      <c r="H167" s="165"/>
      <c r="I167" s="165"/>
      <c r="J167" s="141"/>
      <c r="K167" s="141"/>
      <c r="L167" s="141"/>
      <c r="M167" s="165"/>
      <c r="N167" s="141"/>
      <c r="O167" s="141"/>
      <c r="Q167" s="176"/>
      <c r="R167" s="176"/>
      <c r="S167" s="142"/>
      <c r="T167" s="142"/>
      <c r="U167" s="142"/>
      <c r="V167" s="176"/>
      <c r="W167" s="142"/>
      <c r="X167" s="142"/>
      <c r="Z167" s="178"/>
      <c r="AA167" s="178"/>
      <c r="AB167" s="174"/>
      <c r="AC167" s="174"/>
      <c r="AD167" s="174"/>
      <c r="AE167" s="178"/>
      <c r="AF167" s="174"/>
      <c r="AG167" s="174"/>
      <c r="AI167" s="170"/>
      <c r="AJ167" s="170"/>
      <c r="AK167" s="170">
        <f t="shared" si="11"/>
        <v>0</v>
      </c>
      <c r="AL167" s="172">
        <f>IFERROR(VLOOKUP(B167,[2]rptBudgetaryBudgetCrossOrganiza!$A$7706:$O$8014,13,FALSE),"0")</f>
        <v>0</v>
      </c>
      <c r="AM167" s="172"/>
      <c r="AN167" s="172"/>
      <c r="AO167" s="172"/>
      <c r="AP167" s="172"/>
      <c r="AQ167" s="172"/>
      <c r="AS167" s="142"/>
      <c r="AT167" s="142"/>
      <c r="AU167" s="142"/>
      <c r="AV167" s="142"/>
      <c r="AW167" s="142"/>
      <c r="AX167" s="142"/>
      <c r="AY167" s="142"/>
      <c r="AZ167" s="142"/>
    </row>
    <row r="168" spans="1:52" x14ac:dyDescent="0.2">
      <c r="A168" s="192"/>
      <c r="B168" s="143" t="s">
        <v>335</v>
      </c>
      <c r="C168" s="193" t="s">
        <v>120</v>
      </c>
      <c r="D168" s="193" t="s">
        <v>83</v>
      </c>
      <c r="E168" s="186">
        <v>465</v>
      </c>
      <c r="F168" s="143" t="str">
        <f t="shared" si="12"/>
        <v>6600.29</v>
      </c>
      <c r="G168" s="143" t="s">
        <v>397</v>
      </c>
      <c r="H168" s="165"/>
      <c r="I168" s="165"/>
      <c r="J168" s="141"/>
      <c r="K168" s="141"/>
      <c r="L168" s="141"/>
      <c r="M168" s="165"/>
      <c r="N168" s="141"/>
      <c r="O168" s="141"/>
      <c r="Q168" s="176"/>
      <c r="R168" s="176"/>
      <c r="S168" s="142"/>
      <c r="T168" s="142"/>
      <c r="U168" s="142"/>
      <c r="V168" s="176"/>
      <c r="W168" s="142"/>
      <c r="X168" s="142"/>
      <c r="Z168" s="178"/>
      <c r="AA168" s="178"/>
      <c r="AB168" s="174"/>
      <c r="AC168" s="174"/>
      <c r="AD168" s="174"/>
      <c r="AE168" s="178"/>
      <c r="AF168" s="174"/>
      <c r="AG168" s="174"/>
      <c r="AI168" s="170"/>
      <c r="AJ168" s="170"/>
      <c r="AK168" s="170">
        <f t="shared" si="11"/>
        <v>0</v>
      </c>
      <c r="AL168" s="172">
        <f>IFERROR(VLOOKUP(B168,[2]rptBudgetaryBudgetCrossOrganiza!$A$7706:$O$8014,13,FALSE),"0")</f>
        <v>0</v>
      </c>
      <c r="AM168" s="172"/>
      <c r="AN168" s="172"/>
      <c r="AO168" s="172"/>
      <c r="AP168" s="172"/>
      <c r="AQ168" s="172"/>
      <c r="AS168" s="142"/>
      <c r="AT168" s="142"/>
      <c r="AU168" s="142"/>
      <c r="AV168" s="142"/>
      <c r="AW168" s="142"/>
      <c r="AX168" s="142"/>
      <c r="AY168" s="142"/>
      <c r="AZ168" s="142"/>
    </row>
    <row r="169" spans="1:52" x14ac:dyDescent="0.2">
      <c r="A169" s="192"/>
      <c r="B169" s="143" t="s">
        <v>336</v>
      </c>
      <c r="C169" s="193" t="s">
        <v>120</v>
      </c>
      <c r="D169" s="193" t="s">
        <v>83</v>
      </c>
      <c r="E169" s="186">
        <v>466</v>
      </c>
      <c r="F169" s="143" t="str">
        <f t="shared" si="12"/>
        <v>6600.30</v>
      </c>
      <c r="G169" s="143" t="s">
        <v>398</v>
      </c>
      <c r="H169" s="165"/>
      <c r="I169" s="165"/>
      <c r="J169" s="141"/>
      <c r="K169" s="141"/>
      <c r="L169" s="141"/>
      <c r="M169" s="165"/>
      <c r="N169" s="141"/>
      <c r="O169" s="141"/>
      <c r="Q169" s="176"/>
      <c r="R169" s="176"/>
      <c r="S169" s="142"/>
      <c r="T169" s="142"/>
      <c r="U169" s="142"/>
      <c r="V169" s="176"/>
      <c r="W169" s="142"/>
      <c r="X169" s="142"/>
      <c r="Z169" s="178"/>
      <c r="AA169" s="178"/>
      <c r="AB169" s="174"/>
      <c r="AC169" s="174"/>
      <c r="AD169" s="174"/>
      <c r="AE169" s="178"/>
      <c r="AF169" s="174"/>
      <c r="AG169" s="174"/>
      <c r="AI169" s="170"/>
      <c r="AJ169" s="170"/>
      <c r="AK169" s="170">
        <f t="shared" si="11"/>
        <v>0</v>
      </c>
      <c r="AL169" s="172">
        <f>IFERROR(VLOOKUP(B169,[2]rptBudgetaryBudgetCrossOrganiza!$A$7706:$O$8014,13,FALSE),"0")</f>
        <v>0</v>
      </c>
      <c r="AM169" s="172"/>
      <c r="AN169" s="172"/>
      <c r="AO169" s="172"/>
      <c r="AP169" s="172"/>
      <c r="AQ169" s="172"/>
      <c r="AS169" s="142"/>
      <c r="AT169" s="142"/>
      <c r="AU169" s="142"/>
      <c r="AV169" s="142"/>
      <c r="AW169" s="142"/>
      <c r="AX169" s="142"/>
      <c r="AY169" s="142"/>
      <c r="AZ169" s="142"/>
    </row>
    <row r="170" spans="1:52" x14ac:dyDescent="0.2">
      <c r="A170" s="192"/>
      <c r="B170" s="143" t="s">
        <v>337</v>
      </c>
      <c r="C170" s="193" t="s">
        <v>120</v>
      </c>
      <c r="D170" s="193" t="s">
        <v>83</v>
      </c>
      <c r="E170" s="186">
        <v>467</v>
      </c>
      <c r="F170" s="143" t="str">
        <f t="shared" si="12"/>
        <v>7000.03</v>
      </c>
      <c r="G170" s="143" t="s">
        <v>399</v>
      </c>
      <c r="H170" s="165"/>
      <c r="I170" s="165"/>
      <c r="J170" s="141"/>
      <c r="K170" s="141"/>
      <c r="L170" s="141"/>
      <c r="M170" s="165"/>
      <c r="N170" s="141"/>
      <c r="O170" s="141"/>
      <c r="Q170" s="176"/>
      <c r="R170" s="176"/>
      <c r="S170" s="142"/>
      <c r="T170" s="142"/>
      <c r="U170" s="142"/>
      <c r="V170" s="176"/>
      <c r="W170" s="142"/>
      <c r="X170" s="142"/>
      <c r="Z170" s="178"/>
      <c r="AA170" s="178"/>
      <c r="AB170" s="174"/>
      <c r="AC170" s="174"/>
      <c r="AD170" s="174"/>
      <c r="AE170" s="178"/>
      <c r="AF170" s="174"/>
      <c r="AG170" s="174"/>
      <c r="AI170" s="170"/>
      <c r="AJ170" s="170"/>
      <c r="AK170" s="170">
        <f t="shared" si="11"/>
        <v>0</v>
      </c>
      <c r="AL170" s="172">
        <f>IFERROR(VLOOKUP(B170,[2]rptBudgetaryBudgetCrossOrganiza!$A$7706:$O$8014,13,FALSE),"0")</f>
        <v>0</v>
      </c>
      <c r="AM170" s="172"/>
      <c r="AN170" s="172"/>
      <c r="AO170" s="172"/>
      <c r="AP170" s="172"/>
      <c r="AQ170" s="172"/>
      <c r="AS170" s="142"/>
      <c r="AT170" s="142"/>
      <c r="AU170" s="142"/>
      <c r="AV170" s="142"/>
      <c r="AW170" s="142"/>
      <c r="AX170" s="142"/>
      <c r="AY170" s="142"/>
      <c r="AZ170" s="142"/>
    </row>
    <row r="171" spans="1:52" x14ac:dyDescent="0.2">
      <c r="A171" s="192"/>
      <c r="B171" s="143" t="s">
        <v>338</v>
      </c>
      <c r="C171" s="193" t="s">
        <v>120</v>
      </c>
      <c r="D171" s="193" t="s">
        <v>83</v>
      </c>
      <c r="E171" s="186">
        <v>468</v>
      </c>
      <c r="F171" s="143" t="str">
        <f t="shared" si="12"/>
        <v>7000.04</v>
      </c>
      <c r="G171" s="143" t="s">
        <v>400</v>
      </c>
      <c r="H171" s="165"/>
      <c r="I171" s="165"/>
      <c r="J171" s="141"/>
      <c r="K171" s="141"/>
      <c r="L171" s="141"/>
      <c r="M171" s="165"/>
      <c r="N171" s="141"/>
      <c r="O171" s="141"/>
      <c r="Q171" s="176"/>
      <c r="R171" s="176"/>
      <c r="S171" s="142"/>
      <c r="T171" s="142"/>
      <c r="U171" s="142"/>
      <c r="V171" s="176"/>
      <c r="W171" s="142"/>
      <c r="X171" s="142"/>
      <c r="Z171" s="178"/>
      <c r="AA171" s="178"/>
      <c r="AB171" s="174"/>
      <c r="AC171" s="174"/>
      <c r="AD171" s="174"/>
      <c r="AE171" s="178"/>
      <c r="AF171" s="174"/>
      <c r="AG171" s="174"/>
      <c r="AI171" s="170"/>
      <c r="AJ171" s="170"/>
      <c r="AK171" s="170">
        <f t="shared" si="11"/>
        <v>0</v>
      </c>
      <c r="AL171" s="172">
        <f>IFERROR(VLOOKUP(B171,[2]rptBudgetaryBudgetCrossOrganiza!$A$7706:$O$8014,13,FALSE),"0")</f>
        <v>0</v>
      </c>
      <c r="AM171" s="172"/>
      <c r="AN171" s="172"/>
      <c r="AO171" s="172"/>
      <c r="AP171" s="172"/>
      <c r="AQ171" s="172"/>
      <c r="AS171" s="142"/>
      <c r="AT171" s="142"/>
      <c r="AU171" s="142"/>
      <c r="AV171" s="142"/>
      <c r="AW171" s="142"/>
      <c r="AX171" s="142"/>
      <c r="AY171" s="142"/>
      <c r="AZ171" s="142"/>
    </row>
    <row r="172" spans="1:52" x14ac:dyDescent="0.2">
      <c r="A172" s="192"/>
      <c r="B172" s="143" t="s">
        <v>339</v>
      </c>
      <c r="C172" s="193" t="s">
        <v>120</v>
      </c>
      <c r="D172" s="193" t="s">
        <v>83</v>
      </c>
      <c r="E172" s="186">
        <v>469</v>
      </c>
      <c r="F172" s="143" t="str">
        <f t="shared" si="12"/>
        <v>7000.07</v>
      </c>
      <c r="G172" s="143" t="s">
        <v>197</v>
      </c>
      <c r="H172" s="165"/>
      <c r="I172" s="165"/>
      <c r="J172" s="141"/>
      <c r="K172" s="141"/>
      <c r="L172" s="141"/>
      <c r="M172" s="165"/>
      <c r="N172" s="141"/>
      <c r="O172" s="141"/>
      <c r="Q172" s="176"/>
      <c r="R172" s="176"/>
      <c r="S172" s="142"/>
      <c r="T172" s="142"/>
      <c r="U172" s="142"/>
      <c r="V172" s="176"/>
      <c r="W172" s="142"/>
      <c r="X172" s="142"/>
      <c r="Z172" s="178"/>
      <c r="AA172" s="178"/>
      <c r="AB172" s="174"/>
      <c r="AC172" s="174"/>
      <c r="AD172" s="174"/>
      <c r="AE172" s="178"/>
      <c r="AF172" s="174"/>
      <c r="AG172" s="174"/>
      <c r="AI172" s="170"/>
      <c r="AJ172" s="170"/>
      <c r="AK172" s="170">
        <f t="shared" si="11"/>
        <v>0</v>
      </c>
      <c r="AL172" s="172">
        <f>IFERROR(VLOOKUP(B172,[2]rptBudgetaryBudgetCrossOrganiza!$A$7706:$O$8014,13,FALSE),"0")</f>
        <v>0</v>
      </c>
      <c r="AM172" s="172"/>
      <c r="AN172" s="172"/>
      <c r="AO172" s="172"/>
      <c r="AP172" s="172"/>
      <c r="AQ172" s="172"/>
      <c r="AS172" s="142"/>
      <c r="AT172" s="142"/>
      <c r="AU172" s="142"/>
      <c r="AV172" s="142"/>
      <c r="AW172" s="142"/>
      <c r="AX172" s="142"/>
      <c r="AY172" s="142"/>
      <c r="AZ172" s="142"/>
    </row>
    <row r="173" spans="1:52" x14ac:dyDescent="0.2">
      <c r="A173" s="192"/>
      <c r="B173" s="143" t="s">
        <v>340</v>
      </c>
      <c r="C173" s="193" t="s">
        <v>120</v>
      </c>
      <c r="D173" s="193" t="s">
        <v>83</v>
      </c>
      <c r="E173" s="186">
        <v>470</v>
      </c>
      <c r="F173" s="143" t="str">
        <f t="shared" si="12"/>
        <v>7000.08</v>
      </c>
      <c r="G173" s="143" t="s">
        <v>117</v>
      </c>
      <c r="H173" s="165"/>
      <c r="I173" s="165"/>
      <c r="J173" s="141"/>
      <c r="K173" s="141"/>
      <c r="L173" s="141"/>
      <c r="M173" s="165"/>
      <c r="N173" s="141"/>
      <c r="O173" s="141"/>
      <c r="Q173" s="176"/>
      <c r="R173" s="176"/>
      <c r="S173" s="142"/>
      <c r="T173" s="142"/>
      <c r="U173" s="142"/>
      <c r="V173" s="176"/>
      <c r="W173" s="142"/>
      <c r="X173" s="142"/>
      <c r="Z173" s="178"/>
      <c r="AA173" s="178"/>
      <c r="AB173" s="174"/>
      <c r="AC173" s="174"/>
      <c r="AD173" s="174"/>
      <c r="AE173" s="178"/>
      <c r="AF173" s="174"/>
      <c r="AG173" s="174"/>
      <c r="AI173" s="170"/>
      <c r="AJ173" s="170"/>
      <c r="AK173" s="170">
        <f t="shared" si="11"/>
        <v>0</v>
      </c>
      <c r="AL173" s="172">
        <f>IFERROR(VLOOKUP(B173,[2]rptBudgetaryBudgetCrossOrganiza!$A$7706:$O$8014,13,FALSE),"0")</f>
        <v>0</v>
      </c>
      <c r="AM173" s="172"/>
      <c r="AN173" s="172"/>
      <c r="AO173" s="172"/>
      <c r="AP173" s="172"/>
      <c r="AQ173" s="172"/>
      <c r="AS173" s="142"/>
      <c r="AT173" s="142"/>
      <c r="AU173" s="142"/>
      <c r="AV173" s="142"/>
      <c r="AW173" s="142"/>
      <c r="AX173" s="142"/>
      <c r="AY173" s="142"/>
      <c r="AZ173" s="142"/>
    </row>
    <row r="174" spans="1:52" x14ac:dyDescent="0.2">
      <c r="A174" s="192"/>
      <c r="B174" s="143" t="s">
        <v>341</v>
      </c>
      <c r="C174" s="193" t="s">
        <v>120</v>
      </c>
      <c r="D174" s="193" t="s">
        <v>83</v>
      </c>
      <c r="E174" s="186">
        <v>471</v>
      </c>
      <c r="F174" s="143" t="str">
        <f t="shared" si="12"/>
        <v>7000.12</v>
      </c>
      <c r="G174" s="143" t="s">
        <v>401</v>
      </c>
      <c r="H174" s="165"/>
      <c r="I174" s="165"/>
      <c r="J174" s="141"/>
      <c r="K174" s="141"/>
      <c r="L174" s="141"/>
      <c r="M174" s="165"/>
      <c r="N174" s="141"/>
      <c r="O174" s="141"/>
      <c r="Q174" s="176"/>
      <c r="R174" s="176"/>
      <c r="S174" s="142"/>
      <c r="T174" s="142"/>
      <c r="U174" s="142"/>
      <c r="V174" s="176"/>
      <c r="W174" s="142"/>
      <c r="X174" s="142"/>
      <c r="Z174" s="178"/>
      <c r="AA174" s="178"/>
      <c r="AB174" s="174"/>
      <c r="AC174" s="174"/>
      <c r="AD174" s="174"/>
      <c r="AE174" s="178"/>
      <c r="AF174" s="174"/>
      <c r="AG174" s="174"/>
      <c r="AI174" s="170"/>
      <c r="AJ174" s="170"/>
      <c r="AK174" s="170">
        <f t="shared" si="11"/>
        <v>0</v>
      </c>
      <c r="AL174" s="172">
        <f>IFERROR(VLOOKUP(B174,[2]rptBudgetaryBudgetCrossOrganiza!$A$7706:$O$8014,13,FALSE),"0")</f>
        <v>0</v>
      </c>
      <c r="AM174" s="172"/>
      <c r="AN174" s="172"/>
      <c r="AO174" s="172"/>
      <c r="AP174" s="172"/>
      <c r="AQ174" s="172"/>
      <c r="AS174" s="142"/>
      <c r="AT174" s="142"/>
      <c r="AU174" s="142"/>
      <c r="AV174" s="142"/>
      <c r="AW174" s="142"/>
      <c r="AX174" s="142"/>
      <c r="AY174" s="142"/>
      <c r="AZ174" s="142"/>
    </row>
    <row r="175" spans="1:52" x14ac:dyDescent="0.2">
      <c r="A175" s="192"/>
      <c r="B175" s="143" t="s">
        <v>342</v>
      </c>
      <c r="C175" s="193" t="s">
        <v>120</v>
      </c>
      <c r="D175" s="193" t="s">
        <v>83</v>
      </c>
      <c r="E175" s="186">
        <v>472</v>
      </c>
      <c r="F175" s="143" t="str">
        <f t="shared" si="12"/>
        <v>7000.99</v>
      </c>
      <c r="G175" s="143" t="s">
        <v>84</v>
      </c>
      <c r="H175" s="165"/>
      <c r="I175" s="165"/>
      <c r="J175" s="141"/>
      <c r="K175" s="141"/>
      <c r="L175" s="141"/>
      <c r="M175" s="165"/>
      <c r="N175" s="141"/>
      <c r="O175" s="141"/>
      <c r="Q175" s="176"/>
      <c r="R175" s="176"/>
      <c r="S175" s="142"/>
      <c r="T175" s="142"/>
      <c r="U175" s="142"/>
      <c r="V175" s="176"/>
      <c r="W175" s="142"/>
      <c r="X175" s="142"/>
      <c r="Z175" s="178"/>
      <c r="AA175" s="178"/>
      <c r="AB175" s="174"/>
      <c r="AC175" s="174"/>
      <c r="AD175" s="174"/>
      <c r="AE175" s="178"/>
      <c r="AF175" s="174"/>
      <c r="AG175" s="174"/>
      <c r="AI175" s="170"/>
      <c r="AJ175" s="170"/>
      <c r="AK175" s="170">
        <f t="shared" si="11"/>
        <v>0</v>
      </c>
      <c r="AL175" s="172">
        <f>IFERROR(VLOOKUP(B175,[2]rptBudgetaryBudgetCrossOrganiza!$A$7706:$O$8014,13,FALSE),"0")</f>
        <v>0</v>
      </c>
      <c r="AM175" s="172"/>
      <c r="AN175" s="172"/>
      <c r="AO175" s="172"/>
      <c r="AP175" s="172"/>
      <c r="AQ175" s="172"/>
      <c r="AS175" s="142"/>
      <c r="AT175" s="142"/>
      <c r="AU175" s="142"/>
      <c r="AV175" s="142"/>
      <c r="AW175" s="142"/>
      <c r="AX175" s="142"/>
      <c r="AY175" s="142"/>
      <c r="AZ175" s="142"/>
    </row>
    <row r="176" spans="1:52" x14ac:dyDescent="0.2">
      <c r="H176" s="143">
        <f>SUBTOTAL(9,H3:H175)</f>
        <v>112265</v>
      </c>
      <c r="I176" s="143">
        <f>SUBTOTAL(9,I3:I175)</f>
        <v>10040558</v>
      </c>
      <c r="J176" s="143">
        <f>SUM(J3:J175)</f>
        <v>0</v>
      </c>
      <c r="K176" s="143">
        <f>SUM(K3:K175)</f>
        <v>0</v>
      </c>
      <c r="L176" s="143">
        <f>SUM(L3:L175)</f>
        <v>0</v>
      </c>
      <c r="M176" s="143">
        <f>SUM(M3:M175)</f>
        <v>1593226.5</v>
      </c>
      <c r="N176" s="143">
        <f>SUBTOTAL(9,N3:N175)</f>
        <v>1593226.5</v>
      </c>
      <c r="O176" s="143">
        <f>SUM(O3:O175)</f>
        <v>-8422331.5</v>
      </c>
      <c r="Q176" s="143">
        <f t="shared" ref="Q176:W176" si="13">SUBTOTAL(9,Q3:Q175)</f>
        <v>147855</v>
      </c>
      <c r="R176" s="143">
        <f t="shared" si="13"/>
        <v>19218450</v>
      </c>
      <c r="S176" s="143">
        <f t="shared" si="13"/>
        <v>0</v>
      </c>
      <c r="T176" s="143">
        <f t="shared" si="13"/>
        <v>0</v>
      </c>
      <c r="U176" s="143">
        <f t="shared" si="13"/>
        <v>0</v>
      </c>
      <c r="V176" s="143">
        <f t="shared" si="13"/>
        <v>5633904.1799999997</v>
      </c>
      <c r="W176" s="143">
        <f t="shared" si="13"/>
        <v>5633904.1799999997</v>
      </c>
      <c r="X176" s="143">
        <f>SUM(X3:X175)</f>
        <v>-13559545.819999998</v>
      </c>
      <c r="Z176" s="143">
        <f t="shared" ref="Z176:AG176" si="14">SUBTOTAL(9,Z3:Z175)</f>
        <v>1238075</v>
      </c>
      <c r="AA176" s="143">
        <f t="shared" si="14"/>
        <v>13677840</v>
      </c>
      <c r="AB176" s="143">
        <f t="shared" si="14"/>
        <v>0</v>
      </c>
      <c r="AC176" s="143">
        <f t="shared" si="14"/>
        <v>0</v>
      </c>
      <c r="AD176" s="143">
        <f t="shared" si="14"/>
        <v>0</v>
      </c>
      <c r="AE176" s="143">
        <f t="shared" si="14"/>
        <v>1843470.15</v>
      </c>
      <c r="AF176" s="143">
        <f t="shared" si="14"/>
        <v>1843470.15</v>
      </c>
      <c r="AG176" s="143">
        <f t="shared" si="14"/>
        <v>-11809369.85</v>
      </c>
      <c r="AI176" s="143">
        <f>SUM(AI3:AI175)</f>
        <v>1329075</v>
      </c>
      <c r="AJ176" s="143">
        <f>SUM(AJ3:AJ175)</f>
        <v>1329075</v>
      </c>
      <c r="AK176" s="143">
        <f>SUM(AK3:AK175)</f>
        <v>1329075</v>
      </c>
      <c r="AL176" s="143">
        <f t="shared" ref="AL176:AQ176" si="15">SUM(AL3:AL175)</f>
        <v>-923.08999999999992</v>
      </c>
      <c r="AM176" s="143">
        <f t="shared" si="15"/>
        <v>0</v>
      </c>
      <c r="AN176" s="143">
        <f t="shared" si="15"/>
        <v>0</v>
      </c>
      <c r="AO176" s="143">
        <f t="shared" si="15"/>
        <v>0</v>
      </c>
      <c r="AP176" s="143">
        <f t="shared" si="15"/>
        <v>0</v>
      </c>
      <c r="AQ176" s="143">
        <f t="shared" si="15"/>
        <v>-1304075</v>
      </c>
      <c r="AS176" s="143">
        <f t="shared" ref="AS176:AZ176" si="16">SUM(AS3:AS175)</f>
        <v>0</v>
      </c>
      <c r="AT176" s="143">
        <f t="shared" si="16"/>
        <v>0</v>
      </c>
      <c r="AU176" s="143">
        <f t="shared" si="16"/>
        <v>0</v>
      </c>
      <c r="AV176" s="143">
        <f t="shared" si="16"/>
        <v>0</v>
      </c>
      <c r="AW176" s="143">
        <f t="shared" si="16"/>
        <v>0</v>
      </c>
      <c r="AX176" s="143">
        <f t="shared" si="16"/>
        <v>0</v>
      </c>
      <c r="AY176" s="143">
        <f t="shared" si="16"/>
        <v>0</v>
      </c>
      <c r="AZ176" s="143">
        <f t="shared" si="16"/>
        <v>0</v>
      </c>
    </row>
    <row r="178" spans="9:9" x14ac:dyDescent="0.2">
      <c r="I178" s="143">
        <f>H176-I176</f>
        <v>-9928293</v>
      </c>
    </row>
  </sheetData>
  <autoFilter ref="A2:BJ175"/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4"/>
  <sheetViews>
    <sheetView workbookViewId="0">
      <selection activeCell="AK21" sqref="AK21"/>
    </sheetView>
  </sheetViews>
  <sheetFormatPr defaultRowHeight="12.75" outlineLevelCol="1" x14ac:dyDescent="0.2"/>
  <cols>
    <col min="1" max="1" width="9.140625" style="127"/>
    <col min="2" max="2" width="20.42578125" style="128" bestFit="1" customWidth="1"/>
    <col min="3" max="3" width="9.42578125" style="129" customWidth="1"/>
    <col min="4" max="4" width="8" style="129" customWidth="1"/>
    <col min="5" max="5" width="12.5703125" style="144" customWidth="1"/>
    <col min="6" max="6" width="7.140625" style="130" customWidth="1"/>
    <col min="7" max="7" width="54.28515625" style="130" customWidth="1"/>
    <col min="8" max="9" width="11.85546875" style="131" hidden="1" customWidth="1" outlineLevel="1"/>
    <col min="10" max="13" width="15.42578125" style="131" hidden="1" customWidth="1" outlineLevel="1"/>
    <col min="14" max="14" width="10.5703125" style="131" bestFit="1" customWidth="1" collapsed="1"/>
    <col min="15" max="15" width="13.28515625" style="131" hidden="1" customWidth="1" outlineLevel="1"/>
    <col min="16" max="16" width="2.7109375" style="131" customWidth="1" collapsed="1"/>
    <col min="17" max="17" width="12.42578125" style="131" hidden="1" customWidth="1" outlineLevel="1"/>
    <col min="18" max="18" width="11.85546875" style="131" hidden="1" customWidth="1" outlineLevel="1"/>
    <col min="19" max="22" width="15.42578125" style="131" hidden="1" customWidth="1" outlineLevel="1"/>
    <col min="23" max="23" width="10.5703125" style="131" bestFit="1" customWidth="1" collapsed="1"/>
    <col min="24" max="24" width="14.85546875" style="131" hidden="1" customWidth="1" outlineLevel="1"/>
    <col min="25" max="25" width="2.7109375" style="131" customWidth="1" collapsed="1"/>
    <col min="26" max="26" width="12.42578125" style="131" hidden="1" customWidth="1" outlineLevel="1"/>
    <col min="27" max="27" width="11.85546875" style="131" bestFit="1" customWidth="1" collapsed="1"/>
    <col min="28" max="31" width="15.42578125" style="131" hidden="1" customWidth="1" outlineLevel="1"/>
    <col min="32" max="32" width="13.7109375" style="131" bestFit="1" customWidth="1" collapsed="1"/>
    <col min="33" max="33" width="13.28515625" style="131" hidden="1" customWidth="1" outlineLevel="1"/>
    <col min="34" max="34" width="2.7109375" style="131" customWidth="1" collapsed="1"/>
    <col min="35" max="35" width="10.7109375" style="131" customWidth="1" outlineLevel="1"/>
    <col min="36" max="36" width="11.85546875" style="131" bestFit="1" customWidth="1"/>
    <col min="37" max="37" width="11.85546875" style="131" customWidth="1"/>
    <col min="38" max="41" width="15.42578125" style="131" bestFit="1" customWidth="1" outlineLevel="1"/>
    <col min="42" max="42" width="13.7109375" style="131" bestFit="1" customWidth="1"/>
    <col min="43" max="43" width="14.85546875" style="131" customWidth="1" outlineLevel="1"/>
    <col min="44" max="44" width="2.7109375" style="131" customWidth="1"/>
    <col min="45" max="45" width="10.7109375" style="131" customWidth="1"/>
    <col min="46" max="46" width="11.85546875" style="131" bestFit="1" customWidth="1"/>
    <col min="47" max="50" width="15.42578125" style="131" bestFit="1" customWidth="1"/>
    <col min="51" max="51" width="13.7109375" style="131" bestFit="1" customWidth="1"/>
    <col min="52" max="52" width="17.7109375" style="131" bestFit="1" customWidth="1"/>
    <col min="53" max="62" width="9.140625" style="131"/>
    <col min="63" max="258" width="9.140625" style="130"/>
    <col min="259" max="259" width="20.42578125" style="130" bestFit="1" customWidth="1"/>
    <col min="260" max="260" width="9.42578125" style="130" customWidth="1"/>
    <col min="261" max="261" width="8" style="130" customWidth="1"/>
    <col min="262" max="262" width="12.5703125" style="130" customWidth="1"/>
    <col min="263" max="263" width="7.140625" style="130" customWidth="1"/>
    <col min="264" max="264" width="54.28515625" style="130" customWidth="1"/>
    <col min="265" max="265" width="11.85546875" style="130" bestFit="1" customWidth="1"/>
    <col min="266" max="266" width="11.85546875" style="130" customWidth="1"/>
    <col min="267" max="270" width="15.42578125" style="130" bestFit="1" customWidth="1"/>
    <col min="271" max="271" width="10.5703125" style="130" bestFit="1" customWidth="1"/>
    <col min="272" max="272" width="13.28515625" style="130" bestFit="1" customWidth="1"/>
    <col min="273" max="273" width="2.7109375" style="130" customWidth="1"/>
    <col min="274" max="274" width="12.42578125" style="130" bestFit="1" customWidth="1"/>
    <col min="275" max="275" width="11.85546875" style="130" bestFit="1" customWidth="1"/>
    <col min="276" max="279" width="15.42578125" style="130" bestFit="1" customWidth="1"/>
    <col min="280" max="280" width="10.5703125" style="130" bestFit="1" customWidth="1"/>
    <col min="281" max="281" width="17.7109375" style="130" bestFit="1" customWidth="1"/>
    <col min="282" max="282" width="2.7109375" style="130" customWidth="1"/>
    <col min="283" max="283" width="12.42578125" style="130" bestFit="1" customWidth="1"/>
    <col min="284" max="284" width="11.85546875" style="130" bestFit="1" customWidth="1"/>
    <col min="285" max="288" width="15.42578125" style="130" bestFit="1" customWidth="1"/>
    <col min="289" max="289" width="13.7109375" style="130" bestFit="1" customWidth="1"/>
    <col min="290" max="290" width="13.28515625" style="130" bestFit="1" customWidth="1"/>
    <col min="291" max="291" width="2.7109375" style="130" customWidth="1"/>
    <col min="292" max="292" width="10.7109375" style="130" customWidth="1"/>
    <col min="293" max="293" width="11.85546875" style="130" bestFit="1" customWidth="1"/>
    <col min="294" max="297" width="15.42578125" style="130" bestFit="1" customWidth="1"/>
    <col min="298" max="298" width="13.7109375" style="130" bestFit="1" customWidth="1"/>
    <col min="299" max="299" width="17.7109375" style="130" bestFit="1" customWidth="1"/>
    <col min="300" max="514" width="9.140625" style="130"/>
    <col min="515" max="515" width="20.42578125" style="130" bestFit="1" customWidth="1"/>
    <col min="516" max="516" width="9.42578125" style="130" customWidth="1"/>
    <col min="517" max="517" width="8" style="130" customWidth="1"/>
    <col min="518" max="518" width="12.5703125" style="130" customWidth="1"/>
    <col min="519" max="519" width="7.140625" style="130" customWidth="1"/>
    <col min="520" max="520" width="54.28515625" style="130" customWidth="1"/>
    <col min="521" max="521" width="11.85546875" style="130" bestFit="1" customWidth="1"/>
    <col min="522" max="522" width="11.85546875" style="130" customWidth="1"/>
    <col min="523" max="526" width="15.42578125" style="130" bestFit="1" customWidth="1"/>
    <col min="527" max="527" width="10.5703125" style="130" bestFit="1" customWidth="1"/>
    <col min="528" max="528" width="13.28515625" style="130" bestFit="1" customWidth="1"/>
    <col min="529" max="529" width="2.7109375" style="130" customWidth="1"/>
    <col min="530" max="530" width="12.42578125" style="130" bestFit="1" customWidth="1"/>
    <col min="531" max="531" width="11.85546875" style="130" bestFit="1" customWidth="1"/>
    <col min="532" max="535" width="15.42578125" style="130" bestFit="1" customWidth="1"/>
    <col min="536" max="536" width="10.5703125" style="130" bestFit="1" customWidth="1"/>
    <col min="537" max="537" width="17.7109375" style="130" bestFit="1" customWidth="1"/>
    <col min="538" max="538" width="2.7109375" style="130" customWidth="1"/>
    <col min="539" max="539" width="12.42578125" style="130" bestFit="1" customWidth="1"/>
    <col min="540" max="540" width="11.85546875" style="130" bestFit="1" customWidth="1"/>
    <col min="541" max="544" width="15.42578125" style="130" bestFit="1" customWidth="1"/>
    <col min="545" max="545" width="13.7109375" style="130" bestFit="1" customWidth="1"/>
    <col min="546" max="546" width="13.28515625" style="130" bestFit="1" customWidth="1"/>
    <col min="547" max="547" width="2.7109375" style="130" customWidth="1"/>
    <col min="548" max="548" width="10.7109375" style="130" customWidth="1"/>
    <col min="549" max="549" width="11.85546875" style="130" bestFit="1" customWidth="1"/>
    <col min="550" max="553" width="15.42578125" style="130" bestFit="1" customWidth="1"/>
    <col min="554" max="554" width="13.7109375" style="130" bestFit="1" customWidth="1"/>
    <col min="555" max="555" width="17.7109375" style="130" bestFit="1" customWidth="1"/>
    <col min="556" max="770" width="9.140625" style="130"/>
    <col min="771" max="771" width="20.42578125" style="130" bestFit="1" customWidth="1"/>
    <col min="772" max="772" width="9.42578125" style="130" customWidth="1"/>
    <col min="773" max="773" width="8" style="130" customWidth="1"/>
    <col min="774" max="774" width="12.5703125" style="130" customWidth="1"/>
    <col min="775" max="775" width="7.140625" style="130" customWidth="1"/>
    <col min="776" max="776" width="54.28515625" style="130" customWidth="1"/>
    <col min="777" max="777" width="11.85546875" style="130" bestFit="1" customWidth="1"/>
    <col min="778" max="778" width="11.85546875" style="130" customWidth="1"/>
    <col min="779" max="782" width="15.42578125" style="130" bestFit="1" customWidth="1"/>
    <col min="783" max="783" width="10.5703125" style="130" bestFit="1" customWidth="1"/>
    <col min="784" max="784" width="13.28515625" style="130" bestFit="1" customWidth="1"/>
    <col min="785" max="785" width="2.7109375" style="130" customWidth="1"/>
    <col min="786" max="786" width="12.42578125" style="130" bestFit="1" customWidth="1"/>
    <col min="787" max="787" width="11.85546875" style="130" bestFit="1" customWidth="1"/>
    <col min="788" max="791" width="15.42578125" style="130" bestFit="1" customWidth="1"/>
    <col min="792" max="792" width="10.5703125" style="130" bestFit="1" customWidth="1"/>
    <col min="793" max="793" width="17.7109375" style="130" bestFit="1" customWidth="1"/>
    <col min="794" max="794" width="2.7109375" style="130" customWidth="1"/>
    <col min="795" max="795" width="12.42578125" style="130" bestFit="1" customWidth="1"/>
    <col min="796" max="796" width="11.85546875" style="130" bestFit="1" customWidth="1"/>
    <col min="797" max="800" width="15.42578125" style="130" bestFit="1" customWidth="1"/>
    <col min="801" max="801" width="13.7109375" style="130" bestFit="1" customWidth="1"/>
    <col min="802" max="802" width="13.28515625" style="130" bestFit="1" customWidth="1"/>
    <col min="803" max="803" width="2.7109375" style="130" customWidth="1"/>
    <col min="804" max="804" width="10.7109375" style="130" customWidth="1"/>
    <col min="805" max="805" width="11.85546875" style="130" bestFit="1" customWidth="1"/>
    <col min="806" max="809" width="15.42578125" style="130" bestFit="1" customWidth="1"/>
    <col min="810" max="810" width="13.7109375" style="130" bestFit="1" customWidth="1"/>
    <col min="811" max="811" width="17.7109375" style="130" bestFit="1" customWidth="1"/>
    <col min="812" max="1026" width="9.140625" style="130"/>
    <col min="1027" max="1027" width="20.42578125" style="130" bestFit="1" customWidth="1"/>
    <col min="1028" max="1028" width="9.42578125" style="130" customWidth="1"/>
    <col min="1029" max="1029" width="8" style="130" customWidth="1"/>
    <col min="1030" max="1030" width="12.5703125" style="130" customWidth="1"/>
    <col min="1031" max="1031" width="7.140625" style="130" customWidth="1"/>
    <col min="1032" max="1032" width="54.28515625" style="130" customWidth="1"/>
    <col min="1033" max="1033" width="11.85546875" style="130" bestFit="1" customWidth="1"/>
    <col min="1034" max="1034" width="11.85546875" style="130" customWidth="1"/>
    <col min="1035" max="1038" width="15.42578125" style="130" bestFit="1" customWidth="1"/>
    <col min="1039" max="1039" width="10.5703125" style="130" bestFit="1" customWidth="1"/>
    <col min="1040" max="1040" width="13.28515625" style="130" bestFit="1" customWidth="1"/>
    <col min="1041" max="1041" width="2.7109375" style="130" customWidth="1"/>
    <col min="1042" max="1042" width="12.42578125" style="130" bestFit="1" customWidth="1"/>
    <col min="1043" max="1043" width="11.85546875" style="130" bestFit="1" customWidth="1"/>
    <col min="1044" max="1047" width="15.42578125" style="130" bestFit="1" customWidth="1"/>
    <col min="1048" max="1048" width="10.5703125" style="130" bestFit="1" customWidth="1"/>
    <col min="1049" max="1049" width="17.7109375" style="130" bestFit="1" customWidth="1"/>
    <col min="1050" max="1050" width="2.7109375" style="130" customWidth="1"/>
    <col min="1051" max="1051" width="12.42578125" style="130" bestFit="1" customWidth="1"/>
    <col min="1052" max="1052" width="11.85546875" style="130" bestFit="1" customWidth="1"/>
    <col min="1053" max="1056" width="15.42578125" style="130" bestFit="1" customWidth="1"/>
    <col min="1057" max="1057" width="13.7109375" style="130" bestFit="1" customWidth="1"/>
    <col min="1058" max="1058" width="13.28515625" style="130" bestFit="1" customWidth="1"/>
    <col min="1059" max="1059" width="2.7109375" style="130" customWidth="1"/>
    <col min="1060" max="1060" width="10.7109375" style="130" customWidth="1"/>
    <col min="1061" max="1061" width="11.85546875" style="130" bestFit="1" customWidth="1"/>
    <col min="1062" max="1065" width="15.42578125" style="130" bestFit="1" customWidth="1"/>
    <col min="1066" max="1066" width="13.7109375" style="130" bestFit="1" customWidth="1"/>
    <col min="1067" max="1067" width="17.7109375" style="130" bestFit="1" customWidth="1"/>
    <col min="1068" max="1282" width="9.140625" style="130"/>
    <col min="1283" max="1283" width="20.42578125" style="130" bestFit="1" customWidth="1"/>
    <col min="1284" max="1284" width="9.42578125" style="130" customWidth="1"/>
    <col min="1285" max="1285" width="8" style="130" customWidth="1"/>
    <col min="1286" max="1286" width="12.5703125" style="130" customWidth="1"/>
    <col min="1287" max="1287" width="7.140625" style="130" customWidth="1"/>
    <col min="1288" max="1288" width="54.28515625" style="130" customWidth="1"/>
    <col min="1289" max="1289" width="11.85546875" style="130" bestFit="1" customWidth="1"/>
    <col min="1290" max="1290" width="11.85546875" style="130" customWidth="1"/>
    <col min="1291" max="1294" width="15.42578125" style="130" bestFit="1" customWidth="1"/>
    <col min="1295" max="1295" width="10.5703125" style="130" bestFit="1" customWidth="1"/>
    <col min="1296" max="1296" width="13.28515625" style="130" bestFit="1" customWidth="1"/>
    <col min="1297" max="1297" width="2.7109375" style="130" customWidth="1"/>
    <col min="1298" max="1298" width="12.42578125" style="130" bestFit="1" customWidth="1"/>
    <col min="1299" max="1299" width="11.85546875" style="130" bestFit="1" customWidth="1"/>
    <col min="1300" max="1303" width="15.42578125" style="130" bestFit="1" customWidth="1"/>
    <col min="1304" max="1304" width="10.5703125" style="130" bestFit="1" customWidth="1"/>
    <col min="1305" max="1305" width="17.7109375" style="130" bestFit="1" customWidth="1"/>
    <col min="1306" max="1306" width="2.7109375" style="130" customWidth="1"/>
    <col min="1307" max="1307" width="12.42578125" style="130" bestFit="1" customWidth="1"/>
    <col min="1308" max="1308" width="11.85546875" style="130" bestFit="1" customWidth="1"/>
    <col min="1309" max="1312" width="15.42578125" style="130" bestFit="1" customWidth="1"/>
    <col min="1313" max="1313" width="13.7109375" style="130" bestFit="1" customWidth="1"/>
    <col min="1314" max="1314" width="13.28515625" style="130" bestFit="1" customWidth="1"/>
    <col min="1315" max="1315" width="2.7109375" style="130" customWidth="1"/>
    <col min="1316" max="1316" width="10.7109375" style="130" customWidth="1"/>
    <col min="1317" max="1317" width="11.85546875" style="130" bestFit="1" customWidth="1"/>
    <col min="1318" max="1321" width="15.42578125" style="130" bestFit="1" customWidth="1"/>
    <col min="1322" max="1322" width="13.7109375" style="130" bestFit="1" customWidth="1"/>
    <col min="1323" max="1323" width="17.7109375" style="130" bestFit="1" customWidth="1"/>
    <col min="1324" max="1538" width="9.140625" style="130"/>
    <col min="1539" max="1539" width="20.42578125" style="130" bestFit="1" customWidth="1"/>
    <col min="1540" max="1540" width="9.42578125" style="130" customWidth="1"/>
    <col min="1541" max="1541" width="8" style="130" customWidth="1"/>
    <col min="1542" max="1542" width="12.5703125" style="130" customWidth="1"/>
    <col min="1543" max="1543" width="7.140625" style="130" customWidth="1"/>
    <col min="1544" max="1544" width="54.28515625" style="130" customWidth="1"/>
    <col min="1545" max="1545" width="11.85546875" style="130" bestFit="1" customWidth="1"/>
    <col min="1546" max="1546" width="11.85546875" style="130" customWidth="1"/>
    <col min="1547" max="1550" width="15.42578125" style="130" bestFit="1" customWidth="1"/>
    <col min="1551" max="1551" width="10.5703125" style="130" bestFit="1" customWidth="1"/>
    <col min="1552" max="1552" width="13.28515625" style="130" bestFit="1" customWidth="1"/>
    <col min="1553" max="1553" width="2.7109375" style="130" customWidth="1"/>
    <col min="1554" max="1554" width="12.42578125" style="130" bestFit="1" customWidth="1"/>
    <col min="1555" max="1555" width="11.85546875" style="130" bestFit="1" customWidth="1"/>
    <col min="1556" max="1559" width="15.42578125" style="130" bestFit="1" customWidth="1"/>
    <col min="1560" max="1560" width="10.5703125" style="130" bestFit="1" customWidth="1"/>
    <col min="1561" max="1561" width="17.7109375" style="130" bestFit="1" customWidth="1"/>
    <col min="1562" max="1562" width="2.7109375" style="130" customWidth="1"/>
    <col min="1563" max="1563" width="12.42578125" style="130" bestFit="1" customWidth="1"/>
    <col min="1564" max="1564" width="11.85546875" style="130" bestFit="1" customWidth="1"/>
    <col min="1565" max="1568" width="15.42578125" style="130" bestFit="1" customWidth="1"/>
    <col min="1569" max="1569" width="13.7109375" style="130" bestFit="1" customWidth="1"/>
    <col min="1570" max="1570" width="13.28515625" style="130" bestFit="1" customWidth="1"/>
    <col min="1571" max="1571" width="2.7109375" style="130" customWidth="1"/>
    <col min="1572" max="1572" width="10.7109375" style="130" customWidth="1"/>
    <col min="1573" max="1573" width="11.85546875" style="130" bestFit="1" customWidth="1"/>
    <col min="1574" max="1577" width="15.42578125" style="130" bestFit="1" customWidth="1"/>
    <col min="1578" max="1578" width="13.7109375" style="130" bestFit="1" customWidth="1"/>
    <col min="1579" max="1579" width="17.7109375" style="130" bestFit="1" customWidth="1"/>
    <col min="1580" max="1794" width="9.140625" style="130"/>
    <col min="1795" max="1795" width="20.42578125" style="130" bestFit="1" customWidth="1"/>
    <col min="1796" max="1796" width="9.42578125" style="130" customWidth="1"/>
    <col min="1797" max="1797" width="8" style="130" customWidth="1"/>
    <col min="1798" max="1798" width="12.5703125" style="130" customWidth="1"/>
    <col min="1799" max="1799" width="7.140625" style="130" customWidth="1"/>
    <col min="1800" max="1800" width="54.28515625" style="130" customWidth="1"/>
    <col min="1801" max="1801" width="11.85546875" style="130" bestFit="1" customWidth="1"/>
    <col min="1802" max="1802" width="11.85546875" style="130" customWidth="1"/>
    <col min="1803" max="1806" width="15.42578125" style="130" bestFit="1" customWidth="1"/>
    <col min="1807" max="1807" width="10.5703125" style="130" bestFit="1" customWidth="1"/>
    <col min="1808" max="1808" width="13.28515625" style="130" bestFit="1" customWidth="1"/>
    <col min="1809" max="1809" width="2.7109375" style="130" customWidth="1"/>
    <col min="1810" max="1810" width="12.42578125" style="130" bestFit="1" customWidth="1"/>
    <col min="1811" max="1811" width="11.85546875" style="130" bestFit="1" customWidth="1"/>
    <col min="1812" max="1815" width="15.42578125" style="130" bestFit="1" customWidth="1"/>
    <col min="1816" max="1816" width="10.5703125" style="130" bestFit="1" customWidth="1"/>
    <col min="1817" max="1817" width="17.7109375" style="130" bestFit="1" customWidth="1"/>
    <col min="1818" max="1818" width="2.7109375" style="130" customWidth="1"/>
    <col min="1819" max="1819" width="12.42578125" style="130" bestFit="1" customWidth="1"/>
    <col min="1820" max="1820" width="11.85546875" style="130" bestFit="1" customWidth="1"/>
    <col min="1821" max="1824" width="15.42578125" style="130" bestFit="1" customWidth="1"/>
    <col min="1825" max="1825" width="13.7109375" style="130" bestFit="1" customWidth="1"/>
    <col min="1826" max="1826" width="13.28515625" style="130" bestFit="1" customWidth="1"/>
    <col min="1827" max="1827" width="2.7109375" style="130" customWidth="1"/>
    <col min="1828" max="1828" width="10.7109375" style="130" customWidth="1"/>
    <col min="1829" max="1829" width="11.85546875" style="130" bestFit="1" customWidth="1"/>
    <col min="1830" max="1833" width="15.42578125" style="130" bestFit="1" customWidth="1"/>
    <col min="1834" max="1834" width="13.7109375" style="130" bestFit="1" customWidth="1"/>
    <col min="1835" max="1835" width="17.7109375" style="130" bestFit="1" customWidth="1"/>
    <col min="1836" max="2050" width="9.140625" style="130"/>
    <col min="2051" max="2051" width="20.42578125" style="130" bestFit="1" customWidth="1"/>
    <col min="2052" max="2052" width="9.42578125" style="130" customWidth="1"/>
    <col min="2053" max="2053" width="8" style="130" customWidth="1"/>
    <col min="2054" max="2054" width="12.5703125" style="130" customWidth="1"/>
    <col min="2055" max="2055" width="7.140625" style="130" customWidth="1"/>
    <col min="2056" max="2056" width="54.28515625" style="130" customWidth="1"/>
    <col min="2057" max="2057" width="11.85546875" style="130" bestFit="1" customWidth="1"/>
    <col min="2058" max="2058" width="11.85546875" style="130" customWidth="1"/>
    <col min="2059" max="2062" width="15.42578125" style="130" bestFit="1" customWidth="1"/>
    <col min="2063" max="2063" width="10.5703125" style="130" bestFit="1" customWidth="1"/>
    <col min="2064" max="2064" width="13.28515625" style="130" bestFit="1" customWidth="1"/>
    <col min="2065" max="2065" width="2.7109375" style="130" customWidth="1"/>
    <col min="2066" max="2066" width="12.42578125" style="130" bestFit="1" customWidth="1"/>
    <col min="2067" max="2067" width="11.85546875" style="130" bestFit="1" customWidth="1"/>
    <col min="2068" max="2071" width="15.42578125" style="130" bestFit="1" customWidth="1"/>
    <col min="2072" max="2072" width="10.5703125" style="130" bestFit="1" customWidth="1"/>
    <col min="2073" max="2073" width="17.7109375" style="130" bestFit="1" customWidth="1"/>
    <col min="2074" max="2074" width="2.7109375" style="130" customWidth="1"/>
    <col min="2075" max="2075" width="12.42578125" style="130" bestFit="1" customWidth="1"/>
    <col min="2076" max="2076" width="11.85546875" style="130" bestFit="1" customWidth="1"/>
    <col min="2077" max="2080" width="15.42578125" style="130" bestFit="1" customWidth="1"/>
    <col min="2081" max="2081" width="13.7109375" style="130" bestFit="1" customWidth="1"/>
    <col min="2082" max="2082" width="13.28515625" style="130" bestFit="1" customWidth="1"/>
    <col min="2083" max="2083" width="2.7109375" style="130" customWidth="1"/>
    <col min="2084" max="2084" width="10.7109375" style="130" customWidth="1"/>
    <col min="2085" max="2085" width="11.85546875" style="130" bestFit="1" customWidth="1"/>
    <col min="2086" max="2089" width="15.42578125" style="130" bestFit="1" customWidth="1"/>
    <col min="2090" max="2090" width="13.7109375" style="130" bestFit="1" customWidth="1"/>
    <col min="2091" max="2091" width="17.7109375" style="130" bestFit="1" customWidth="1"/>
    <col min="2092" max="2306" width="9.140625" style="130"/>
    <col min="2307" max="2307" width="20.42578125" style="130" bestFit="1" customWidth="1"/>
    <col min="2308" max="2308" width="9.42578125" style="130" customWidth="1"/>
    <col min="2309" max="2309" width="8" style="130" customWidth="1"/>
    <col min="2310" max="2310" width="12.5703125" style="130" customWidth="1"/>
    <col min="2311" max="2311" width="7.140625" style="130" customWidth="1"/>
    <col min="2312" max="2312" width="54.28515625" style="130" customWidth="1"/>
    <col min="2313" max="2313" width="11.85546875" style="130" bestFit="1" customWidth="1"/>
    <col min="2314" max="2314" width="11.85546875" style="130" customWidth="1"/>
    <col min="2315" max="2318" width="15.42578125" style="130" bestFit="1" customWidth="1"/>
    <col min="2319" max="2319" width="10.5703125" style="130" bestFit="1" customWidth="1"/>
    <col min="2320" max="2320" width="13.28515625" style="130" bestFit="1" customWidth="1"/>
    <col min="2321" max="2321" width="2.7109375" style="130" customWidth="1"/>
    <col min="2322" max="2322" width="12.42578125" style="130" bestFit="1" customWidth="1"/>
    <col min="2323" max="2323" width="11.85546875" style="130" bestFit="1" customWidth="1"/>
    <col min="2324" max="2327" width="15.42578125" style="130" bestFit="1" customWidth="1"/>
    <col min="2328" max="2328" width="10.5703125" style="130" bestFit="1" customWidth="1"/>
    <col min="2329" max="2329" width="17.7109375" style="130" bestFit="1" customWidth="1"/>
    <col min="2330" max="2330" width="2.7109375" style="130" customWidth="1"/>
    <col min="2331" max="2331" width="12.42578125" style="130" bestFit="1" customWidth="1"/>
    <col min="2332" max="2332" width="11.85546875" style="130" bestFit="1" customWidth="1"/>
    <col min="2333" max="2336" width="15.42578125" style="130" bestFit="1" customWidth="1"/>
    <col min="2337" max="2337" width="13.7109375" style="130" bestFit="1" customWidth="1"/>
    <col min="2338" max="2338" width="13.28515625" style="130" bestFit="1" customWidth="1"/>
    <col min="2339" max="2339" width="2.7109375" style="130" customWidth="1"/>
    <col min="2340" max="2340" width="10.7109375" style="130" customWidth="1"/>
    <col min="2341" max="2341" width="11.85546875" style="130" bestFit="1" customWidth="1"/>
    <col min="2342" max="2345" width="15.42578125" style="130" bestFit="1" customWidth="1"/>
    <col min="2346" max="2346" width="13.7109375" style="130" bestFit="1" customWidth="1"/>
    <col min="2347" max="2347" width="17.7109375" style="130" bestFit="1" customWidth="1"/>
    <col min="2348" max="2562" width="9.140625" style="130"/>
    <col min="2563" max="2563" width="20.42578125" style="130" bestFit="1" customWidth="1"/>
    <col min="2564" max="2564" width="9.42578125" style="130" customWidth="1"/>
    <col min="2565" max="2565" width="8" style="130" customWidth="1"/>
    <col min="2566" max="2566" width="12.5703125" style="130" customWidth="1"/>
    <col min="2567" max="2567" width="7.140625" style="130" customWidth="1"/>
    <col min="2568" max="2568" width="54.28515625" style="130" customWidth="1"/>
    <col min="2569" max="2569" width="11.85546875" style="130" bestFit="1" customWidth="1"/>
    <col min="2570" max="2570" width="11.85546875" style="130" customWidth="1"/>
    <col min="2571" max="2574" width="15.42578125" style="130" bestFit="1" customWidth="1"/>
    <col min="2575" max="2575" width="10.5703125" style="130" bestFit="1" customWidth="1"/>
    <col min="2576" max="2576" width="13.28515625" style="130" bestFit="1" customWidth="1"/>
    <col min="2577" max="2577" width="2.7109375" style="130" customWidth="1"/>
    <col min="2578" max="2578" width="12.42578125" style="130" bestFit="1" customWidth="1"/>
    <col min="2579" max="2579" width="11.85546875" style="130" bestFit="1" customWidth="1"/>
    <col min="2580" max="2583" width="15.42578125" style="130" bestFit="1" customWidth="1"/>
    <col min="2584" max="2584" width="10.5703125" style="130" bestFit="1" customWidth="1"/>
    <col min="2585" max="2585" width="17.7109375" style="130" bestFit="1" customWidth="1"/>
    <col min="2586" max="2586" width="2.7109375" style="130" customWidth="1"/>
    <col min="2587" max="2587" width="12.42578125" style="130" bestFit="1" customWidth="1"/>
    <col min="2588" max="2588" width="11.85546875" style="130" bestFit="1" customWidth="1"/>
    <col min="2589" max="2592" width="15.42578125" style="130" bestFit="1" customWidth="1"/>
    <col min="2593" max="2593" width="13.7109375" style="130" bestFit="1" customWidth="1"/>
    <col min="2594" max="2594" width="13.28515625" style="130" bestFit="1" customWidth="1"/>
    <col min="2595" max="2595" width="2.7109375" style="130" customWidth="1"/>
    <col min="2596" max="2596" width="10.7109375" style="130" customWidth="1"/>
    <col min="2597" max="2597" width="11.85546875" style="130" bestFit="1" customWidth="1"/>
    <col min="2598" max="2601" width="15.42578125" style="130" bestFit="1" customWidth="1"/>
    <col min="2602" max="2602" width="13.7109375" style="130" bestFit="1" customWidth="1"/>
    <col min="2603" max="2603" width="17.7109375" style="130" bestFit="1" customWidth="1"/>
    <col min="2604" max="2818" width="9.140625" style="130"/>
    <col min="2819" max="2819" width="20.42578125" style="130" bestFit="1" customWidth="1"/>
    <col min="2820" max="2820" width="9.42578125" style="130" customWidth="1"/>
    <col min="2821" max="2821" width="8" style="130" customWidth="1"/>
    <col min="2822" max="2822" width="12.5703125" style="130" customWidth="1"/>
    <col min="2823" max="2823" width="7.140625" style="130" customWidth="1"/>
    <col min="2824" max="2824" width="54.28515625" style="130" customWidth="1"/>
    <col min="2825" max="2825" width="11.85546875" style="130" bestFit="1" customWidth="1"/>
    <col min="2826" max="2826" width="11.85546875" style="130" customWidth="1"/>
    <col min="2827" max="2830" width="15.42578125" style="130" bestFit="1" customWidth="1"/>
    <col min="2831" max="2831" width="10.5703125" style="130" bestFit="1" customWidth="1"/>
    <col min="2832" max="2832" width="13.28515625" style="130" bestFit="1" customWidth="1"/>
    <col min="2833" max="2833" width="2.7109375" style="130" customWidth="1"/>
    <col min="2834" max="2834" width="12.42578125" style="130" bestFit="1" customWidth="1"/>
    <col min="2835" max="2835" width="11.85546875" style="130" bestFit="1" customWidth="1"/>
    <col min="2836" max="2839" width="15.42578125" style="130" bestFit="1" customWidth="1"/>
    <col min="2840" max="2840" width="10.5703125" style="130" bestFit="1" customWidth="1"/>
    <col min="2841" max="2841" width="17.7109375" style="130" bestFit="1" customWidth="1"/>
    <col min="2842" max="2842" width="2.7109375" style="130" customWidth="1"/>
    <col min="2843" max="2843" width="12.42578125" style="130" bestFit="1" customWidth="1"/>
    <col min="2844" max="2844" width="11.85546875" style="130" bestFit="1" customWidth="1"/>
    <col min="2845" max="2848" width="15.42578125" style="130" bestFit="1" customWidth="1"/>
    <col min="2849" max="2849" width="13.7109375" style="130" bestFit="1" customWidth="1"/>
    <col min="2850" max="2850" width="13.28515625" style="130" bestFit="1" customWidth="1"/>
    <col min="2851" max="2851" width="2.7109375" style="130" customWidth="1"/>
    <col min="2852" max="2852" width="10.7109375" style="130" customWidth="1"/>
    <col min="2853" max="2853" width="11.85546875" style="130" bestFit="1" customWidth="1"/>
    <col min="2854" max="2857" width="15.42578125" style="130" bestFit="1" customWidth="1"/>
    <col min="2858" max="2858" width="13.7109375" style="130" bestFit="1" customWidth="1"/>
    <col min="2859" max="2859" width="17.7109375" style="130" bestFit="1" customWidth="1"/>
    <col min="2860" max="3074" width="9.140625" style="130"/>
    <col min="3075" max="3075" width="20.42578125" style="130" bestFit="1" customWidth="1"/>
    <col min="3076" max="3076" width="9.42578125" style="130" customWidth="1"/>
    <col min="3077" max="3077" width="8" style="130" customWidth="1"/>
    <col min="3078" max="3078" width="12.5703125" style="130" customWidth="1"/>
    <col min="3079" max="3079" width="7.140625" style="130" customWidth="1"/>
    <col min="3080" max="3080" width="54.28515625" style="130" customWidth="1"/>
    <col min="3081" max="3081" width="11.85546875" style="130" bestFit="1" customWidth="1"/>
    <col min="3082" max="3082" width="11.85546875" style="130" customWidth="1"/>
    <col min="3083" max="3086" width="15.42578125" style="130" bestFit="1" customWidth="1"/>
    <col min="3087" max="3087" width="10.5703125" style="130" bestFit="1" customWidth="1"/>
    <col min="3088" max="3088" width="13.28515625" style="130" bestFit="1" customWidth="1"/>
    <col min="3089" max="3089" width="2.7109375" style="130" customWidth="1"/>
    <col min="3090" max="3090" width="12.42578125" style="130" bestFit="1" customWidth="1"/>
    <col min="3091" max="3091" width="11.85546875" style="130" bestFit="1" customWidth="1"/>
    <col min="3092" max="3095" width="15.42578125" style="130" bestFit="1" customWidth="1"/>
    <col min="3096" max="3096" width="10.5703125" style="130" bestFit="1" customWidth="1"/>
    <col min="3097" max="3097" width="17.7109375" style="130" bestFit="1" customWidth="1"/>
    <col min="3098" max="3098" width="2.7109375" style="130" customWidth="1"/>
    <col min="3099" max="3099" width="12.42578125" style="130" bestFit="1" customWidth="1"/>
    <col min="3100" max="3100" width="11.85546875" style="130" bestFit="1" customWidth="1"/>
    <col min="3101" max="3104" width="15.42578125" style="130" bestFit="1" customWidth="1"/>
    <col min="3105" max="3105" width="13.7109375" style="130" bestFit="1" customWidth="1"/>
    <col min="3106" max="3106" width="13.28515625" style="130" bestFit="1" customWidth="1"/>
    <col min="3107" max="3107" width="2.7109375" style="130" customWidth="1"/>
    <col min="3108" max="3108" width="10.7109375" style="130" customWidth="1"/>
    <col min="3109" max="3109" width="11.85546875" style="130" bestFit="1" customWidth="1"/>
    <col min="3110" max="3113" width="15.42578125" style="130" bestFit="1" customWidth="1"/>
    <col min="3114" max="3114" width="13.7109375" style="130" bestFit="1" customWidth="1"/>
    <col min="3115" max="3115" width="17.7109375" style="130" bestFit="1" customWidth="1"/>
    <col min="3116" max="3330" width="9.140625" style="130"/>
    <col min="3331" max="3331" width="20.42578125" style="130" bestFit="1" customWidth="1"/>
    <col min="3332" max="3332" width="9.42578125" style="130" customWidth="1"/>
    <col min="3333" max="3333" width="8" style="130" customWidth="1"/>
    <col min="3334" max="3334" width="12.5703125" style="130" customWidth="1"/>
    <col min="3335" max="3335" width="7.140625" style="130" customWidth="1"/>
    <col min="3336" max="3336" width="54.28515625" style="130" customWidth="1"/>
    <col min="3337" max="3337" width="11.85546875" style="130" bestFit="1" customWidth="1"/>
    <col min="3338" max="3338" width="11.85546875" style="130" customWidth="1"/>
    <col min="3339" max="3342" width="15.42578125" style="130" bestFit="1" customWidth="1"/>
    <col min="3343" max="3343" width="10.5703125" style="130" bestFit="1" customWidth="1"/>
    <col min="3344" max="3344" width="13.28515625" style="130" bestFit="1" customWidth="1"/>
    <col min="3345" max="3345" width="2.7109375" style="130" customWidth="1"/>
    <col min="3346" max="3346" width="12.42578125" style="130" bestFit="1" customWidth="1"/>
    <col min="3347" max="3347" width="11.85546875" style="130" bestFit="1" customWidth="1"/>
    <col min="3348" max="3351" width="15.42578125" style="130" bestFit="1" customWidth="1"/>
    <col min="3352" max="3352" width="10.5703125" style="130" bestFit="1" customWidth="1"/>
    <col min="3353" max="3353" width="17.7109375" style="130" bestFit="1" customWidth="1"/>
    <col min="3354" max="3354" width="2.7109375" style="130" customWidth="1"/>
    <col min="3355" max="3355" width="12.42578125" style="130" bestFit="1" customWidth="1"/>
    <col min="3356" max="3356" width="11.85546875" style="130" bestFit="1" customWidth="1"/>
    <col min="3357" max="3360" width="15.42578125" style="130" bestFit="1" customWidth="1"/>
    <col min="3361" max="3361" width="13.7109375" style="130" bestFit="1" customWidth="1"/>
    <col min="3362" max="3362" width="13.28515625" style="130" bestFit="1" customWidth="1"/>
    <col min="3363" max="3363" width="2.7109375" style="130" customWidth="1"/>
    <col min="3364" max="3364" width="10.7109375" style="130" customWidth="1"/>
    <col min="3365" max="3365" width="11.85546875" style="130" bestFit="1" customWidth="1"/>
    <col min="3366" max="3369" width="15.42578125" style="130" bestFit="1" customWidth="1"/>
    <col min="3370" max="3370" width="13.7109375" style="130" bestFit="1" customWidth="1"/>
    <col min="3371" max="3371" width="17.7109375" style="130" bestFit="1" customWidth="1"/>
    <col min="3372" max="3586" width="9.140625" style="130"/>
    <col min="3587" max="3587" width="20.42578125" style="130" bestFit="1" customWidth="1"/>
    <col min="3588" max="3588" width="9.42578125" style="130" customWidth="1"/>
    <col min="3589" max="3589" width="8" style="130" customWidth="1"/>
    <col min="3590" max="3590" width="12.5703125" style="130" customWidth="1"/>
    <col min="3591" max="3591" width="7.140625" style="130" customWidth="1"/>
    <col min="3592" max="3592" width="54.28515625" style="130" customWidth="1"/>
    <col min="3593" max="3593" width="11.85546875" style="130" bestFit="1" customWidth="1"/>
    <col min="3594" max="3594" width="11.85546875" style="130" customWidth="1"/>
    <col min="3595" max="3598" width="15.42578125" style="130" bestFit="1" customWidth="1"/>
    <col min="3599" max="3599" width="10.5703125" style="130" bestFit="1" customWidth="1"/>
    <col min="3600" max="3600" width="13.28515625" style="130" bestFit="1" customWidth="1"/>
    <col min="3601" max="3601" width="2.7109375" style="130" customWidth="1"/>
    <col min="3602" max="3602" width="12.42578125" style="130" bestFit="1" customWidth="1"/>
    <col min="3603" max="3603" width="11.85546875" style="130" bestFit="1" customWidth="1"/>
    <col min="3604" max="3607" width="15.42578125" style="130" bestFit="1" customWidth="1"/>
    <col min="3608" max="3608" width="10.5703125" style="130" bestFit="1" customWidth="1"/>
    <col min="3609" max="3609" width="17.7109375" style="130" bestFit="1" customWidth="1"/>
    <col min="3610" max="3610" width="2.7109375" style="130" customWidth="1"/>
    <col min="3611" max="3611" width="12.42578125" style="130" bestFit="1" customWidth="1"/>
    <col min="3612" max="3612" width="11.85546875" style="130" bestFit="1" customWidth="1"/>
    <col min="3613" max="3616" width="15.42578125" style="130" bestFit="1" customWidth="1"/>
    <col min="3617" max="3617" width="13.7109375" style="130" bestFit="1" customWidth="1"/>
    <col min="3618" max="3618" width="13.28515625" style="130" bestFit="1" customWidth="1"/>
    <col min="3619" max="3619" width="2.7109375" style="130" customWidth="1"/>
    <col min="3620" max="3620" width="10.7109375" style="130" customWidth="1"/>
    <col min="3621" max="3621" width="11.85546875" style="130" bestFit="1" customWidth="1"/>
    <col min="3622" max="3625" width="15.42578125" style="130" bestFit="1" customWidth="1"/>
    <col min="3626" max="3626" width="13.7109375" style="130" bestFit="1" customWidth="1"/>
    <col min="3627" max="3627" width="17.7109375" style="130" bestFit="1" customWidth="1"/>
    <col min="3628" max="3842" width="9.140625" style="130"/>
    <col min="3843" max="3843" width="20.42578125" style="130" bestFit="1" customWidth="1"/>
    <col min="3844" max="3844" width="9.42578125" style="130" customWidth="1"/>
    <col min="3845" max="3845" width="8" style="130" customWidth="1"/>
    <col min="3846" max="3846" width="12.5703125" style="130" customWidth="1"/>
    <col min="3847" max="3847" width="7.140625" style="130" customWidth="1"/>
    <col min="3848" max="3848" width="54.28515625" style="130" customWidth="1"/>
    <col min="3849" max="3849" width="11.85546875" style="130" bestFit="1" customWidth="1"/>
    <col min="3850" max="3850" width="11.85546875" style="130" customWidth="1"/>
    <col min="3851" max="3854" width="15.42578125" style="130" bestFit="1" customWidth="1"/>
    <col min="3855" max="3855" width="10.5703125" style="130" bestFit="1" customWidth="1"/>
    <col min="3856" max="3856" width="13.28515625" style="130" bestFit="1" customWidth="1"/>
    <col min="3857" max="3857" width="2.7109375" style="130" customWidth="1"/>
    <col min="3858" max="3858" width="12.42578125" style="130" bestFit="1" customWidth="1"/>
    <col min="3859" max="3859" width="11.85546875" style="130" bestFit="1" customWidth="1"/>
    <col min="3860" max="3863" width="15.42578125" style="130" bestFit="1" customWidth="1"/>
    <col min="3864" max="3864" width="10.5703125" style="130" bestFit="1" customWidth="1"/>
    <col min="3865" max="3865" width="17.7109375" style="130" bestFit="1" customWidth="1"/>
    <col min="3866" max="3866" width="2.7109375" style="130" customWidth="1"/>
    <col min="3867" max="3867" width="12.42578125" style="130" bestFit="1" customWidth="1"/>
    <col min="3868" max="3868" width="11.85546875" style="130" bestFit="1" customWidth="1"/>
    <col min="3869" max="3872" width="15.42578125" style="130" bestFit="1" customWidth="1"/>
    <col min="3873" max="3873" width="13.7109375" style="130" bestFit="1" customWidth="1"/>
    <col min="3874" max="3874" width="13.28515625" style="130" bestFit="1" customWidth="1"/>
    <col min="3875" max="3875" width="2.7109375" style="130" customWidth="1"/>
    <col min="3876" max="3876" width="10.7109375" style="130" customWidth="1"/>
    <col min="3877" max="3877" width="11.85546875" style="130" bestFit="1" customWidth="1"/>
    <col min="3878" max="3881" width="15.42578125" style="130" bestFit="1" customWidth="1"/>
    <col min="3882" max="3882" width="13.7109375" style="130" bestFit="1" customWidth="1"/>
    <col min="3883" max="3883" width="17.7109375" style="130" bestFit="1" customWidth="1"/>
    <col min="3884" max="4098" width="9.140625" style="130"/>
    <col min="4099" max="4099" width="20.42578125" style="130" bestFit="1" customWidth="1"/>
    <col min="4100" max="4100" width="9.42578125" style="130" customWidth="1"/>
    <col min="4101" max="4101" width="8" style="130" customWidth="1"/>
    <col min="4102" max="4102" width="12.5703125" style="130" customWidth="1"/>
    <col min="4103" max="4103" width="7.140625" style="130" customWidth="1"/>
    <col min="4104" max="4104" width="54.28515625" style="130" customWidth="1"/>
    <col min="4105" max="4105" width="11.85546875" style="130" bestFit="1" customWidth="1"/>
    <col min="4106" max="4106" width="11.85546875" style="130" customWidth="1"/>
    <col min="4107" max="4110" width="15.42578125" style="130" bestFit="1" customWidth="1"/>
    <col min="4111" max="4111" width="10.5703125" style="130" bestFit="1" customWidth="1"/>
    <col min="4112" max="4112" width="13.28515625" style="130" bestFit="1" customWidth="1"/>
    <col min="4113" max="4113" width="2.7109375" style="130" customWidth="1"/>
    <col min="4114" max="4114" width="12.42578125" style="130" bestFit="1" customWidth="1"/>
    <col min="4115" max="4115" width="11.85546875" style="130" bestFit="1" customWidth="1"/>
    <col min="4116" max="4119" width="15.42578125" style="130" bestFit="1" customWidth="1"/>
    <col min="4120" max="4120" width="10.5703125" style="130" bestFit="1" customWidth="1"/>
    <col min="4121" max="4121" width="17.7109375" style="130" bestFit="1" customWidth="1"/>
    <col min="4122" max="4122" width="2.7109375" style="130" customWidth="1"/>
    <col min="4123" max="4123" width="12.42578125" style="130" bestFit="1" customWidth="1"/>
    <col min="4124" max="4124" width="11.85546875" style="130" bestFit="1" customWidth="1"/>
    <col min="4125" max="4128" width="15.42578125" style="130" bestFit="1" customWidth="1"/>
    <col min="4129" max="4129" width="13.7109375" style="130" bestFit="1" customWidth="1"/>
    <col min="4130" max="4130" width="13.28515625" style="130" bestFit="1" customWidth="1"/>
    <col min="4131" max="4131" width="2.7109375" style="130" customWidth="1"/>
    <col min="4132" max="4132" width="10.7109375" style="130" customWidth="1"/>
    <col min="4133" max="4133" width="11.85546875" style="130" bestFit="1" customWidth="1"/>
    <col min="4134" max="4137" width="15.42578125" style="130" bestFit="1" customWidth="1"/>
    <col min="4138" max="4138" width="13.7109375" style="130" bestFit="1" customWidth="1"/>
    <col min="4139" max="4139" width="17.7109375" style="130" bestFit="1" customWidth="1"/>
    <col min="4140" max="4354" width="9.140625" style="130"/>
    <col min="4355" max="4355" width="20.42578125" style="130" bestFit="1" customWidth="1"/>
    <col min="4356" max="4356" width="9.42578125" style="130" customWidth="1"/>
    <col min="4357" max="4357" width="8" style="130" customWidth="1"/>
    <col min="4358" max="4358" width="12.5703125" style="130" customWidth="1"/>
    <col min="4359" max="4359" width="7.140625" style="130" customWidth="1"/>
    <col min="4360" max="4360" width="54.28515625" style="130" customWidth="1"/>
    <col min="4361" max="4361" width="11.85546875" style="130" bestFit="1" customWidth="1"/>
    <col min="4362" max="4362" width="11.85546875" style="130" customWidth="1"/>
    <col min="4363" max="4366" width="15.42578125" style="130" bestFit="1" customWidth="1"/>
    <col min="4367" max="4367" width="10.5703125" style="130" bestFit="1" customWidth="1"/>
    <col min="4368" max="4368" width="13.28515625" style="130" bestFit="1" customWidth="1"/>
    <col min="4369" max="4369" width="2.7109375" style="130" customWidth="1"/>
    <col min="4370" max="4370" width="12.42578125" style="130" bestFit="1" customWidth="1"/>
    <col min="4371" max="4371" width="11.85546875" style="130" bestFit="1" customWidth="1"/>
    <col min="4372" max="4375" width="15.42578125" style="130" bestFit="1" customWidth="1"/>
    <col min="4376" max="4376" width="10.5703125" style="130" bestFit="1" customWidth="1"/>
    <col min="4377" max="4377" width="17.7109375" style="130" bestFit="1" customWidth="1"/>
    <col min="4378" max="4378" width="2.7109375" style="130" customWidth="1"/>
    <col min="4379" max="4379" width="12.42578125" style="130" bestFit="1" customWidth="1"/>
    <col min="4380" max="4380" width="11.85546875" style="130" bestFit="1" customWidth="1"/>
    <col min="4381" max="4384" width="15.42578125" style="130" bestFit="1" customWidth="1"/>
    <col min="4385" max="4385" width="13.7109375" style="130" bestFit="1" customWidth="1"/>
    <col min="4386" max="4386" width="13.28515625" style="130" bestFit="1" customWidth="1"/>
    <col min="4387" max="4387" width="2.7109375" style="130" customWidth="1"/>
    <col min="4388" max="4388" width="10.7109375" style="130" customWidth="1"/>
    <col min="4389" max="4389" width="11.85546875" style="130" bestFit="1" customWidth="1"/>
    <col min="4390" max="4393" width="15.42578125" style="130" bestFit="1" customWidth="1"/>
    <col min="4394" max="4394" width="13.7109375" style="130" bestFit="1" customWidth="1"/>
    <col min="4395" max="4395" width="17.7109375" style="130" bestFit="1" customWidth="1"/>
    <col min="4396" max="4610" width="9.140625" style="130"/>
    <col min="4611" max="4611" width="20.42578125" style="130" bestFit="1" customWidth="1"/>
    <col min="4612" max="4612" width="9.42578125" style="130" customWidth="1"/>
    <col min="4613" max="4613" width="8" style="130" customWidth="1"/>
    <col min="4614" max="4614" width="12.5703125" style="130" customWidth="1"/>
    <col min="4615" max="4615" width="7.140625" style="130" customWidth="1"/>
    <col min="4616" max="4616" width="54.28515625" style="130" customWidth="1"/>
    <col min="4617" max="4617" width="11.85546875" style="130" bestFit="1" customWidth="1"/>
    <col min="4618" max="4618" width="11.85546875" style="130" customWidth="1"/>
    <col min="4619" max="4622" width="15.42578125" style="130" bestFit="1" customWidth="1"/>
    <col min="4623" max="4623" width="10.5703125" style="130" bestFit="1" customWidth="1"/>
    <col min="4624" max="4624" width="13.28515625" style="130" bestFit="1" customWidth="1"/>
    <col min="4625" max="4625" width="2.7109375" style="130" customWidth="1"/>
    <col min="4626" max="4626" width="12.42578125" style="130" bestFit="1" customWidth="1"/>
    <col min="4627" max="4627" width="11.85546875" style="130" bestFit="1" customWidth="1"/>
    <col min="4628" max="4631" width="15.42578125" style="130" bestFit="1" customWidth="1"/>
    <col min="4632" max="4632" width="10.5703125" style="130" bestFit="1" customWidth="1"/>
    <col min="4633" max="4633" width="17.7109375" style="130" bestFit="1" customWidth="1"/>
    <col min="4634" max="4634" width="2.7109375" style="130" customWidth="1"/>
    <col min="4635" max="4635" width="12.42578125" style="130" bestFit="1" customWidth="1"/>
    <col min="4636" max="4636" width="11.85546875" style="130" bestFit="1" customWidth="1"/>
    <col min="4637" max="4640" width="15.42578125" style="130" bestFit="1" customWidth="1"/>
    <col min="4641" max="4641" width="13.7109375" style="130" bestFit="1" customWidth="1"/>
    <col min="4642" max="4642" width="13.28515625" style="130" bestFit="1" customWidth="1"/>
    <col min="4643" max="4643" width="2.7109375" style="130" customWidth="1"/>
    <col min="4644" max="4644" width="10.7109375" style="130" customWidth="1"/>
    <col min="4645" max="4645" width="11.85546875" style="130" bestFit="1" customWidth="1"/>
    <col min="4646" max="4649" width="15.42578125" style="130" bestFit="1" customWidth="1"/>
    <col min="4650" max="4650" width="13.7109375" style="130" bestFit="1" customWidth="1"/>
    <col min="4651" max="4651" width="17.7109375" style="130" bestFit="1" customWidth="1"/>
    <col min="4652" max="4866" width="9.140625" style="130"/>
    <col min="4867" max="4867" width="20.42578125" style="130" bestFit="1" customWidth="1"/>
    <col min="4868" max="4868" width="9.42578125" style="130" customWidth="1"/>
    <col min="4869" max="4869" width="8" style="130" customWidth="1"/>
    <col min="4870" max="4870" width="12.5703125" style="130" customWidth="1"/>
    <col min="4871" max="4871" width="7.140625" style="130" customWidth="1"/>
    <col min="4872" max="4872" width="54.28515625" style="130" customWidth="1"/>
    <col min="4873" max="4873" width="11.85546875" style="130" bestFit="1" customWidth="1"/>
    <col min="4874" max="4874" width="11.85546875" style="130" customWidth="1"/>
    <col min="4875" max="4878" width="15.42578125" style="130" bestFit="1" customWidth="1"/>
    <col min="4879" max="4879" width="10.5703125" style="130" bestFit="1" customWidth="1"/>
    <col min="4880" max="4880" width="13.28515625" style="130" bestFit="1" customWidth="1"/>
    <col min="4881" max="4881" width="2.7109375" style="130" customWidth="1"/>
    <col min="4882" max="4882" width="12.42578125" style="130" bestFit="1" customWidth="1"/>
    <col min="4883" max="4883" width="11.85546875" style="130" bestFit="1" customWidth="1"/>
    <col min="4884" max="4887" width="15.42578125" style="130" bestFit="1" customWidth="1"/>
    <col min="4888" max="4888" width="10.5703125" style="130" bestFit="1" customWidth="1"/>
    <col min="4889" max="4889" width="17.7109375" style="130" bestFit="1" customWidth="1"/>
    <col min="4890" max="4890" width="2.7109375" style="130" customWidth="1"/>
    <col min="4891" max="4891" width="12.42578125" style="130" bestFit="1" customWidth="1"/>
    <col min="4892" max="4892" width="11.85546875" style="130" bestFit="1" customWidth="1"/>
    <col min="4893" max="4896" width="15.42578125" style="130" bestFit="1" customWidth="1"/>
    <col min="4897" max="4897" width="13.7109375" style="130" bestFit="1" customWidth="1"/>
    <col min="4898" max="4898" width="13.28515625" style="130" bestFit="1" customWidth="1"/>
    <col min="4899" max="4899" width="2.7109375" style="130" customWidth="1"/>
    <col min="4900" max="4900" width="10.7109375" style="130" customWidth="1"/>
    <col min="4901" max="4901" width="11.85546875" style="130" bestFit="1" customWidth="1"/>
    <col min="4902" max="4905" width="15.42578125" style="130" bestFit="1" customWidth="1"/>
    <col min="4906" max="4906" width="13.7109375" style="130" bestFit="1" customWidth="1"/>
    <col min="4907" max="4907" width="17.7109375" style="130" bestFit="1" customWidth="1"/>
    <col min="4908" max="5122" width="9.140625" style="130"/>
    <col min="5123" max="5123" width="20.42578125" style="130" bestFit="1" customWidth="1"/>
    <col min="5124" max="5124" width="9.42578125" style="130" customWidth="1"/>
    <col min="5125" max="5125" width="8" style="130" customWidth="1"/>
    <col min="5126" max="5126" width="12.5703125" style="130" customWidth="1"/>
    <col min="5127" max="5127" width="7.140625" style="130" customWidth="1"/>
    <col min="5128" max="5128" width="54.28515625" style="130" customWidth="1"/>
    <col min="5129" max="5129" width="11.85546875" style="130" bestFit="1" customWidth="1"/>
    <col min="5130" max="5130" width="11.85546875" style="130" customWidth="1"/>
    <col min="5131" max="5134" width="15.42578125" style="130" bestFit="1" customWidth="1"/>
    <col min="5135" max="5135" width="10.5703125" style="130" bestFit="1" customWidth="1"/>
    <col min="5136" max="5136" width="13.28515625" style="130" bestFit="1" customWidth="1"/>
    <col min="5137" max="5137" width="2.7109375" style="130" customWidth="1"/>
    <col min="5138" max="5138" width="12.42578125" style="130" bestFit="1" customWidth="1"/>
    <col min="5139" max="5139" width="11.85546875" style="130" bestFit="1" customWidth="1"/>
    <col min="5140" max="5143" width="15.42578125" style="130" bestFit="1" customWidth="1"/>
    <col min="5144" max="5144" width="10.5703125" style="130" bestFit="1" customWidth="1"/>
    <col min="5145" max="5145" width="17.7109375" style="130" bestFit="1" customWidth="1"/>
    <col min="5146" max="5146" width="2.7109375" style="130" customWidth="1"/>
    <col min="5147" max="5147" width="12.42578125" style="130" bestFit="1" customWidth="1"/>
    <col min="5148" max="5148" width="11.85546875" style="130" bestFit="1" customWidth="1"/>
    <col min="5149" max="5152" width="15.42578125" style="130" bestFit="1" customWidth="1"/>
    <col min="5153" max="5153" width="13.7109375" style="130" bestFit="1" customWidth="1"/>
    <col min="5154" max="5154" width="13.28515625" style="130" bestFit="1" customWidth="1"/>
    <col min="5155" max="5155" width="2.7109375" style="130" customWidth="1"/>
    <col min="5156" max="5156" width="10.7109375" style="130" customWidth="1"/>
    <col min="5157" max="5157" width="11.85546875" style="130" bestFit="1" customWidth="1"/>
    <col min="5158" max="5161" width="15.42578125" style="130" bestFit="1" customWidth="1"/>
    <col min="5162" max="5162" width="13.7109375" style="130" bestFit="1" customWidth="1"/>
    <col min="5163" max="5163" width="17.7109375" style="130" bestFit="1" customWidth="1"/>
    <col min="5164" max="5378" width="9.140625" style="130"/>
    <col min="5379" max="5379" width="20.42578125" style="130" bestFit="1" customWidth="1"/>
    <col min="5380" max="5380" width="9.42578125" style="130" customWidth="1"/>
    <col min="5381" max="5381" width="8" style="130" customWidth="1"/>
    <col min="5382" max="5382" width="12.5703125" style="130" customWidth="1"/>
    <col min="5383" max="5383" width="7.140625" style="130" customWidth="1"/>
    <col min="5384" max="5384" width="54.28515625" style="130" customWidth="1"/>
    <col min="5385" max="5385" width="11.85546875" style="130" bestFit="1" customWidth="1"/>
    <col min="5386" max="5386" width="11.85546875" style="130" customWidth="1"/>
    <col min="5387" max="5390" width="15.42578125" style="130" bestFit="1" customWidth="1"/>
    <col min="5391" max="5391" width="10.5703125" style="130" bestFit="1" customWidth="1"/>
    <col min="5392" max="5392" width="13.28515625" style="130" bestFit="1" customWidth="1"/>
    <col min="5393" max="5393" width="2.7109375" style="130" customWidth="1"/>
    <col min="5394" max="5394" width="12.42578125" style="130" bestFit="1" customWidth="1"/>
    <col min="5395" max="5395" width="11.85546875" style="130" bestFit="1" customWidth="1"/>
    <col min="5396" max="5399" width="15.42578125" style="130" bestFit="1" customWidth="1"/>
    <col min="5400" max="5400" width="10.5703125" style="130" bestFit="1" customWidth="1"/>
    <col min="5401" max="5401" width="17.7109375" style="130" bestFit="1" customWidth="1"/>
    <col min="5402" max="5402" width="2.7109375" style="130" customWidth="1"/>
    <col min="5403" max="5403" width="12.42578125" style="130" bestFit="1" customWidth="1"/>
    <col min="5404" max="5404" width="11.85546875" style="130" bestFit="1" customWidth="1"/>
    <col min="5405" max="5408" width="15.42578125" style="130" bestFit="1" customWidth="1"/>
    <col min="5409" max="5409" width="13.7109375" style="130" bestFit="1" customWidth="1"/>
    <col min="5410" max="5410" width="13.28515625" style="130" bestFit="1" customWidth="1"/>
    <col min="5411" max="5411" width="2.7109375" style="130" customWidth="1"/>
    <col min="5412" max="5412" width="10.7109375" style="130" customWidth="1"/>
    <col min="5413" max="5413" width="11.85546875" style="130" bestFit="1" customWidth="1"/>
    <col min="5414" max="5417" width="15.42578125" style="130" bestFit="1" customWidth="1"/>
    <col min="5418" max="5418" width="13.7109375" style="130" bestFit="1" customWidth="1"/>
    <col min="5419" max="5419" width="17.7109375" style="130" bestFit="1" customWidth="1"/>
    <col min="5420" max="5634" width="9.140625" style="130"/>
    <col min="5635" max="5635" width="20.42578125" style="130" bestFit="1" customWidth="1"/>
    <col min="5636" max="5636" width="9.42578125" style="130" customWidth="1"/>
    <col min="5637" max="5637" width="8" style="130" customWidth="1"/>
    <col min="5638" max="5638" width="12.5703125" style="130" customWidth="1"/>
    <col min="5639" max="5639" width="7.140625" style="130" customWidth="1"/>
    <col min="5640" max="5640" width="54.28515625" style="130" customWidth="1"/>
    <col min="5641" max="5641" width="11.85546875" style="130" bestFit="1" customWidth="1"/>
    <col min="5642" max="5642" width="11.85546875" style="130" customWidth="1"/>
    <col min="5643" max="5646" width="15.42578125" style="130" bestFit="1" customWidth="1"/>
    <col min="5647" max="5647" width="10.5703125" style="130" bestFit="1" customWidth="1"/>
    <col min="5648" max="5648" width="13.28515625" style="130" bestFit="1" customWidth="1"/>
    <col min="5649" max="5649" width="2.7109375" style="130" customWidth="1"/>
    <col min="5650" max="5650" width="12.42578125" style="130" bestFit="1" customWidth="1"/>
    <col min="5651" max="5651" width="11.85546875" style="130" bestFit="1" customWidth="1"/>
    <col min="5652" max="5655" width="15.42578125" style="130" bestFit="1" customWidth="1"/>
    <col min="5656" max="5656" width="10.5703125" style="130" bestFit="1" customWidth="1"/>
    <col min="5657" max="5657" width="17.7109375" style="130" bestFit="1" customWidth="1"/>
    <col min="5658" max="5658" width="2.7109375" style="130" customWidth="1"/>
    <col min="5659" max="5659" width="12.42578125" style="130" bestFit="1" customWidth="1"/>
    <col min="5660" max="5660" width="11.85546875" style="130" bestFit="1" customWidth="1"/>
    <col min="5661" max="5664" width="15.42578125" style="130" bestFit="1" customWidth="1"/>
    <col min="5665" max="5665" width="13.7109375" style="130" bestFit="1" customWidth="1"/>
    <col min="5666" max="5666" width="13.28515625" style="130" bestFit="1" customWidth="1"/>
    <col min="5667" max="5667" width="2.7109375" style="130" customWidth="1"/>
    <col min="5668" max="5668" width="10.7109375" style="130" customWidth="1"/>
    <col min="5669" max="5669" width="11.85546875" style="130" bestFit="1" customWidth="1"/>
    <col min="5670" max="5673" width="15.42578125" style="130" bestFit="1" customWidth="1"/>
    <col min="5674" max="5674" width="13.7109375" style="130" bestFit="1" customWidth="1"/>
    <col min="5675" max="5675" width="17.7109375" style="130" bestFit="1" customWidth="1"/>
    <col min="5676" max="5890" width="9.140625" style="130"/>
    <col min="5891" max="5891" width="20.42578125" style="130" bestFit="1" customWidth="1"/>
    <col min="5892" max="5892" width="9.42578125" style="130" customWidth="1"/>
    <col min="5893" max="5893" width="8" style="130" customWidth="1"/>
    <col min="5894" max="5894" width="12.5703125" style="130" customWidth="1"/>
    <col min="5895" max="5895" width="7.140625" style="130" customWidth="1"/>
    <col min="5896" max="5896" width="54.28515625" style="130" customWidth="1"/>
    <col min="5897" max="5897" width="11.85546875" style="130" bestFit="1" customWidth="1"/>
    <col min="5898" max="5898" width="11.85546875" style="130" customWidth="1"/>
    <col min="5899" max="5902" width="15.42578125" style="130" bestFit="1" customWidth="1"/>
    <col min="5903" max="5903" width="10.5703125" style="130" bestFit="1" customWidth="1"/>
    <col min="5904" max="5904" width="13.28515625" style="130" bestFit="1" customWidth="1"/>
    <col min="5905" max="5905" width="2.7109375" style="130" customWidth="1"/>
    <col min="5906" max="5906" width="12.42578125" style="130" bestFit="1" customWidth="1"/>
    <col min="5907" max="5907" width="11.85546875" style="130" bestFit="1" customWidth="1"/>
    <col min="5908" max="5911" width="15.42578125" style="130" bestFit="1" customWidth="1"/>
    <col min="5912" max="5912" width="10.5703125" style="130" bestFit="1" customWidth="1"/>
    <col min="5913" max="5913" width="17.7109375" style="130" bestFit="1" customWidth="1"/>
    <col min="5914" max="5914" width="2.7109375" style="130" customWidth="1"/>
    <col min="5915" max="5915" width="12.42578125" style="130" bestFit="1" customWidth="1"/>
    <col min="5916" max="5916" width="11.85546875" style="130" bestFit="1" customWidth="1"/>
    <col min="5917" max="5920" width="15.42578125" style="130" bestFit="1" customWidth="1"/>
    <col min="5921" max="5921" width="13.7109375" style="130" bestFit="1" customWidth="1"/>
    <col min="5922" max="5922" width="13.28515625" style="130" bestFit="1" customWidth="1"/>
    <col min="5923" max="5923" width="2.7109375" style="130" customWidth="1"/>
    <col min="5924" max="5924" width="10.7109375" style="130" customWidth="1"/>
    <col min="5925" max="5925" width="11.85546875" style="130" bestFit="1" customWidth="1"/>
    <col min="5926" max="5929" width="15.42578125" style="130" bestFit="1" customWidth="1"/>
    <col min="5930" max="5930" width="13.7109375" style="130" bestFit="1" customWidth="1"/>
    <col min="5931" max="5931" width="17.7109375" style="130" bestFit="1" customWidth="1"/>
    <col min="5932" max="6146" width="9.140625" style="130"/>
    <col min="6147" max="6147" width="20.42578125" style="130" bestFit="1" customWidth="1"/>
    <col min="6148" max="6148" width="9.42578125" style="130" customWidth="1"/>
    <col min="6149" max="6149" width="8" style="130" customWidth="1"/>
    <col min="6150" max="6150" width="12.5703125" style="130" customWidth="1"/>
    <col min="6151" max="6151" width="7.140625" style="130" customWidth="1"/>
    <col min="6152" max="6152" width="54.28515625" style="130" customWidth="1"/>
    <col min="6153" max="6153" width="11.85546875" style="130" bestFit="1" customWidth="1"/>
    <col min="6154" max="6154" width="11.85546875" style="130" customWidth="1"/>
    <col min="6155" max="6158" width="15.42578125" style="130" bestFit="1" customWidth="1"/>
    <col min="6159" max="6159" width="10.5703125" style="130" bestFit="1" customWidth="1"/>
    <col min="6160" max="6160" width="13.28515625" style="130" bestFit="1" customWidth="1"/>
    <col min="6161" max="6161" width="2.7109375" style="130" customWidth="1"/>
    <col min="6162" max="6162" width="12.42578125" style="130" bestFit="1" customWidth="1"/>
    <col min="6163" max="6163" width="11.85546875" style="130" bestFit="1" customWidth="1"/>
    <col min="6164" max="6167" width="15.42578125" style="130" bestFit="1" customWidth="1"/>
    <col min="6168" max="6168" width="10.5703125" style="130" bestFit="1" customWidth="1"/>
    <col min="6169" max="6169" width="17.7109375" style="130" bestFit="1" customWidth="1"/>
    <col min="6170" max="6170" width="2.7109375" style="130" customWidth="1"/>
    <col min="6171" max="6171" width="12.42578125" style="130" bestFit="1" customWidth="1"/>
    <col min="6172" max="6172" width="11.85546875" style="130" bestFit="1" customWidth="1"/>
    <col min="6173" max="6176" width="15.42578125" style="130" bestFit="1" customWidth="1"/>
    <col min="6177" max="6177" width="13.7109375" style="130" bestFit="1" customWidth="1"/>
    <col min="6178" max="6178" width="13.28515625" style="130" bestFit="1" customWidth="1"/>
    <col min="6179" max="6179" width="2.7109375" style="130" customWidth="1"/>
    <col min="6180" max="6180" width="10.7109375" style="130" customWidth="1"/>
    <col min="6181" max="6181" width="11.85546875" style="130" bestFit="1" customWidth="1"/>
    <col min="6182" max="6185" width="15.42578125" style="130" bestFit="1" customWidth="1"/>
    <col min="6186" max="6186" width="13.7109375" style="130" bestFit="1" customWidth="1"/>
    <col min="6187" max="6187" width="17.7109375" style="130" bestFit="1" customWidth="1"/>
    <col min="6188" max="6402" width="9.140625" style="130"/>
    <col min="6403" max="6403" width="20.42578125" style="130" bestFit="1" customWidth="1"/>
    <col min="6404" max="6404" width="9.42578125" style="130" customWidth="1"/>
    <col min="6405" max="6405" width="8" style="130" customWidth="1"/>
    <col min="6406" max="6406" width="12.5703125" style="130" customWidth="1"/>
    <col min="6407" max="6407" width="7.140625" style="130" customWidth="1"/>
    <col min="6408" max="6408" width="54.28515625" style="130" customWidth="1"/>
    <col min="6409" max="6409" width="11.85546875" style="130" bestFit="1" customWidth="1"/>
    <col min="6410" max="6410" width="11.85546875" style="130" customWidth="1"/>
    <col min="6411" max="6414" width="15.42578125" style="130" bestFit="1" customWidth="1"/>
    <col min="6415" max="6415" width="10.5703125" style="130" bestFit="1" customWidth="1"/>
    <col min="6416" max="6416" width="13.28515625" style="130" bestFit="1" customWidth="1"/>
    <col min="6417" max="6417" width="2.7109375" style="130" customWidth="1"/>
    <col min="6418" max="6418" width="12.42578125" style="130" bestFit="1" customWidth="1"/>
    <col min="6419" max="6419" width="11.85546875" style="130" bestFit="1" customWidth="1"/>
    <col min="6420" max="6423" width="15.42578125" style="130" bestFit="1" customWidth="1"/>
    <col min="6424" max="6424" width="10.5703125" style="130" bestFit="1" customWidth="1"/>
    <col min="6425" max="6425" width="17.7109375" style="130" bestFit="1" customWidth="1"/>
    <col min="6426" max="6426" width="2.7109375" style="130" customWidth="1"/>
    <col min="6427" max="6427" width="12.42578125" style="130" bestFit="1" customWidth="1"/>
    <col min="6428" max="6428" width="11.85546875" style="130" bestFit="1" customWidth="1"/>
    <col min="6429" max="6432" width="15.42578125" style="130" bestFit="1" customWidth="1"/>
    <col min="6433" max="6433" width="13.7109375" style="130" bestFit="1" customWidth="1"/>
    <col min="6434" max="6434" width="13.28515625" style="130" bestFit="1" customWidth="1"/>
    <col min="6435" max="6435" width="2.7109375" style="130" customWidth="1"/>
    <col min="6436" max="6436" width="10.7109375" style="130" customWidth="1"/>
    <col min="6437" max="6437" width="11.85546875" style="130" bestFit="1" customWidth="1"/>
    <col min="6438" max="6441" width="15.42578125" style="130" bestFit="1" customWidth="1"/>
    <col min="6442" max="6442" width="13.7109375" style="130" bestFit="1" customWidth="1"/>
    <col min="6443" max="6443" width="17.7109375" style="130" bestFit="1" customWidth="1"/>
    <col min="6444" max="6658" width="9.140625" style="130"/>
    <col min="6659" max="6659" width="20.42578125" style="130" bestFit="1" customWidth="1"/>
    <col min="6660" max="6660" width="9.42578125" style="130" customWidth="1"/>
    <col min="6661" max="6661" width="8" style="130" customWidth="1"/>
    <col min="6662" max="6662" width="12.5703125" style="130" customWidth="1"/>
    <col min="6663" max="6663" width="7.140625" style="130" customWidth="1"/>
    <col min="6664" max="6664" width="54.28515625" style="130" customWidth="1"/>
    <col min="6665" max="6665" width="11.85546875" style="130" bestFit="1" customWidth="1"/>
    <col min="6666" max="6666" width="11.85546875" style="130" customWidth="1"/>
    <col min="6667" max="6670" width="15.42578125" style="130" bestFit="1" customWidth="1"/>
    <col min="6671" max="6671" width="10.5703125" style="130" bestFit="1" customWidth="1"/>
    <col min="6672" max="6672" width="13.28515625" style="130" bestFit="1" customWidth="1"/>
    <col min="6673" max="6673" width="2.7109375" style="130" customWidth="1"/>
    <col min="6674" max="6674" width="12.42578125" style="130" bestFit="1" customWidth="1"/>
    <col min="6675" max="6675" width="11.85546875" style="130" bestFit="1" customWidth="1"/>
    <col min="6676" max="6679" width="15.42578125" style="130" bestFit="1" customWidth="1"/>
    <col min="6680" max="6680" width="10.5703125" style="130" bestFit="1" customWidth="1"/>
    <col min="6681" max="6681" width="17.7109375" style="130" bestFit="1" customWidth="1"/>
    <col min="6682" max="6682" width="2.7109375" style="130" customWidth="1"/>
    <col min="6683" max="6683" width="12.42578125" style="130" bestFit="1" customWidth="1"/>
    <col min="6684" max="6684" width="11.85546875" style="130" bestFit="1" customWidth="1"/>
    <col min="6685" max="6688" width="15.42578125" style="130" bestFit="1" customWidth="1"/>
    <col min="6689" max="6689" width="13.7109375" style="130" bestFit="1" customWidth="1"/>
    <col min="6690" max="6690" width="13.28515625" style="130" bestFit="1" customWidth="1"/>
    <col min="6691" max="6691" width="2.7109375" style="130" customWidth="1"/>
    <col min="6692" max="6692" width="10.7109375" style="130" customWidth="1"/>
    <col min="6693" max="6693" width="11.85546875" style="130" bestFit="1" customWidth="1"/>
    <col min="6694" max="6697" width="15.42578125" style="130" bestFit="1" customWidth="1"/>
    <col min="6698" max="6698" width="13.7109375" style="130" bestFit="1" customWidth="1"/>
    <col min="6699" max="6699" width="17.7109375" style="130" bestFit="1" customWidth="1"/>
    <col min="6700" max="6914" width="9.140625" style="130"/>
    <col min="6915" max="6915" width="20.42578125" style="130" bestFit="1" customWidth="1"/>
    <col min="6916" max="6916" width="9.42578125" style="130" customWidth="1"/>
    <col min="6917" max="6917" width="8" style="130" customWidth="1"/>
    <col min="6918" max="6918" width="12.5703125" style="130" customWidth="1"/>
    <col min="6919" max="6919" width="7.140625" style="130" customWidth="1"/>
    <col min="6920" max="6920" width="54.28515625" style="130" customWidth="1"/>
    <col min="6921" max="6921" width="11.85546875" style="130" bestFit="1" customWidth="1"/>
    <col min="6922" max="6922" width="11.85546875" style="130" customWidth="1"/>
    <col min="6923" max="6926" width="15.42578125" style="130" bestFit="1" customWidth="1"/>
    <col min="6927" max="6927" width="10.5703125" style="130" bestFit="1" customWidth="1"/>
    <col min="6928" max="6928" width="13.28515625" style="130" bestFit="1" customWidth="1"/>
    <col min="6929" max="6929" width="2.7109375" style="130" customWidth="1"/>
    <col min="6930" max="6930" width="12.42578125" style="130" bestFit="1" customWidth="1"/>
    <col min="6931" max="6931" width="11.85546875" style="130" bestFit="1" customWidth="1"/>
    <col min="6932" max="6935" width="15.42578125" style="130" bestFit="1" customWidth="1"/>
    <col min="6936" max="6936" width="10.5703125" style="130" bestFit="1" customWidth="1"/>
    <col min="6937" max="6937" width="17.7109375" style="130" bestFit="1" customWidth="1"/>
    <col min="6938" max="6938" width="2.7109375" style="130" customWidth="1"/>
    <col min="6939" max="6939" width="12.42578125" style="130" bestFit="1" customWidth="1"/>
    <col min="6940" max="6940" width="11.85546875" style="130" bestFit="1" customWidth="1"/>
    <col min="6941" max="6944" width="15.42578125" style="130" bestFit="1" customWidth="1"/>
    <col min="6945" max="6945" width="13.7109375" style="130" bestFit="1" customWidth="1"/>
    <col min="6946" max="6946" width="13.28515625" style="130" bestFit="1" customWidth="1"/>
    <col min="6947" max="6947" width="2.7109375" style="130" customWidth="1"/>
    <col min="6948" max="6948" width="10.7109375" style="130" customWidth="1"/>
    <col min="6949" max="6949" width="11.85546875" style="130" bestFit="1" customWidth="1"/>
    <col min="6950" max="6953" width="15.42578125" style="130" bestFit="1" customWidth="1"/>
    <col min="6954" max="6954" width="13.7109375" style="130" bestFit="1" customWidth="1"/>
    <col min="6955" max="6955" width="17.7109375" style="130" bestFit="1" customWidth="1"/>
    <col min="6956" max="7170" width="9.140625" style="130"/>
    <col min="7171" max="7171" width="20.42578125" style="130" bestFit="1" customWidth="1"/>
    <col min="7172" max="7172" width="9.42578125" style="130" customWidth="1"/>
    <col min="7173" max="7173" width="8" style="130" customWidth="1"/>
    <col min="7174" max="7174" width="12.5703125" style="130" customWidth="1"/>
    <col min="7175" max="7175" width="7.140625" style="130" customWidth="1"/>
    <col min="7176" max="7176" width="54.28515625" style="130" customWidth="1"/>
    <col min="7177" max="7177" width="11.85546875" style="130" bestFit="1" customWidth="1"/>
    <col min="7178" max="7178" width="11.85546875" style="130" customWidth="1"/>
    <col min="7179" max="7182" width="15.42578125" style="130" bestFit="1" customWidth="1"/>
    <col min="7183" max="7183" width="10.5703125" style="130" bestFit="1" customWidth="1"/>
    <col min="7184" max="7184" width="13.28515625" style="130" bestFit="1" customWidth="1"/>
    <col min="7185" max="7185" width="2.7109375" style="130" customWidth="1"/>
    <col min="7186" max="7186" width="12.42578125" style="130" bestFit="1" customWidth="1"/>
    <col min="7187" max="7187" width="11.85546875" style="130" bestFit="1" customWidth="1"/>
    <col min="7188" max="7191" width="15.42578125" style="130" bestFit="1" customWidth="1"/>
    <col min="7192" max="7192" width="10.5703125" style="130" bestFit="1" customWidth="1"/>
    <col min="7193" max="7193" width="17.7109375" style="130" bestFit="1" customWidth="1"/>
    <col min="7194" max="7194" width="2.7109375" style="130" customWidth="1"/>
    <col min="7195" max="7195" width="12.42578125" style="130" bestFit="1" customWidth="1"/>
    <col min="7196" max="7196" width="11.85546875" style="130" bestFit="1" customWidth="1"/>
    <col min="7197" max="7200" width="15.42578125" style="130" bestFit="1" customWidth="1"/>
    <col min="7201" max="7201" width="13.7109375" style="130" bestFit="1" customWidth="1"/>
    <col min="7202" max="7202" width="13.28515625" style="130" bestFit="1" customWidth="1"/>
    <col min="7203" max="7203" width="2.7109375" style="130" customWidth="1"/>
    <col min="7204" max="7204" width="10.7109375" style="130" customWidth="1"/>
    <col min="7205" max="7205" width="11.85546875" style="130" bestFit="1" customWidth="1"/>
    <col min="7206" max="7209" width="15.42578125" style="130" bestFit="1" customWidth="1"/>
    <col min="7210" max="7210" width="13.7109375" style="130" bestFit="1" customWidth="1"/>
    <col min="7211" max="7211" width="17.7109375" style="130" bestFit="1" customWidth="1"/>
    <col min="7212" max="7426" width="9.140625" style="130"/>
    <col min="7427" max="7427" width="20.42578125" style="130" bestFit="1" customWidth="1"/>
    <col min="7428" max="7428" width="9.42578125" style="130" customWidth="1"/>
    <col min="7429" max="7429" width="8" style="130" customWidth="1"/>
    <col min="7430" max="7430" width="12.5703125" style="130" customWidth="1"/>
    <col min="7431" max="7431" width="7.140625" style="130" customWidth="1"/>
    <col min="7432" max="7432" width="54.28515625" style="130" customWidth="1"/>
    <col min="7433" max="7433" width="11.85546875" style="130" bestFit="1" customWidth="1"/>
    <col min="7434" max="7434" width="11.85546875" style="130" customWidth="1"/>
    <col min="7435" max="7438" width="15.42578125" style="130" bestFit="1" customWidth="1"/>
    <col min="7439" max="7439" width="10.5703125" style="130" bestFit="1" customWidth="1"/>
    <col min="7440" max="7440" width="13.28515625" style="130" bestFit="1" customWidth="1"/>
    <col min="7441" max="7441" width="2.7109375" style="130" customWidth="1"/>
    <col min="7442" max="7442" width="12.42578125" style="130" bestFit="1" customWidth="1"/>
    <col min="7443" max="7443" width="11.85546875" style="130" bestFit="1" customWidth="1"/>
    <col min="7444" max="7447" width="15.42578125" style="130" bestFit="1" customWidth="1"/>
    <col min="7448" max="7448" width="10.5703125" style="130" bestFit="1" customWidth="1"/>
    <col min="7449" max="7449" width="17.7109375" style="130" bestFit="1" customWidth="1"/>
    <col min="7450" max="7450" width="2.7109375" style="130" customWidth="1"/>
    <col min="7451" max="7451" width="12.42578125" style="130" bestFit="1" customWidth="1"/>
    <col min="7452" max="7452" width="11.85546875" style="130" bestFit="1" customWidth="1"/>
    <col min="7453" max="7456" width="15.42578125" style="130" bestFit="1" customWidth="1"/>
    <col min="7457" max="7457" width="13.7109375" style="130" bestFit="1" customWidth="1"/>
    <col min="7458" max="7458" width="13.28515625" style="130" bestFit="1" customWidth="1"/>
    <col min="7459" max="7459" width="2.7109375" style="130" customWidth="1"/>
    <col min="7460" max="7460" width="10.7109375" style="130" customWidth="1"/>
    <col min="7461" max="7461" width="11.85546875" style="130" bestFit="1" customWidth="1"/>
    <col min="7462" max="7465" width="15.42578125" style="130" bestFit="1" customWidth="1"/>
    <col min="7466" max="7466" width="13.7109375" style="130" bestFit="1" customWidth="1"/>
    <col min="7467" max="7467" width="17.7109375" style="130" bestFit="1" customWidth="1"/>
    <col min="7468" max="7682" width="9.140625" style="130"/>
    <col min="7683" max="7683" width="20.42578125" style="130" bestFit="1" customWidth="1"/>
    <col min="7684" max="7684" width="9.42578125" style="130" customWidth="1"/>
    <col min="7685" max="7685" width="8" style="130" customWidth="1"/>
    <col min="7686" max="7686" width="12.5703125" style="130" customWidth="1"/>
    <col min="7687" max="7687" width="7.140625" style="130" customWidth="1"/>
    <col min="7688" max="7688" width="54.28515625" style="130" customWidth="1"/>
    <col min="7689" max="7689" width="11.85546875" style="130" bestFit="1" customWidth="1"/>
    <col min="7690" max="7690" width="11.85546875" style="130" customWidth="1"/>
    <col min="7691" max="7694" width="15.42578125" style="130" bestFit="1" customWidth="1"/>
    <col min="7695" max="7695" width="10.5703125" style="130" bestFit="1" customWidth="1"/>
    <col min="7696" max="7696" width="13.28515625" style="130" bestFit="1" customWidth="1"/>
    <col min="7697" max="7697" width="2.7109375" style="130" customWidth="1"/>
    <col min="7698" max="7698" width="12.42578125" style="130" bestFit="1" customWidth="1"/>
    <col min="7699" max="7699" width="11.85546875" style="130" bestFit="1" customWidth="1"/>
    <col min="7700" max="7703" width="15.42578125" style="130" bestFit="1" customWidth="1"/>
    <col min="7704" max="7704" width="10.5703125" style="130" bestFit="1" customWidth="1"/>
    <col min="7705" max="7705" width="17.7109375" style="130" bestFit="1" customWidth="1"/>
    <col min="7706" max="7706" width="2.7109375" style="130" customWidth="1"/>
    <col min="7707" max="7707" width="12.42578125" style="130" bestFit="1" customWidth="1"/>
    <col min="7708" max="7708" width="11.85546875" style="130" bestFit="1" customWidth="1"/>
    <col min="7709" max="7712" width="15.42578125" style="130" bestFit="1" customWidth="1"/>
    <col min="7713" max="7713" width="13.7109375" style="130" bestFit="1" customWidth="1"/>
    <col min="7714" max="7714" width="13.28515625" style="130" bestFit="1" customWidth="1"/>
    <col min="7715" max="7715" width="2.7109375" style="130" customWidth="1"/>
    <col min="7716" max="7716" width="10.7109375" style="130" customWidth="1"/>
    <col min="7717" max="7717" width="11.85546875" style="130" bestFit="1" customWidth="1"/>
    <col min="7718" max="7721" width="15.42578125" style="130" bestFit="1" customWidth="1"/>
    <col min="7722" max="7722" width="13.7109375" style="130" bestFit="1" customWidth="1"/>
    <col min="7723" max="7723" width="17.7109375" style="130" bestFit="1" customWidth="1"/>
    <col min="7724" max="7938" width="9.140625" style="130"/>
    <col min="7939" max="7939" width="20.42578125" style="130" bestFit="1" customWidth="1"/>
    <col min="7940" max="7940" width="9.42578125" style="130" customWidth="1"/>
    <col min="7941" max="7941" width="8" style="130" customWidth="1"/>
    <col min="7942" max="7942" width="12.5703125" style="130" customWidth="1"/>
    <col min="7943" max="7943" width="7.140625" style="130" customWidth="1"/>
    <col min="7944" max="7944" width="54.28515625" style="130" customWidth="1"/>
    <col min="7945" max="7945" width="11.85546875" style="130" bestFit="1" customWidth="1"/>
    <col min="7946" max="7946" width="11.85546875" style="130" customWidth="1"/>
    <col min="7947" max="7950" width="15.42578125" style="130" bestFit="1" customWidth="1"/>
    <col min="7951" max="7951" width="10.5703125" style="130" bestFit="1" customWidth="1"/>
    <col min="7952" max="7952" width="13.28515625" style="130" bestFit="1" customWidth="1"/>
    <col min="7953" max="7953" width="2.7109375" style="130" customWidth="1"/>
    <col min="7954" max="7954" width="12.42578125" style="130" bestFit="1" customWidth="1"/>
    <col min="7955" max="7955" width="11.85546875" style="130" bestFit="1" customWidth="1"/>
    <col min="7956" max="7959" width="15.42578125" style="130" bestFit="1" customWidth="1"/>
    <col min="7960" max="7960" width="10.5703125" style="130" bestFit="1" customWidth="1"/>
    <col min="7961" max="7961" width="17.7109375" style="130" bestFit="1" customWidth="1"/>
    <col min="7962" max="7962" width="2.7109375" style="130" customWidth="1"/>
    <col min="7963" max="7963" width="12.42578125" style="130" bestFit="1" customWidth="1"/>
    <col min="7964" max="7964" width="11.85546875" style="130" bestFit="1" customWidth="1"/>
    <col min="7965" max="7968" width="15.42578125" style="130" bestFit="1" customWidth="1"/>
    <col min="7969" max="7969" width="13.7109375" style="130" bestFit="1" customWidth="1"/>
    <col min="7970" max="7970" width="13.28515625" style="130" bestFit="1" customWidth="1"/>
    <col min="7971" max="7971" width="2.7109375" style="130" customWidth="1"/>
    <col min="7972" max="7972" width="10.7109375" style="130" customWidth="1"/>
    <col min="7973" max="7973" width="11.85546875" style="130" bestFit="1" customWidth="1"/>
    <col min="7974" max="7977" width="15.42578125" style="130" bestFit="1" customWidth="1"/>
    <col min="7978" max="7978" width="13.7109375" style="130" bestFit="1" customWidth="1"/>
    <col min="7979" max="7979" width="17.7109375" style="130" bestFit="1" customWidth="1"/>
    <col min="7980" max="8194" width="9.140625" style="130"/>
    <col min="8195" max="8195" width="20.42578125" style="130" bestFit="1" customWidth="1"/>
    <col min="8196" max="8196" width="9.42578125" style="130" customWidth="1"/>
    <col min="8197" max="8197" width="8" style="130" customWidth="1"/>
    <col min="8198" max="8198" width="12.5703125" style="130" customWidth="1"/>
    <col min="8199" max="8199" width="7.140625" style="130" customWidth="1"/>
    <col min="8200" max="8200" width="54.28515625" style="130" customWidth="1"/>
    <col min="8201" max="8201" width="11.85546875" style="130" bestFit="1" customWidth="1"/>
    <col min="8202" max="8202" width="11.85546875" style="130" customWidth="1"/>
    <col min="8203" max="8206" width="15.42578125" style="130" bestFit="1" customWidth="1"/>
    <col min="8207" max="8207" width="10.5703125" style="130" bestFit="1" customWidth="1"/>
    <col min="8208" max="8208" width="13.28515625" style="130" bestFit="1" customWidth="1"/>
    <col min="8209" max="8209" width="2.7109375" style="130" customWidth="1"/>
    <col min="8210" max="8210" width="12.42578125" style="130" bestFit="1" customWidth="1"/>
    <col min="8211" max="8211" width="11.85546875" style="130" bestFit="1" customWidth="1"/>
    <col min="8212" max="8215" width="15.42578125" style="130" bestFit="1" customWidth="1"/>
    <col min="8216" max="8216" width="10.5703125" style="130" bestFit="1" customWidth="1"/>
    <col min="8217" max="8217" width="17.7109375" style="130" bestFit="1" customWidth="1"/>
    <col min="8218" max="8218" width="2.7109375" style="130" customWidth="1"/>
    <col min="8219" max="8219" width="12.42578125" style="130" bestFit="1" customWidth="1"/>
    <col min="8220" max="8220" width="11.85546875" style="130" bestFit="1" customWidth="1"/>
    <col min="8221" max="8224" width="15.42578125" style="130" bestFit="1" customWidth="1"/>
    <col min="8225" max="8225" width="13.7109375" style="130" bestFit="1" customWidth="1"/>
    <col min="8226" max="8226" width="13.28515625" style="130" bestFit="1" customWidth="1"/>
    <col min="8227" max="8227" width="2.7109375" style="130" customWidth="1"/>
    <col min="8228" max="8228" width="10.7109375" style="130" customWidth="1"/>
    <col min="8229" max="8229" width="11.85546875" style="130" bestFit="1" customWidth="1"/>
    <col min="8230" max="8233" width="15.42578125" style="130" bestFit="1" customWidth="1"/>
    <col min="8234" max="8234" width="13.7109375" style="130" bestFit="1" customWidth="1"/>
    <col min="8235" max="8235" width="17.7109375" style="130" bestFit="1" customWidth="1"/>
    <col min="8236" max="8450" width="9.140625" style="130"/>
    <col min="8451" max="8451" width="20.42578125" style="130" bestFit="1" customWidth="1"/>
    <col min="8452" max="8452" width="9.42578125" style="130" customWidth="1"/>
    <col min="8453" max="8453" width="8" style="130" customWidth="1"/>
    <col min="8454" max="8454" width="12.5703125" style="130" customWidth="1"/>
    <col min="8455" max="8455" width="7.140625" style="130" customWidth="1"/>
    <col min="8456" max="8456" width="54.28515625" style="130" customWidth="1"/>
    <col min="8457" max="8457" width="11.85546875" style="130" bestFit="1" customWidth="1"/>
    <col min="8458" max="8458" width="11.85546875" style="130" customWidth="1"/>
    <col min="8459" max="8462" width="15.42578125" style="130" bestFit="1" customWidth="1"/>
    <col min="8463" max="8463" width="10.5703125" style="130" bestFit="1" customWidth="1"/>
    <col min="8464" max="8464" width="13.28515625" style="130" bestFit="1" customWidth="1"/>
    <col min="8465" max="8465" width="2.7109375" style="130" customWidth="1"/>
    <col min="8466" max="8466" width="12.42578125" style="130" bestFit="1" customWidth="1"/>
    <col min="8467" max="8467" width="11.85546875" style="130" bestFit="1" customWidth="1"/>
    <col min="8468" max="8471" width="15.42578125" style="130" bestFit="1" customWidth="1"/>
    <col min="8472" max="8472" width="10.5703125" style="130" bestFit="1" customWidth="1"/>
    <col min="8473" max="8473" width="17.7109375" style="130" bestFit="1" customWidth="1"/>
    <col min="8474" max="8474" width="2.7109375" style="130" customWidth="1"/>
    <col min="8475" max="8475" width="12.42578125" style="130" bestFit="1" customWidth="1"/>
    <col min="8476" max="8476" width="11.85546875" style="130" bestFit="1" customWidth="1"/>
    <col min="8477" max="8480" width="15.42578125" style="130" bestFit="1" customWidth="1"/>
    <col min="8481" max="8481" width="13.7109375" style="130" bestFit="1" customWidth="1"/>
    <col min="8482" max="8482" width="13.28515625" style="130" bestFit="1" customWidth="1"/>
    <col min="8483" max="8483" width="2.7109375" style="130" customWidth="1"/>
    <col min="8484" max="8484" width="10.7109375" style="130" customWidth="1"/>
    <col min="8485" max="8485" width="11.85546875" style="130" bestFit="1" customWidth="1"/>
    <col min="8486" max="8489" width="15.42578125" style="130" bestFit="1" customWidth="1"/>
    <col min="8490" max="8490" width="13.7109375" style="130" bestFit="1" customWidth="1"/>
    <col min="8491" max="8491" width="17.7109375" style="130" bestFit="1" customWidth="1"/>
    <col min="8492" max="8706" width="9.140625" style="130"/>
    <col min="8707" max="8707" width="20.42578125" style="130" bestFit="1" customWidth="1"/>
    <col min="8708" max="8708" width="9.42578125" style="130" customWidth="1"/>
    <col min="8709" max="8709" width="8" style="130" customWidth="1"/>
    <col min="8710" max="8710" width="12.5703125" style="130" customWidth="1"/>
    <col min="8711" max="8711" width="7.140625" style="130" customWidth="1"/>
    <col min="8712" max="8712" width="54.28515625" style="130" customWidth="1"/>
    <col min="8713" max="8713" width="11.85546875" style="130" bestFit="1" customWidth="1"/>
    <col min="8714" max="8714" width="11.85546875" style="130" customWidth="1"/>
    <col min="8715" max="8718" width="15.42578125" style="130" bestFit="1" customWidth="1"/>
    <col min="8719" max="8719" width="10.5703125" style="130" bestFit="1" customWidth="1"/>
    <col min="8720" max="8720" width="13.28515625" style="130" bestFit="1" customWidth="1"/>
    <col min="8721" max="8721" width="2.7109375" style="130" customWidth="1"/>
    <col min="8722" max="8722" width="12.42578125" style="130" bestFit="1" customWidth="1"/>
    <col min="8723" max="8723" width="11.85546875" style="130" bestFit="1" customWidth="1"/>
    <col min="8724" max="8727" width="15.42578125" style="130" bestFit="1" customWidth="1"/>
    <col min="8728" max="8728" width="10.5703125" style="130" bestFit="1" customWidth="1"/>
    <col min="8729" max="8729" width="17.7109375" style="130" bestFit="1" customWidth="1"/>
    <col min="8730" max="8730" width="2.7109375" style="130" customWidth="1"/>
    <col min="8731" max="8731" width="12.42578125" style="130" bestFit="1" customWidth="1"/>
    <col min="8732" max="8732" width="11.85546875" style="130" bestFit="1" customWidth="1"/>
    <col min="8733" max="8736" width="15.42578125" style="130" bestFit="1" customWidth="1"/>
    <col min="8737" max="8737" width="13.7109375" style="130" bestFit="1" customWidth="1"/>
    <col min="8738" max="8738" width="13.28515625" style="130" bestFit="1" customWidth="1"/>
    <col min="8739" max="8739" width="2.7109375" style="130" customWidth="1"/>
    <col min="8740" max="8740" width="10.7109375" style="130" customWidth="1"/>
    <col min="8741" max="8741" width="11.85546875" style="130" bestFit="1" customWidth="1"/>
    <col min="8742" max="8745" width="15.42578125" style="130" bestFit="1" customWidth="1"/>
    <col min="8746" max="8746" width="13.7109375" style="130" bestFit="1" customWidth="1"/>
    <col min="8747" max="8747" width="17.7109375" style="130" bestFit="1" customWidth="1"/>
    <col min="8748" max="8962" width="9.140625" style="130"/>
    <col min="8963" max="8963" width="20.42578125" style="130" bestFit="1" customWidth="1"/>
    <col min="8964" max="8964" width="9.42578125" style="130" customWidth="1"/>
    <col min="8965" max="8965" width="8" style="130" customWidth="1"/>
    <col min="8966" max="8966" width="12.5703125" style="130" customWidth="1"/>
    <col min="8967" max="8967" width="7.140625" style="130" customWidth="1"/>
    <col min="8968" max="8968" width="54.28515625" style="130" customWidth="1"/>
    <col min="8969" max="8969" width="11.85546875" style="130" bestFit="1" customWidth="1"/>
    <col min="8970" max="8970" width="11.85546875" style="130" customWidth="1"/>
    <col min="8971" max="8974" width="15.42578125" style="130" bestFit="1" customWidth="1"/>
    <col min="8975" max="8975" width="10.5703125" style="130" bestFit="1" customWidth="1"/>
    <col min="8976" max="8976" width="13.28515625" style="130" bestFit="1" customWidth="1"/>
    <col min="8977" max="8977" width="2.7109375" style="130" customWidth="1"/>
    <col min="8978" max="8978" width="12.42578125" style="130" bestFit="1" customWidth="1"/>
    <col min="8979" max="8979" width="11.85546875" style="130" bestFit="1" customWidth="1"/>
    <col min="8980" max="8983" width="15.42578125" style="130" bestFit="1" customWidth="1"/>
    <col min="8984" max="8984" width="10.5703125" style="130" bestFit="1" customWidth="1"/>
    <col min="8985" max="8985" width="17.7109375" style="130" bestFit="1" customWidth="1"/>
    <col min="8986" max="8986" width="2.7109375" style="130" customWidth="1"/>
    <col min="8987" max="8987" width="12.42578125" style="130" bestFit="1" customWidth="1"/>
    <col min="8988" max="8988" width="11.85546875" style="130" bestFit="1" customWidth="1"/>
    <col min="8989" max="8992" width="15.42578125" style="130" bestFit="1" customWidth="1"/>
    <col min="8993" max="8993" width="13.7109375" style="130" bestFit="1" customWidth="1"/>
    <col min="8994" max="8994" width="13.28515625" style="130" bestFit="1" customWidth="1"/>
    <col min="8995" max="8995" width="2.7109375" style="130" customWidth="1"/>
    <col min="8996" max="8996" width="10.7109375" style="130" customWidth="1"/>
    <col min="8997" max="8997" width="11.85546875" style="130" bestFit="1" customWidth="1"/>
    <col min="8998" max="9001" width="15.42578125" style="130" bestFit="1" customWidth="1"/>
    <col min="9002" max="9002" width="13.7109375" style="130" bestFit="1" customWidth="1"/>
    <col min="9003" max="9003" width="17.7109375" style="130" bestFit="1" customWidth="1"/>
    <col min="9004" max="9218" width="9.140625" style="130"/>
    <col min="9219" max="9219" width="20.42578125" style="130" bestFit="1" customWidth="1"/>
    <col min="9220" max="9220" width="9.42578125" style="130" customWidth="1"/>
    <col min="9221" max="9221" width="8" style="130" customWidth="1"/>
    <col min="9222" max="9222" width="12.5703125" style="130" customWidth="1"/>
    <col min="9223" max="9223" width="7.140625" style="130" customWidth="1"/>
    <col min="9224" max="9224" width="54.28515625" style="130" customWidth="1"/>
    <col min="9225" max="9225" width="11.85546875" style="130" bestFit="1" customWidth="1"/>
    <col min="9226" max="9226" width="11.85546875" style="130" customWidth="1"/>
    <col min="9227" max="9230" width="15.42578125" style="130" bestFit="1" customWidth="1"/>
    <col min="9231" max="9231" width="10.5703125" style="130" bestFit="1" customWidth="1"/>
    <col min="9232" max="9232" width="13.28515625" style="130" bestFit="1" customWidth="1"/>
    <col min="9233" max="9233" width="2.7109375" style="130" customWidth="1"/>
    <col min="9234" max="9234" width="12.42578125" style="130" bestFit="1" customWidth="1"/>
    <col min="9235" max="9235" width="11.85546875" style="130" bestFit="1" customWidth="1"/>
    <col min="9236" max="9239" width="15.42578125" style="130" bestFit="1" customWidth="1"/>
    <col min="9240" max="9240" width="10.5703125" style="130" bestFit="1" customWidth="1"/>
    <col min="9241" max="9241" width="17.7109375" style="130" bestFit="1" customWidth="1"/>
    <col min="9242" max="9242" width="2.7109375" style="130" customWidth="1"/>
    <col min="9243" max="9243" width="12.42578125" style="130" bestFit="1" customWidth="1"/>
    <col min="9244" max="9244" width="11.85546875" style="130" bestFit="1" customWidth="1"/>
    <col min="9245" max="9248" width="15.42578125" style="130" bestFit="1" customWidth="1"/>
    <col min="9249" max="9249" width="13.7109375" style="130" bestFit="1" customWidth="1"/>
    <col min="9250" max="9250" width="13.28515625" style="130" bestFit="1" customWidth="1"/>
    <col min="9251" max="9251" width="2.7109375" style="130" customWidth="1"/>
    <col min="9252" max="9252" width="10.7109375" style="130" customWidth="1"/>
    <col min="9253" max="9253" width="11.85546875" style="130" bestFit="1" customWidth="1"/>
    <col min="9254" max="9257" width="15.42578125" style="130" bestFit="1" customWidth="1"/>
    <col min="9258" max="9258" width="13.7109375" style="130" bestFit="1" customWidth="1"/>
    <col min="9259" max="9259" width="17.7109375" style="130" bestFit="1" customWidth="1"/>
    <col min="9260" max="9474" width="9.140625" style="130"/>
    <col min="9475" max="9475" width="20.42578125" style="130" bestFit="1" customWidth="1"/>
    <col min="9476" max="9476" width="9.42578125" style="130" customWidth="1"/>
    <col min="9477" max="9477" width="8" style="130" customWidth="1"/>
    <col min="9478" max="9478" width="12.5703125" style="130" customWidth="1"/>
    <col min="9479" max="9479" width="7.140625" style="130" customWidth="1"/>
    <col min="9480" max="9480" width="54.28515625" style="130" customWidth="1"/>
    <col min="9481" max="9481" width="11.85546875" style="130" bestFit="1" customWidth="1"/>
    <col min="9482" max="9482" width="11.85546875" style="130" customWidth="1"/>
    <col min="9483" max="9486" width="15.42578125" style="130" bestFit="1" customWidth="1"/>
    <col min="9487" max="9487" width="10.5703125" style="130" bestFit="1" customWidth="1"/>
    <col min="9488" max="9488" width="13.28515625" style="130" bestFit="1" customWidth="1"/>
    <col min="9489" max="9489" width="2.7109375" style="130" customWidth="1"/>
    <col min="9490" max="9490" width="12.42578125" style="130" bestFit="1" customWidth="1"/>
    <col min="9491" max="9491" width="11.85546875" style="130" bestFit="1" customWidth="1"/>
    <col min="9492" max="9495" width="15.42578125" style="130" bestFit="1" customWidth="1"/>
    <col min="9496" max="9496" width="10.5703125" style="130" bestFit="1" customWidth="1"/>
    <col min="9497" max="9497" width="17.7109375" style="130" bestFit="1" customWidth="1"/>
    <col min="9498" max="9498" width="2.7109375" style="130" customWidth="1"/>
    <col min="9499" max="9499" width="12.42578125" style="130" bestFit="1" customWidth="1"/>
    <col min="9500" max="9500" width="11.85546875" style="130" bestFit="1" customWidth="1"/>
    <col min="9501" max="9504" width="15.42578125" style="130" bestFit="1" customWidth="1"/>
    <col min="9505" max="9505" width="13.7109375" style="130" bestFit="1" customWidth="1"/>
    <col min="9506" max="9506" width="13.28515625" style="130" bestFit="1" customWidth="1"/>
    <col min="9507" max="9507" width="2.7109375" style="130" customWidth="1"/>
    <col min="9508" max="9508" width="10.7109375" style="130" customWidth="1"/>
    <col min="9509" max="9509" width="11.85546875" style="130" bestFit="1" customWidth="1"/>
    <col min="9510" max="9513" width="15.42578125" style="130" bestFit="1" customWidth="1"/>
    <col min="9514" max="9514" width="13.7109375" style="130" bestFit="1" customWidth="1"/>
    <col min="9515" max="9515" width="17.7109375" style="130" bestFit="1" customWidth="1"/>
    <col min="9516" max="9730" width="9.140625" style="130"/>
    <col min="9731" max="9731" width="20.42578125" style="130" bestFit="1" customWidth="1"/>
    <col min="9732" max="9732" width="9.42578125" style="130" customWidth="1"/>
    <col min="9733" max="9733" width="8" style="130" customWidth="1"/>
    <col min="9734" max="9734" width="12.5703125" style="130" customWidth="1"/>
    <col min="9735" max="9735" width="7.140625" style="130" customWidth="1"/>
    <col min="9736" max="9736" width="54.28515625" style="130" customWidth="1"/>
    <col min="9737" max="9737" width="11.85546875" style="130" bestFit="1" customWidth="1"/>
    <col min="9738" max="9738" width="11.85546875" style="130" customWidth="1"/>
    <col min="9739" max="9742" width="15.42578125" style="130" bestFit="1" customWidth="1"/>
    <col min="9743" max="9743" width="10.5703125" style="130" bestFit="1" customWidth="1"/>
    <col min="9744" max="9744" width="13.28515625" style="130" bestFit="1" customWidth="1"/>
    <col min="9745" max="9745" width="2.7109375" style="130" customWidth="1"/>
    <col min="9746" max="9746" width="12.42578125" style="130" bestFit="1" customWidth="1"/>
    <col min="9747" max="9747" width="11.85546875" style="130" bestFit="1" customWidth="1"/>
    <col min="9748" max="9751" width="15.42578125" style="130" bestFit="1" customWidth="1"/>
    <col min="9752" max="9752" width="10.5703125" style="130" bestFit="1" customWidth="1"/>
    <col min="9753" max="9753" width="17.7109375" style="130" bestFit="1" customWidth="1"/>
    <col min="9754" max="9754" width="2.7109375" style="130" customWidth="1"/>
    <col min="9755" max="9755" width="12.42578125" style="130" bestFit="1" customWidth="1"/>
    <col min="9756" max="9756" width="11.85546875" style="130" bestFit="1" customWidth="1"/>
    <col min="9757" max="9760" width="15.42578125" style="130" bestFit="1" customWidth="1"/>
    <col min="9761" max="9761" width="13.7109375" style="130" bestFit="1" customWidth="1"/>
    <col min="9762" max="9762" width="13.28515625" style="130" bestFit="1" customWidth="1"/>
    <col min="9763" max="9763" width="2.7109375" style="130" customWidth="1"/>
    <col min="9764" max="9764" width="10.7109375" style="130" customWidth="1"/>
    <col min="9765" max="9765" width="11.85546875" style="130" bestFit="1" customWidth="1"/>
    <col min="9766" max="9769" width="15.42578125" style="130" bestFit="1" customWidth="1"/>
    <col min="9770" max="9770" width="13.7109375" style="130" bestFit="1" customWidth="1"/>
    <col min="9771" max="9771" width="17.7109375" style="130" bestFit="1" customWidth="1"/>
    <col min="9772" max="9986" width="9.140625" style="130"/>
    <col min="9987" max="9987" width="20.42578125" style="130" bestFit="1" customWidth="1"/>
    <col min="9988" max="9988" width="9.42578125" style="130" customWidth="1"/>
    <col min="9989" max="9989" width="8" style="130" customWidth="1"/>
    <col min="9990" max="9990" width="12.5703125" style="130" customWidth="1"/>
    <col min="9991" max="9991" width="7.140625" style="130" customWidth="1"/>
    <col min="9992" max="9992" width="54.28515625" style="130" customWidth="1"/>
    <col min="9993" max="9993" width="11.85546875" style="130" bestFit="1" customWidth="1"/>
    <col min="9994" max="9994" width="11.85546875" style="130" customWidth="1"/>
    <col min="9995" max="9998" width="15.42578125" style="130" bestFit="1" customWidth="1"/>
    <col min="9999" max="9999" width="10.5703125" style="130" bestFit="1" customWidth="1"/>
    <col min="10000" max="10000" width="13.28515625" style="130" bestFit="1" customWidth="1"/>
    <col min="10001" max="10001" width="2.7109375" style="130" customWidth="1"/>
    <col min="10002" max="10002" width="12.42578125" style="130" bestFit="1" customWidth="1"/>
    <col min="10003" max="10003" width="11.85546875" style="130" bestFit="1" customWidth="1"/>
    <col min="10004" max="10007" width="15.42578125" style="130" bestFit="1" customWidth="1"/>
    <col min="10008" max="10008" width="10.5703125" style="130" bestFit="1" customWidth="1"/>
    <col min="10009" max="10009" width="17.7109375" style="130" bestFit="1" customWidth="1"/>
    <col min="10010" max="10010" width="2.7109375" style="130" customWidth="1"/>
    <col min="10011" max="10011" width="12.42578125" style="130" bestFit="1" customWidth="1"/>
    <col min="10012" max="10012" width="11.85546875" style="130" bestFit="1" customWidth="1"/>
    <col min="10013" max="10016" width="15.42578125" style="130" bestFit="1" customWidth="1"/>
    <col min="10017" max="10017" width="13.7109375" style="130" bestFit="1" customWidth="1"/>
    <col min="10018" max="10018" width="13.28515625" style="130" bestFit="1" customWidth="1"/>
    <col min="10019" max="10019" width="2.7109375" style="130" customWidth="1"/>
    <col min="10020" max="10020" width="10.7109375" style="130" customWidth="1"/>
    <col min="10021" max="10021" width="11.85546875" style="130" bestFit="1" customWidth="1"/>
    <col min="10022" max="10025" width="15.42578125" style="130" bestFit="1" customWidth="1"/>
    <col min="10026" max="10026" width="13.7109375" style="130" bestFit="1" customWidth="1"/>
    <col min="10027" max="10027" width="17.7109375" style="130" bestFit="1" customWidth="1"/>
    <col min="10028" max="10242" width="9.140625" style="130"/>
    <col min="10243" max="10243" width="20.42578125" style="130" bestFit="1" customWidth="1"/>
    <col min="10244" max="10244" width="9.42578125" style="130" customWidth="1"/>
    <col min="10245" max="10245" width="8" style="130" customWidth="1"/>
    <col min="10246" max="10246" width="12.5703125" style="130" customWidth="1"/>
    <col min="10247" max="10247" width="7.140625" style="130" customWidth="1"/>
    <col min="10248" max="10248" width="54.28515625" style="130" customWidth="1"/>
    <col min="10249" max="10249" width="11.85546875" style="130" bestFit="1" customWidth="1"/>
    <col min="10250" max="10250" width="11.85546875" style="130" customWidth="1"/>
    <col min="10251" max="10254" width="15.42578125" style="130" bestFit="1" customWidth="1"/>
    <col min="10255" max="10255" width="10.5703125" style="130" bestFit="1" customWidth="1"/>
    <col min="10256" max="10256" width="13.28515625" style="130" bestFit="1" customWidth="1"/>
    <col min="10257" max="10257" width="2.7109375" style="130" customWidth="1"/>
    <col min="10258" max="10258" width="12.42578125" style="130" bestFit="1" customWidth="1"/>
    <col min="10259" max="10259" width="11.85546875" style="130" bestFit="1" customWidth="1"/>
    <col min="10260" max="10263" width="15.42578125" style="130" bestFit="1" customWidth="1"/>
    <col min="10264" max="10264" width="10.5703125" style="130" bestFit="1" customWidth="1"/>
    <col min="10265" max="10265" width="17.7109375" style="130" bestFit="1" customWidth="1"/>
    <col min="10266" max="10266" width="2.7109375" style="130" customWidth="1"/>
    <col min="10267" max="10267" width="12.42578125" style="130" bestFit="1" customWidth="1"/>
    <col min="10268" max="10268" width="11.85546875" style="130" bestFit="1" customWidth="1"/>
    <col min="10269" max="10272" width="15.42578125" style="130" bestFit="1" customWidth="1"/>
    <col min="10273" max="10273" width="13.7109375" style="130" bestFit="1" customWidth="1"/>
    <col min="10274" max="10274" width="13.28515625" style="130" bestFit="1" customWidth="1"/>
    <col min="10275" max="10275" width="2.7109375" style="130" customWidth="1"/>
    <col min="10276" max="10276" width="10.7109375" style="130" customWidth="1"/>
    <col min="10277" max="10277" width="11.85546875" style="130" bestFit="1" customWidth="1"/>
    <col min="10278" max="10281" width="15.42578125" style="130" bestFit="1" customWidth="1"/>
    <col min="10282" max="10282" width="13.7109375" style="130" bestFit="1" customWidth="1"/>
    <col min="10283" max="10283" width="17.7109375" style="130" bestFit="1" customWidth="1"/>
    <col min="10284" max="10498" width="9.140625" style="130"/>
    <col min="10499" max="10499" width="20.42578125" style="130" bestFit="1" customWidth="1"/>
    <col min="10500" max="10500" width="9.42578125" style="130" customWidth="1"/>
    <col min="10501" max="10501" width="8" style="130" customWidth="1"/>
    <col min="10502" max="10502" width="12.5703125" style="130" customWidth="1"/>
    <col min="10503" max="10503" width="7.140625" style="130" customWidth="1"/>
    <col min="10504" max="10504" width="54.28515625" style="130" customWidth="1"/>
    <col min="10505" max="10505" width="11.85546875" style="130" bestFit="1" customWidth="1"/>
    <col min="10506" max="10506" width="11.85546875" style="130" customWidth="1"/>
    <col min="10507" max="10510" width="15.42578125" style="130" bestFit="1" customWidth="1"/>
    <col min="10511" max="10511" width="10.5703125" style="130" bestFit="1" customWidth="1"/>
    <col min="10512" max="10512" width="13.28515625" style="130" bestFit="1" customWidth="1"/>
    <col min="10513" max="10513" width="2.7109375" style="130" customWidth="1"/>
    <col min="10514" max="10514" width="12.42578125" style="130" bestFit="1" customWidth="1"/>
    <col min="10515" max="10515" width="11.85546875" style="130" bestFit="1" customWidth="1"/>
    <col min="10516" max="10519" width="15.42578125" style="130" bestFit="1" customWidth="1"/>
    <col min="10520" max="10520" width="10.5703125" style="130" bestFit="1" customWidth="1"/>
    <col min="10521" max="10521" width="17.7109375" style="130" bestFit="1" customWidth="1"/>
    <col min="10522" max="10522" width="2.7109375" style="130" customWidth="1"/>
    <col min="10523" max="10523" width="12.42578125" style="130" bestFit="1" customWidth="1"/>
    <col min="10524" max="10524" width="11.85546875" style="130" bestFit="1" customWidth="1"/>
    <col min="10525" max="10528" width="15.42578125" style="130" bestFit="1" customWidth="1"/>
    <col min="10529" max="10529" width="13.7109375" style="130" bestFit="1" customWidth="1"/>
    <col min="10530" max="10530" width="13.28515625" style="130" bestFit="1" customWidth="1"/>
    <col min="10531" max="10531" width="2.7109375" style="130" customWidth="1"/>
    <col min="10532" max="10532" width="10.7109375" style="130" customWidth="1"/>
    <col min="10533" max="10533" width="11.85546875" style="130" bestFit="1" customWidth="1"/>
    <col min="10534" max="10537" width="15.42578125" style="130" bestFit="1" customWidth="1"/>
    <col min="10538" max="10538" width="13.7109375" style="130" bestFit="1" customWidth="1"/>
    <col min="10539" max="10539" width="17.7109375" style="130" bestFit="1" customWidth="1"/>
    <col min="10540" max="10754" width="9.140625" style="130"/>
    <col min="10755" max="10755" width="20.42578125" style="130" bestFit="1" customWidth="1"/>
    <col min="10756" max="10756" width="9.42578125" style="130" customWidth="1"/>
    <col min="10757" max="10757" width="8" style="130" customWidth="1"/>
    <col min="10758" max="10758" width="12.5703125" style="130" customWidth="1"/>
    <col min="10759" max="10759" width="7.140625" style="130" customWidth="1"/>
    <col min="10760" max="10760" width="54.28515625" style="130" customWidth="1"/>
    <col min="10761" max="10761" width="11.85546875" style="130" bestFit="1" customWidth="1"/>
    <col min="10762" max="10762" width="11.85546875" style="130" customWidth="1"/>
    <col min="10763" max="10766" width="15.42578125" style="130" bestFit="1" customWidth="1"/>
    <col min="10767" max="10767" width="10.5703125" style="130" bestFit="1" customWidth="1"/>
    <col min="10768" max="10768" width="13.28515625" style="130" bestFit="1" customWidth="1"/>
    <col min="10769" max="10769" width="2.7109375" style="130" customWidth="1"/>
    <col min="10770" max="10770" width="12.42578125" style="130" bestFit="1" customWidth="1"/>
    <col min="10771" max="10771" width="11.85546875" style="130" bestFit="1" customWidth="1"/>
    <col min="10772" max="10775" width="15.42578125" style="130" bestFit="1" customWidth="1"/>
    <col min="10776" max="10776" width="10.5703125" style="130" bestFit="1" customWidth="1"/>
    <col min="10777" max="10777" width="17.7109375" style="130" bestFit="1" customWidth="1"/>
    <col min="10778" max="10778" width="2.7109375" style="130" customWidth="1"/>
    <col min="10779" max="10779" width="12.42578125" style="130" bestFit="1" customWidth="1"/>
    <col min="10780" max="10780" width="11.85546875" style="130" bestFit="1" customWidth="1"/>
    <col min="10781" max="10784" width="15.42578125" style="130" bestFit="1" customWidth="1"/>
    <col min="10785" max="10785" width="13.7109375" style="130" bestFit="1" customWidth="1"/>
    <col min="10786" max="10786" width="13.28515625" style="130" bestFit="1" customWidth="1"/>
    <col min="10787" max="10787" width="2.7109375" style="130" customWidth="1"/>
    <col min="10788" max="10788" width="10.7109375" style="130" customWidth="1"/>
    <col min="10789" max="10789" width="11.85546875" style="130" bestFit="1" customWidth="1"/>
    <col min="10790" max="10793" width="15.42578125" style="130" bestFit="1" customWidth="1"/>
    <col min="10794" max="10794" width="13.7109375" style="130" bestFit="1" customWidth="1"/>
    <col min="10795" max="10795" width="17.7109375" style="130" bestFit="1" customWidth="1"/>
    <col min="10796" max="11010" width="9.140625" style="130"/>
    <col min="11011" max="11011" width="20.42578125" style="130" bestFit="1" customWidth="1"/>
    <col min="11012" max="11012" width="9.42578125" style="130" customWidth="1"/>
    <col min="11013" max="11013" width="8" style="130" customWidth="1"/>
    <col min="11014" max="11014" width="12.5703125" style="130" customWidth="1"/>
    <col min="11015" max="11015" width="7.140625" style="130" customWidth="1"/>
    <col min="11016" max="11016" width="54.28515625" style="130" customWidth="1"/>
    <col min="11017" max="11017" width="11.85546875" style="130" bestFit="1" customWidth="1"/>
    <col min="11018" max="11018" width="11.85546875" style="130" customWidth="1"/>
    <col min="11019" max="11022" width="15.42578125" style="130" bestFit="1" customWidth="1"/>
    <col min="11023" max="11023" width="10.5703125" style="130" bestFit="1" customWidth="1"/>
    <col min="11024" max="11024" width="13.28515625" style="130" bestFit="1" customWidth="1"/>
    <col min="11025" max="11025" width="2.7109375" style="130" customWidth="1"/>
    <col min="11026" max="11026" width="12.42578125" style="130" bestFit="1" customWidth="1"/>
    <col min="11027" max="11027" width="11.85546875" style="130" bestFit="1" customWidth="1"/>
    <col min="11028" max="11031" width="15.42578125" style="130" bestFit="1" customWidth="1"/>
    <col min="11032" max="11032" width="10.5703125" style="130" bestFit="1" customWidth="1"/>
    <col min="11033" max="11033" width="17.7109375" style="130" bestFit="1" customWidth="1"/>
    <col min="11034" max="11034" width="2.7109375" style="130" customWidth="1"/>
    <col min="11035" max="11035" width="12.42578125" style="130" bestFit="1" customWidth="1"/>
    <col min="11036" max="11036" width="11.85546875" style="130" bestFit="1" customWidth="1"/>
    <col min="11037" max="11040" width="15.42578125" style="130" bestFit="1" customWidth="1"/>
    <col min="11041" max="11041" width="13.7109375" style="130" bestFit="1" customWidth="1"/>
    <col min="11042" max="11042" width="13.28515625" style="130" bestFit="1" customWidth="1"/>
    <col min="11043" max="11043" width="2.7109375" style="130" customWidth="1"/>
    <col min="11044" max="11044" width="10.7109375" style="130" customWidth="1"/>
    <col min="11045" max="11045" width="11.85546875" style="130" bestFit="1" customWidth="1"/>
    <col min="11046" max="11049" width="15.42578125" style="130" bestFit="1" customWidth="1"/>
    <col min="11050" max="11050" width="13.7109375" style="130" bestFit="1" customWidth="1"/>
    <col min="11051" max="11051" width="17.7109375" style="130" bestFit="1" customWidth="1"/>
    <col min="11052" max="11266" width="9.140625" style="130"/>
    <col min="11267" max="11267" width="20.42578125" style="130" bestFit="1" customWidth="1"/>
    <col min="11268" max="11268" width="9.42578125" style="130" customWidth="1"/>
    <col min="11269" max="11269" width="8" style="130" customWidth="1"/>
    <col min="11270" max="11270" width="12.5703125" style="130" customWidth="1"/>
    <col min="11271" max="11271" width="7.140625" style="130" customWidth="1"/>
    <col min="11272" max="11272" width="54.28515625" style="130" customWidth="1"/>
    <col min="11273" max="11273" width="11.85546875" style="130" bestFit="1" customWidth="1"/>
    <col min="11274" max="11274" width="11.85546875" style="130" customWidth="1"/>
    <col min="11275" max="11278" width="15.42578125" style="130" bestFit="1" customWidth="1"/>
    <col min="11279" max="11279" width="10.5703125" style="130" bestFit="1" customWidth="1"/>
    <col min="11280" max="11280" width="13.28515625" style="130" bestFit="1" customWidth="1"/>
    <col min="11281" max="11281" width="2.7109375" style="130" customWidth="1"/>
    <col min="11282" max="11282" width="12.42578125" style="130" bestFit="1" customWidth="1"/>
    <col min="11283" max="11283" width="11.85546875" style="130" bestFit="1" customWidth="1"/>
    <col min="11284" max="11287" width="15.42578125" style="130" bestFit="1" customWidth="1"/>
    <col min="11288" max="11288" width="10.5703125" style="130" bestFit="1" customWidth="1"/>
    <col min="11289" max="11289" width="17.7109375" style="130" bestFit="1" customWidth="1"/>
    <col min="11290" max="11290" width="2.7109375" style="130" customWidth="1"/>
    <col min="11291" max="11291" width="12.42578125" style="130" bestFit="1" customWidth="1"/>
    <col min="11292" max="11292" width="11.85546875" style="130" bestFit="1" customWidth="1"/>
    <col min="11293" max="11296" width="15.42578125" style="130" bestFit="1" customWidth="1"/>
    <col min="11297" max="11297" width="13.7109375" style="130" bestFit="1" customWidth="1"/>
    <col min="11298" max="11298" width="13.28515625" style="130" bestFit="1" customWidth="1"/>
    <col min="11299" max="11299" width="2.7109375" style="130" customWidth="1"/>
    <col min="11300" max="11300" width="10.7109375" style="130" customWidth="1"/>
    <col min="11301" max="11301" width="11.85546875" style="130" bestFit="1" customWidth="1"/>
    <col min="11302" max="11305" width="15.42578125" style="130" bestFit="1" customWidth="1"/>
    <col min="11306" max="11306" width="13.7109375" style="130" bestFit="1" customWidth="1"/>
    <col min="11307" max="11307" width="17.7109375" style="130" bestFit="1" customWidth="1"/>
    <col min="11308" max="11522" width="9.140625" style="130"/>
    <col min="11523" max="11523" width="20.42578125" style="130" bestFit="1" customWidth="1"/>
    <col min="11524" max="11524" width="9.42578125" style="130" customWidth="1"/>
    <col min="11525" max="11525" width="8" style="130" customWidth="1"/>
    <col min="11526" max="11526" width="12.5703125" style="130" customWidth="1"/>
    <col min="11527" max="11527" width="7.140625" style="130" customWidth="1"/>
    <col min="11528" max="11528" width="54.28515625" style="130" customWidth="1"/>
    <col min="11529" max="11529" width="11.85546875" style="130" bestFit="1" customWidth="1"/>
    <col min="11530" max="11530" width="11.85546875" style="130" customWidth="1"/>
    <col min="11531" max="11534" width="15.42578125" style="130" bestFit="1" customWidth="1"/>
    <col min="11535" max="11535" width="10.5703125" style="130" bestFit="1" customWidth="1"/>
    <col min="11536" max="11536" width="13.28515625" style="130" bestFit="1" customWidth="1"/>
    <col min="11537" max="11537" width="2.7109375" style="130" customWidth="1"/>
    <col min="11538" max="11538" width="12.42578125" style="130" bestFit="1" customWidth="1"/>
    <col min="11539" max="11539" width="11.85546875" style="130" bestFit="1" customWidth="1"/>
    <col min="11540" max="11543" width="15.42578125" style="130" bestFit="1" customWidth="1"/>
    <col min="11544" max="11544" width="10.5703125" style="130" bestFit="1" customWidth="1"/>
    <col min="11545" max="11545" width="17.7109375" style="130" bestFit="1" customWidth="1"/>
    <col min="11546" max="11546" width="2.7109375" style="130" customWidth="1"/>
    <col min="11547" max="11547" width="12.42578125" style="130" bestFit="1" customWidth="1"/>
    <col min="11548" max="11548" width="11.85546875" style="130" bestFit="1" customWidth="1"/>
    <col min="11549" max="11552" width="15.42578125" style="130" bestFit="1" customWidth="1"/>
    <col min="11553" max="11553" width="13.7109375" style="130" bestFit="1" customWidth="1"/>
    <col min="11554" max="11554" width="13.28515625" style="130" bestFit="1" customWidth="1"/>
    <col min="11555" max="11555" width="2.7109375" style="130" customWidth="1"/>
    <col min="11556" max="11556" width="10.7109375" style="130" customWidth="1"/>
    <col min="11557" max="11557" width="11.85546875" style="130" bestFit="1" customWidth="1"/>
    <col min="11558" max="11561" width="15.42578125" style="130" bestFit="1" customWidth="1"/>
    <col min="11562" max="11562" width="13.7109375" style="130" bestFit="1" customWidth="1"/>
    <col min="11563" max="11563" width="17.7109375" style="130" bestFit="1" customWidth="1"/>
    <col min="11564" max="11778" width="9.140625" style="130"/>
    <col min="11779" max="11779" width="20.42578125" style="130" bestFit="1" customWidth="1"/>
    <col min="11780" max="11780" width="9.42578125" style="130" customWidth="1"/>
    <col min="11781" max="11781" width="8" style="130" customWidth="1"/>
    <col min="11782" max="11782" width="12.5703125" style="130" customWidth="1"/>
    <col min="11783" max="11783" width="7.140625" style="130" customWidth="1"/>
    <col min="11784" max="11784" width="54.28515625" style="130" customWidth="1"/>
    <col min="11785" max="11785" width="11.85546875" style="130" bestFit="1" customWidth="1"/>
    <col min="11786" max="11786" width="11.85546875" style="130" customWidth="1"/>
    <col min="11787" max="11790" width="15.42578125" style="130" bestFit="1" customWidth="1"/>
    <col min="11791" max="11791" width="10.5703125" style="130" bestFit="1" customWidth="1"/>
    <col min="11792" max="11792" width="13.28515625" style="130" bestFit="1" customWidth="1"/>
    <col min="11793" max="11793" width="2.7109375" style="130" customWidth="1"/>
    <col min="11794" max="11794" width="12.42578125" style="130" bestFit="1" customWidth="1"/>
    <col min="11795" max="11795" width="11.85546875" style="130" bestFit="1" customWidth="1"/>
    <col min="11796" max="11799" width="15.42578125" style="130" bestFit="1" customWidth="1"/>
    <col min="11800" max="11800" width="10.5703125" style="130" bestFit="1" customWidth="1"/>
    <col min="11801" max="11801" width="17.7109375" style="130" bestFit="1" customWidth="1"/>
    <col min="11802" max="11802" width="2.7109375" style="130" customWidth="1"/>
    <col min="11803" max="11803" width="12.42578125" style="130" bestFit="1" customWidth="1"/>
    <col min="11804" max="11804" width="11.85546875" style="130" bestFit="1" customWidth="1"/>
    <col min="11805" max="11808" width="15.42578125" style="130" bestFit="1" customWidth="1"/>
    <col min="11809" max="11809" width="13.7109375" style="130" bestFit="1" customWidth="1"/>
    <col min="11810" max="11810" width="13.28515625" style="130" bestFit="1" customWidth="1"/>
    <col min="11811" max="11811" width="2.7109375" style="130" customWidth="1"/>
    <col min="11812" max="11812" width="10.7109375" style="130" customWidth="1"/>
    <col min="11813" max="11813" width="11.85546875" style="130" bestFit="1" customWidth="1"/>
    <col min="11814" max="11817" width="15.42578125" style="130" bestFit="1" customWidth="1"/>
    <col min="11818" max="11818" width="13.7109375" style="130" bestFit="1" customWidth="1"/>
    <col min="11819" max="11819" width="17.7109375" style="130" bestFit="1" customWidth="1"/>
    <col min="11820" max="12034" width="9.140625" style="130"/>
    <col min="12035" max="12035" width="20.42578125" style="130" bestFit="1" customWidth="1"/>
    <col min="12036" max="12036" width="9.42578125" style="130" customWidth="1"/>
    <col min="12037" max="12037" width="8" style="130" customWidth="1"/>
    <col min="12038" max="12038" width="12.5703125" style="130" customWidth="1"/>
    <col min="12039" max="12039" width="7.140625" style="130" customWidth="1"/>
    <col min="12040" max="12040" width="54.28515625" style="130" customWidth="1"/>
    <col min="12041" max="12041" width="11.85546875" style="130" bestFit="1" customWidth="1"/>
    <col min="12042" max="12042" width="11.85546875" style="130" customWidth="1"/>
    <col min="12043" max="12046" width="15.42578125" style="130" bestFit="1" customWidth="1"/>
    <col min="12047" max="12047" width="10.5703125" style="130" bestFit="1" customWidth="1"/>
    <col min="12048" max="12048" width="13.28515625" style="130" bestFit="1" customWidth="1"/>
    <col min="12049" max="12049" width="2.7109375" style="130" customWidth="1"/>
    <col min="12050" max="12050" width="12.42578125" style="130" bestFit="1" customWidth="1"/>
    <col min="12051" max="12051" width="11.85546875" style="130" bestFit="1" customWidth="1"/>
    <col min="12052" max="12055" width="15.42578125" style="130" bestFit="1" customWidth="1"/>
    <col min="12056" max="12056" width="10.5703125" style="130" bestFit="1" customWidth="1"/>
    <col min="12057" max="12057" width="17.7109375" style="130" bestFit="1" customWidth="1"/>
    <col min="12058" max="12058" width="2.7109375" style="130" customWidth="1"/>
    <col min="12059" max="12059" width="12.42578125" style="130" bestFit="1" customWidth="1"/>
    <col min="12060" max="12060" width="11.85546875" style="130" bestFit="1" customWidth="1"/>
    <col min="12061" max="12064" width="15.42578125" style="130" bestFit="1" customWidth="1"/>
    <col min="12065" max="12065" width="13.7109375" style="130" bestFit="1" customWidth="1"/>
    <col min="12066" max="12066" width="13.28515625" style="130" bestFit="1" customWidth="1"/>
    <col min="12067" max="12067" width="2.7109375" style="130" customWidth="1"/>
    <col min="12068" max="12068" width="10.7109375" style="130" customWidth="1"/>
    <col min="12069" max="12069" width="11.85546875" style="130" bestFit="1" customWidth="1"/>
    <col min="12070" max="12073" width="15.42578125" style="130" bestFit="1" customWidth="1"/>
    <col min="12074" max="12074" width="13.7109375" style="130" bestFit="1" customWidth="1"/>
    <col min="12075" max="12075" width="17.7109375" style="130" bestFit="1" customWidth="1"/>
    <col min="12076" max="12290" width="9.140625" style="130"/>
    <col min="12291" max="12291" width="20.42578125" style="130" bestFit="1" customWidth="1"/>
    <col min="12292" max="12292" width="9.42578125" style="130" customWidth="1"/>
    <col min="12293" max="12293" width="8" style="130" customWidth="1"/>
    <col min="12294" max="12294" width="12.5703125" style="130" customWidth="1"/>
    <col min="12295" max="12295" width="7.140625" style="130" customWidth="1"/>
    <col min="12296" max="12296" width="54.28515625" style="130" customWidth="1"/>
    <col min="12297" max="12297" width="11.85546875" style="130" bestFit="1" customWidth="1"/>
    <col min="12298" max="12298" width="11.85546875" style="130" customWidth="1"/>
    <col min="12299" max="12302" width="15.42578125" style="130" bestFit="1" customWidth="1"/>
    <col min="12303" max="12303" width="10.5703125" style="130" bestFit="1" customWidth="1"/>
    <col min="12304" max="12304" width="13.28515625" style="130" bestFit="1" customWidth="1"/>
    <col min="12305" max="12305" width="2.7109375" style="130" customWidth="1"/>
    <col min="12306" max="12306" width="12.42578125" style="130" bestFit="1" customWidth="1"/>
    <col min="12307" max="12307" width="11.85546875" style="130" bestFit="1" customWidth="1"/>
    <col min="12308" max="12311" width="15.42578125" style="130" bestFit="1" customWidth="1"/>
    <col min="12312" max="12312" width="10.5703125" style="130" bestFit="1" customWidth="1"/>
    <col min="12313" max="12313" width="17.7109375" style="130" bestFit="1" customWidth="1"/>
    <col min="12314" max="12314" width="2.7109375" style="130" customWidth="1"/>
    <col min="12315" max="12315" width="12.42578125" style="130" bestFit="1" customWidth="1"/>
    <col min="12316" max="12316" width="11.85546875" style="130" bestFit="1" customWidth="1"/>
    <col min="12317" max="12320" width="15.42578125" style="130" bestFit="1" customWidth="1"/>
    <col min="12321" max="12321" width="13.7109375" style="130" bestFit="1" customWidth="1"/>
    <col min="12322" max="12322" width="13.28515625" style="130" bestFit="1" customWidth="1"/>
    <col min="12323" max="12323" width="2.7109375" style="130" customWidth="1"/>
    <col min="12324" max="12324" width="10.7109375" style="130" customWidth="1"/>
    <col min="12325" max="12325" width="11.85546875" style="130" bestFit="1" customWidth="1"/>
    <col min="12326" max="12329" width="15.42578125" style="130" bestFit="1" customWidth="1"/>
    <col min="12330" max="12330" width="13.7109375" style="130" bestFit="1" customWidth="1"/>
    <col min="12331" max="12331" width="17.7109375" style="130" bestFit="1" customWidth="1"/>
    <col min="12332" max="12546" width="9.140625" style="130"/>
    <col min="12547" max="12547" width="20.42578125" style="130" bestFit="1" customWidth="1"/>
    <col min="12548" max="12548" width="9.42578125" style="130" customWidth="1"/>
    <col min="12549" max="12549" width="8" style="130" customWidth="1"/>
    <col min="12550" max="12550" width="12.5703125" style="130" customWidth="1"/>
    <col min="12551" max="12551" width="7.140625" style="130" customWidth="1"/>
    <col min="12552" max="12552" width="54.28515625" style="130" customWidth="1"/>
    <col min="12553" max="12553" width="11.85546875" style="130" bestFit="1" customWidth="1"/>
    <col min="12554" max="12554" width="11.85546875" style="130" customWidth="1"/>
    <col min="12555" max="12558" width="15.42578125" style="130" bestFit="1" customWidth="1"/>
    <col min="12559" max="12559" width="10.5703125" style="130" bestFit="1" customWidth="1"/>
    <col min="12560" max="12560" width="13.28515625" style="130" bestFit="1" customWidth="1"/>
    <col min="12561" max="12561" width="2.7109375" style="130" customWidth="1"/>
    <col min="12562" max="12562" width="12.42578125" style="130" bestFit="1" customWidth="1"/>
    <col min="12563" max="12563" width="11.85546875" style="130" bestFit="1" customWidth="1"/>
    <col min="12564" max="12567" width="15.42578125" style="130" bestFit="1" customWidth="1"/>
    <col min="12568" max="12568" width="10.5703125" style="130" bestFit="1" customWidth="1"/>
    <col min="12569" max="12569" width="17.7109375" style="130" bestFit="1" customWidth="1"/>
    <col min="12570" max="12570" width="2.7109375" style="130" customWidth="1"/>
    <col min="12571" max="12571" width="12.42578125" style="130" bestFit="1" customWidth="1"/>
    <col min="12572" max="12572" width="11.85546875" style="130" bestFit="1" customWidth="1"/>
    <col min="12573" max="12576" width="15.42578125" style="130" bestFit="1" customWidth="1"/>
    <col min="12577" max="12577" width="13.7109375" style="130" bestFit="1" customWidth="1"/>
    <col min="12578" max="12578" width="13.28515625" style="130" bestFit="1" customWidth="1"/>
    <col min="12579" max="12579" width="2.7109375" style="130" customWidth="1"/>
    <col min="12580" max="12580" width="10.7109375" style="130" customWidth="1"/>
    <col min="12581" max="12581" width="11.85546875" style="130" bestFit="1" customWidth="1"/>
    <col min="12582" max="12585" width="15.42578125" style="130" bestFit="1" customWidth="1"/>
    <col min="12586" max="12586" width="13.7109375" style="130" bestFit="1" customWidth="1"/>
    <col min="12587" max="12587" width="17.7109375" style="130" bestFit="1" customWidth="1"/>
    <col min="12588" max="12802" width="9.140625" style="130"/>
    <col min="12803" max="12803" width="20.42578125" style="130" bestFit="1" customWidth="1"/>
    <col min="12804" max="12804" width="9.42578125" style="130" customWidth="1"/>
    <col min="12805" max="12805" width="8" style="130" customWidth="1"/>
    <col min="12806" max="12806" width="12.5703125" style="130" customWidth="1"/>
    <col min="12807" max="12807" width="7.140625" style="130" customWidth="1"/>
    <col min="12808" max="12808" width="54.28515625" style="130" customWidth="1"/>
    <col min="12809" max="12809" width="11.85546875" style="130" bestFit="1" customWidth="1"/>
    <col min="12810" max="12810" width="11.85546875" style="130" customWidth="1"/>
    <col min="12811" max="12814" width="15.42578125" style="130" bestFit="1" customWidth="1"/>
    <col min="12815" max="12815" width="10.5703125" style="130" bestFit="1" customWidth="1"/>
    <col min="12816" max="12816" width="13.28515625" style="130" bestFit="1" customWidth="1"/>
    <col min="12817" max="12817" width="2.7109375" style="130" customWidth="1"/>
    <col min="12818" max="12818" width="12.42578125" style="130" bestFit="1" customWidth="1"/>
    <col min="12819" max="12819" width="11.85546875" style="130" bestFit="1" customWidth="1"/>
    <col min="12820" max="12823" width="15.42578125" style="130" bestFit="1" customWidth="1"/>
    <col min="12824" max="12824" width="10.5703125" style="130" bestFit="1" customWidth="1"/>
    <col min="12825" max="12825" width="17.7109375" style="130" bestFit="1" customWidth="1"/>
    <col min="12826" max="12826" width="2.7109375" style="130" customWidth="1"/>
    <col min="12827" max="12827" width="12.42578125" style="130" bestFit="1" customWidth="1"/>
    <col min="12828" max="12828" width="11.85546875" style="130" bestFit="1" customWidth="1"/>
    <col min="12829" max="12832" width="15.42578125" style="130" bestFit="1" customWidth="1"/>
    <col min="12833" max="12833" width="13.7109375" style="130" bestFit="1" customWidth="1"/>
    <col min="12834" max="12834" width="13.28515625" style="130" bestFit="1" customWidth="1"/>
    <col min="12835" max="12835" width="2.7109375" style="130" customWidth="1"/>
    <col min="12836" max="12836" width="10.7109375" style="130" customWidth="1"/>
    <col min="12837" max="12837" width="11.85546875" style="130" bestFit="1" customWidth="1"/>
    <col min="12838" max="12841" width="15.42578125" style="130" bestFit="1" customWidth="1"/>
    <col min="12842" max="12842" width="13.7109375" style="130" bestFit="1" customWidth="1"/>
    <col min="12843" max="12843" width="17.7109375" style="130" bestFit="1" customWidth="1"/>
    <col min="12844" max="13058" width="9.140625" style="130"/>
    <col min="13059" max="13059" width="20.42578125" style="130" bestFit="1" customWidth="1"/>
    <col min="13060" max="13060" width="9.42578125" style="130" customWidth="1"/>
    <col min="13061" max="13061" width="8" style="130" customWidth="1"/>
    <col min="13062" max="13062" width="12.5703125" style="130" customWidth="1"/>
    <col min="13063" max="13063" width="7.140625" style="130" customWidth="1"/>
    <col min="13064" max="13064" width="54.28515625" style="130" customWidth="1"/>
    <col min="13065" max="13065" width="11.85546875" style="130" bestFit="1" customWidth="1"/>
    <col min="13066" max="13066" width="11.85546875" style="130" customWidth="1"/>
    <col min="13067" max="13070" width="15.42578125" style="130" bestFit="1" customWidth="1"/>
    <col min="13071" max="13071" width="10.5703125" style="130" bestFit="1" customWidth="1"/>
    <col min="13072" max="13072" width="13.28515625" style="130" bestFit="1" customWidth="1"/>
    <col min="13073" max="13073" width="2.7109375" style="130" customWidth="1"/>
    <col min="13074" max="13074" width="12.42578125" style="130" bestFit="1" customWidth="1"/>
    <col min="13075" max="13075" width="11.85546875" style="130" bestFit="1" customWidth="1"/>
    <col min="13076" max="13079" width="15.42578125" style="130" bestFit="1" customWidth="1"/>
    <col min="13080" max="13080" width="10.5703125" style="130" bestFit="1" customWidth="1"/>
    <col min="13081" max="13081" width="17.7109375" style="130" bestFit="1" customWidth="1"/>
    <col min="13082" max="13082" width="2.7109375" style="130" customWidth="1"/>
    <col min="13083" max="13083" width="12.42578125" style="130" bestFit="1" customWidth="1"/>
    <col min="13084" max="13084" width="11.85546875" style="130" bestFit="1" customWidth="1"/>
    <col min="13085" max="13088" width="15.42578125" style="130" bestFit="1" customWidth="1"/>
    <col min="13089" max="13089" width="13.7109375" style="130" bestFit="1" customWidth="1"/>
    <col min="13090" max="13090" width="13.28515625" style="130" bestFit="1" customWidth="1"/>
    <col min="13091" max="13091" width="2.7109375" style="130" customWidth="1"/>
    <col min="13092" max="13092" width="10.7109375" style="130" customWidth="1"/>
    <col min="13093" max="13093" width="11.85546875" style="130" bestFit="1" customWidth="1"/>
    <col min="13094" max="13097" width="15.42578125" style="130" bestFit="1" customWidth="1"/>
    <col min="13098" max="13098" width="13.7109375" style="130" bestFit="1" customWidth="1"/>
    <col min="13099" max="13099" width="17.7109375" style="130" bestFit="1" customWidth="1"/>
    <col min="13100" max="13314" width="9.140625" style="130"/>
    <col min="13315" max="13315" width="20.42578125" style="130" bestFit="1" customWidth="1"/>
    <col min="13316" max="13316" width="9.42578125" style="130" customWidth="1"/>
    <col min="13317" max="13317" width="8" style="130" customWidth="1"/>
    <col min="13318" max="13318" width="12.5703125" style="130" customWidth="1"/>
    <col min="13319" max="13319" width="7.140625" style="130" customWidth="1"/>
    <col min="13320" max="13320" width="54.28515625" style="130" customWidth="1"/>
    <col min="13321" max="13321" width="11.85546875" style="130" bestFit="1" customWidth="1"/>
    <col min="13322" max="13322" width="11.85546875" style="130" customWidth="1"/>
    <col min="13323" max="13326" width="15.42578125" style="130" bestFit="1" customWidth="1"/>
    <col min="13327" max="13327" width="10.5703125" style="130" bestFit="1" customWidth="1"/>
    <col min="13328" max="13328" width="13.28515625" style="130" bestFit="1" customWidth="1"/>
    <col min="13329" max="13329" width="2.7109375" style="130" customWidth="1"/>
    <col min="13330" max="13330" width="12.42578125" style="130" bestFit="1" customWidth="1"/>
    <col min="13331" max="13331" width="11.85546875" style="130" bestFit="1" customWidth="1"/>
    <col min="13332" max="13335" width="15.42578125" style="130" bestFit="1" customWidth="1"/>
    <col min="13336" max="13336" width="10.5703125" style="130" bestFit="1" customWidth="1"/>
    <col min="13337" max="13337" width="17.7109375" style="130" bestFit="1" customWidth="1"/>
    <col min="13338" max="13338" width="2.7109375" style="130" customWidth="1"/>
    <col min="13339" max="13339" width="12.42578125" style="130" bestFit="1" customWidth="1"/>
    <col min="13340" max="13340" width="11.85546875" style="130" bestFit="1" customWidth="1"/>
    <col min="13341" max="13344" width="15.42578125" style="130" bestFit="1" customWidth="1"/>
    <col min="13345" max="13345" width="13.7109375" style="130" bestFit="1" customWidth="1"/>
    <col min="13346" max="13346" width="13.28515625" style="130" bestFit="1" customWidth="1"/>
    <col min="13347" max="13347" width="2.7109375" style="130" customWidth="1"/>
    <col min="13348" max="13348" width="10.7109375" style="130" customWidth="1"/>
    <col min="13349" max="13349" width="11.85546875" style="130" bestFit="1" customWidth="1"/>
    <col min="13350" max="13353" width="15.42578125" style="130" bestFit="1" customWidth="1"/>
    <col min="13354" max="13354" width="13.7109375" style="130" bestFit="1" customWidth="1"/>
    <col min="13355" max="13355" width="17.7109375" style="130" bestFit="1" customWidth="1"/>
    <col min="13356" max="13570" width="9.140625" style="130"/>
    <col min="13571" max="13571" width="20.42578125" style="130" bestFit="1" customWidth="1"/>
    <col min="13572" max="13572" width="9.42578125" style="130" customWidth="1"/>
    <col min="13573" max="13573" width="8" style="130" customWidth="1"/>
    <col min="13574" max="13574" width="12.5703125" style="130" customWidth="1"/>
    <col min="13575" max="13575" width="7.140625" style="130" customWidth="1"/>
    <col min="13576" max="13576" width="54.28515625" style="130" customWidth="1"/>
    <col min="13577" max="13577" width="11.85546875" style="130" bestFit="1" customWidth="1"/>
    <col min="13578" max="13578" width="11.85546875" style="130" customWidth="1"/>
    <col min="13579" max="13582" width="15.42578125" style="130" bestFit="1" customWidth="1"/>
    <col min="13583" max="13583" width="10.5703125" style="130" bestFit="1" customWidth="1"/>
    <col min="13584" max="13584" width="13.28515625" style="130" bestFit="1" customWidth="1"/>
    <col min="13585" max="13585" width="2.7109375" style="130" customWidth="1"/>
    <col min="13586" max="13586" width="12.42578125" style="130" bestFit="1" customWidth="1"/>
    <col min="13587" max="13587" width="11.85546875" style="130" bestFit="1" customWidth="1"/>
    <col min="13588" max="13591" width="15.42578125" style="130" bestFit="1" customWidth="1"/>
    <col min="13592" max="13592" width="10.5703125" style="130" bestFit="1" customWidth="1"/>
    <col min="13593" max="13593" width="17.7109375" style="130" bestFit="1" customWidth="1"/>
    <col min="13594" max="13594" width="2.7109375" style="130" customWidth="1"/>
    <col min="13595" max="13595" width="12.42578125" style="130" bestFit="1" customWidth="1"/>
    <col min="13596" max="13596" width="11.85546875" style="130" bestFit="1" customWidth="1"/>
    <col min="13597" max="13600" width="15.42578125" style="130" bestFit="1" customWidth="1"/>
    <col min="13601" max="13601" width="13.7109375" style="130" bestFit="1" customWidth="1"/>
    <col min="13602" max="13602" width="13.28515625" style="130" bestFit="1" customWidth="1"/>
    <col min="13603" max="13603" width="2.7109375" style="130" customWidth="1"/>
    <col min="13604" max="13604" width="10.7109375" style="130" customWidth="1"/>
    <col min="13605" max="13605" width="11.85546875" style="130" bestFit="1" customWidth="1"/>
    <col min="13606" max="13609" width="15.42578125" style="130" bestFit="1" customWidth="1"/>
    <col min="13610" max="13610" width="13.7109375" style="130" bestFit="1" customWidth="1"/>
    <col min="13611" max="13611" width="17.7109375" style="130" bestFit="1" customWidth="1"/>
    <col min="13612" max="13826" width="9.140625" style="130"/>
    <col min="13827" max="13827" width="20.42578125" style="130" bestFit="1" customWidth="1"/>
    <col min="13828" max="13828" width="9.42578125" style="130" customWidth="1"/>
    <col min="13829" max="13829" width="8" style="130" customWidth="1"/>
    <col min="13830" max="13830" width="12.5703125" style="130" customWidth="1"/>
    <col min="13831" max="13831" width="7.140625" style="130" customWidth="1"/>
    <col min="13832" max="13832" width="54.28515625" style="130" customWidth="1"/>
    <col min="13833" max="13833" width="11.85546875" style="130" bestFit="1" customWidth="1"/>
    <col min="13834" max="13834" width="11.85546875" style="130" customWidth="1"/>
    <col min="13835" max="13838" width="15.42578125" style="130" bestFit="1" customWidth="1"/>
    <col min="13839" max="13839" width="10.5703125" style="130" bestFit="1" customWidth="1"/>
    <col min="13840" max="13840" width="13.28515625" style="130" bestFit="1" customWidth="1"/>
    <col min="13841" max="13841" width="2.7109375" style="130" customWidth="1"/>
    <col min="13842" max="13842" width="12.42578125" style="130" bestFit="1" customWidth="1"/>
    <col min="13843" max="13843" width="11.85546875" style="130" bestFit="1" customWidth="1"/>
    <col min="13844" max="13847" width="15.42578125" style="130" bestFit="1" customWidth="1"/>
    <col min="13848" max="13848" width="10.5703125" style="130" bestFit="1" customWidth="1"/>
    <col min="13849" max="13849" width="17.7109375" style="130" bestFit="1" customWidth="1"/>
    <col min="13850" max="13850" width="2.7109375" style="130" customWidth="1"/>
    <col min="13851" max="13851" width="12.42578125" style="130" bestFit="1" customWidth="1"/>
    <col min="13852" max="13852" width="11.85546875" style="130" bestFit="1" customWidth="1"/>
    <col min="13853" max="13856" width="15.42578125" style="130" bestFit="1" customWidth="1"/>
    <col min="13857" max="13857" width="13.7109375" style="130" bestFit="1" customWidth="1"/>
    <col min="13858" max="13858" width="13.28515625" style="130" bestFit="1" customWidth="1"/>
    <col min="13859" max="13859" width="2.7109375" style="130" customWidth="1"/>
    <col min="13860" max="13860" width="10.7109375" style="130" customWidth="1"/>
    <col min="13861" max="13861" width="11.85546875" style="130" bestFit="1" customWidth="1"/>
    <col min="13862" max="13865" width="15.42578125" style="130" bestFit="1" customWidth="1"/>
    <col min="13866" max="13866" width="13.7109375" style="130" bestFit="1" customWidth="1"/>
    <col min="13867" max="13867" width="17.7109375" style="130" bestFit="1" customWidth="1"/>
    <col min="13868" max="14082" width="9.140625" style="130"/>
    <col min="14083" max="14083" width="20.42578125" style="130" bestFit="1" customWidth="1"/>
    <col min="14084" max="14084" width="9.42578125" style="130" customWidth="1"/>
    <col min="14085" max="14085" width="8" style="130" customWidth="1"/>
    <col min="14086" max="14086" width="12.5703125" style="130" customWidth="1"/>
    <col min="14087" max="14087" width="7.140625" style="130" customWidth="1"/>
    <col min="14088" max="14088" width="54.28515625" style="130" customWidth="1"/>
    <col min="14089" max="14089" width="11.85546875" style="130" bestFit="1" customWidth="1"/>
    <col min="14090" max="14090" width="11.85546875" style="130" customWidth="1"/>
    <col min="14091" max="14094" width="15.42578125" style="130" bestFit="1" customWidth="1"/>
    <col min="14095" max="14095" width="10.5703125" style="130" bestFit="1" customWidth="1"/>
    <col min="14096" max="14096" width="13.28515625" style="130" bestFit="1" customWidth="1"/>
    <col min="14097" max="14097" width="2.7109375" style="130" customWidth="1"/>
    <col min="14098" max="14098" width="12.42578125" style="130" bestFit="1" customWidth="1"/>
    <col min="14099" max="14099" width="11.85546875" style="130" bestFit="1" customWidth="1"/>
    <col min="14100" max="14103" width="15.42578125" style="130" bestFit="1" customWidth="1"/>
    <col min="14104" max="14104" width="10.5703125" style="130" bestFit="1" customWidth="1"/>
    <col min="14105" max="14105" width="17.7109375" style="130" bestFit="1" customWidth="1"/>
    <col min="14106" max="14106" width="2.7109375" style="130" customWidth="1"/>
    <col min="14107" max="14107" width="12.42578125" style="130" bestFit="1" customWidth="1"/>
    <col min="14108" max="14108" width="11.85546875" style="130" bestFit="1" customWidth="1"/>
    <col min="14109" max="14112" width="15.42578125" style="130" bestFit="1" customWidth="1"/>
    <col min="14113" max="14113" width="13.7109375" style="130" bestFit="1" customWidth="1"/>
    <col min="14114" max="14114" width="13.28515625" style="130" bestFit="1" customWidth="1"/>
    <col min="14115" max="14115" width="2.7109375" style="130" customWidth="1"/>
    <col min="14116" max="14116" width="10.7109375" style="130" customWidth="1"/>
    <col min="14117" max="14117" width="11.85546875" style="130" bestFit="1" customWidth="1"/>
    <col min="14118" max="14121" width="15.42578125" style="130" bestFit="1" customWidth="1"/>
    <col min="14122" max="14122" width="13.7109375" style="130" bestFit="1" customWidth="1"/>
    <col min="14123" max="14123" width="17.7109375" style="130" bestFit="1" customWidth="1"/>
    <col min="14124" max="14338" width="9.140625" style="130"/>
    <col min="14339" max="14339" width="20.42578125" style="130" bestFit="1" customWidth="1"/>
    <col min="14340" max="14340" width="9.42578125" style="130" customWidth="1"/>
    <col min="14341" max="14341" width="8" style="130" customWidth="1"/>
    <col min="14342" max="14342" width="12.5703125" style="130" customWidth="1"/>
    <col min="14343" max="14343" width="7.140625" style="130" customWidth="1"/>
    <col min="14344" max="14344" width="54.28515625" style="130" customWidth="1"/>
    <col min="14345" max="14345" width="11.85546875" style="130" bestFit="1" customWidth="1"/>
    <col min="14346" max="14346" width="11.85546875" style="130" customWidth="1"/>
    <col min="14347" max="14350" width="15.42578125" style="130" bestFit="1" customWidth="1"/>
    <col min="14351" max="14351" width="10.5703125" style="130" bestFit="1" customWidth="1"/>
    <col min="14352" max="14352" width="13.28515625" style="130" bestFit="1" customWidth="1"/>
    <col min="14353" max="14353" width="2.7109375" style="130" customWidth="1"/>
    <col min="14354" max="14354" width="12.42578125" style="130" bestFit="1" customWidth="1"/>
    <col min="14355" max="14355" width="11.85546875" style="130" bestFit="1" customWidth="1"/>
    <col min="14356" max="14359" width="15.42578125" style="130" bestFit="1" customWidth="1"/>
    <col min="14360" max="14360" width="10.5703125" style="130" bestFit="1" customWidth="1"/>
    <col min="14361" max="14361" width="17.7109375" style="130" bestFit="1" customWidth="1"/>
    <col min="14362" max="14362" width="2.7109375" style="130" customWidth="1"/>
    <col min="14363" max="14363" width="12.42578125" style="130" bestFit="1" customWidth="1"/>
    <col min="14364" max="14364" width="11.85546875" style="130" bestFit="1" customWidth="1"/>
    <col min="14365" max="14368" width="15.42578125" style="130" bestFit="1" customWidth="1"/>
    <col min="14369" max="14369" width="13.7109375" style="130" bestFit="1" customWidth="1"/>
    <col min="14370" max="14370" width="13.28515625" style="130" bestFit="1" customWidth="1"/>
    <col min="14371" max="14371" width="2.7109375" style="130" customWidth="1"/>
    <col min="14372" max="14372" width="10.7109375" style="130" customWidth="1"/>
    <col min="14373" max="14373" width="11.85546875" style="130" bestFit="1" customWidth="1"/>
    <col min="14374" max="14377" width="15.42578125" style="130" bestFit="1" customWidth="1"/>
    <col min="14378" max="14378" width="13.7109375" style="130" bestFit="1" customWidth="1"/>
    <col min="14379" max="14379" width="17.7109375" style="130" bestFit="1" customWidth="1"/>
    <col min="14380" max="14594" width="9.140625" style="130"/>
    <col min="14595" max="14595" width="20.42578125" style="130" bestFit="1" customWidth="1"/>
    <col min="14596" max="14596" width="9.42578125" style="130" customWidth="1"/>
    <col min="14597" max="14597" width="8" style="130" customWidth="1"/>
    <col min="14598" max="14598" width="12.5703125" style="130" customWidth="1"/>
    <col min="14599" max="14599" width="7.140625" style="130" customWidth="1"/>
    <col min="14600" max="14600" width="54.28515625" style="130" customWidth="1"/>
    <col min="14601" max="14601" width="11.85546875" style="130" bestFit="1" customWidth="1"/>
    <col min="14602" max="14602" width="11.85546875" style="130" customWidth="1"/>
    <col min="14603" max="14606" width="15.42578125" style="130" bestFit="1" customWidth="1"/>
    <col min="14607" max="14607" width="10.5703125" style="130" bestFit="1" customWidth="1"/>
    <col min="14608" max="14608" width="13.28515625" style="130" bestFit="1" customWidth="1"/>
    <col min="14609" max="14609" width="2.7109375" style="130" customWidth="1"/>
    <col min="14610" max="14610" width="12.42578125" style="130" bestFit="1" customWidth="1"/>
    <col min="14611" max="14611" width="11.85546875" style="130" bestFit="1" customWidth="1"/>
    <col min="14612" max="14615" width="15.42578125" style="130" bestFit="1" customWidth="1"/>
    <col min="14616" max="14616" width="10.5703125" style="130" bestFit="1" customWidth="1"/>
    <col min="14617" max="14617" width="17.7109375" style="130" bestFit="1" customWidth="1"/>
    <col min="14618" max="14618" width="2.7109375" style="130" customWidth="1"/>
    <col min="14619" max="14619" width="12.42578125" style="130" bestFit="1" customWidth="1"/>
    <col min="14620" max="14620" width="11.85546875" style="130" bestFit="1" customWidth="1"/>
    <col min="14621" max="14624" width="15.42578125" style="130" bestFit="1" customWidth="1"/>
    <col min="14625" max="14625" width="13.7109375" style="130" bestFit="1" customWidth="1"/>
    <col min="14626" max="14626" width="13.28515625" style="130" bestFit="1" customWidth="1"/>
    <col min="14627" max="14627" width="2.7109375" style="130" customWidth="1"/>
    <col min="14628" max="14628" width="10.7109375" style="130" customWidth="1"/>
    <col min="14629" max="14629" width="11.85546875" style="130" bestFit="1" customWidth="1"/>
    <col min="14630" max="14633" width="15.42578125" style="130" bestFit="1" customWidth="1"/>
    <col min="14634" max="14634" width="13.7109375" style="130" bestFit="1" customWidth="1"/>
    <col min="14635" max="14635" width="17.7109375" style="130" bestFit="1" customWidth="1"/>
    <col min="14636" max="14850" width="9.140625" style="130"/>
    <col min="14851" max="14851" width="20.42578125" style="130" bestFit="1" customWidth="1"/>
    <col min="14852" max="14852" width="9.42578125" style="130" customWidth="1"/>
    <col min="14853" max="14853" width="8" style="130" customWidth="1"/>
    <col min="14854" max="14854" width="12.5703125" style="130" customWidth="1"/>
    <col min="14855" max="14855" width="7.140625" style="130" customWidth="1"/>
    <col min="14856" max="14856" width="54.28515625" style="130" customWidth="1"/>
    <col min="14857" max="14857" width="11.85546875" style="130" bestFit="1" customWidth="1"/>
    <col min="14858" max="14858" width="11.85546875" style="130" customWidth="1"/>
    <col min="14859" max="14862" width="15.42578125" style="130" bestFit="1" customWidth="1"/>
    <col min="14863" max="14863" width="10.5703125" style="130" bestFit="1" customWidth="1"/>
    <col min="14864" max="14864" width="13.28515625" style="130" bestFit="1" customWidth="1"/>
    <col min="14865" max="14865" width="2.7109375" style="130" customWidth="1"/>
    <col min="14866" max="14866" width="12.42578125" style="130" bestFit="1" customWidth="1"/>
    <col min="14867" max="14867" width="11.85546875" style="130" bestFit="1" customWidth="1"/>
    <col min="14868" max="14871" width="15.42578125" style="130" bestFit="1" customWidth="1"/>
    <col min="14872" max="14872" width="10.5703125" style="130" bestFit="1" customWidth="1"/>
    <col min="14873" max="14873" width="17.7109375" style="130" bestFit="1" customWidth="1"/>
    <col min="14874" max="14874" width="2.7109375" style="130" customWidth="1"/>
    <col min="14875" max="14875" width="12.42578125" style="130" bestFit="1" customWidth="1"/>
    <col min="14876" max="14876" width="11.85546875" style="130" bestFit="1" customWidth="1"/>
    <col min="14877" max="14880" width="15.42578125" style="130" bestFit="1" customWidth="1"/>
    <col min="14881" max="14881" width="13.7109375" style="130" bestFit="1" customWidth="1"/>
    <col min="14882" max="14882" width="13.28515625" style="130" bestFit="1" customWidth="1"/>
    <col min="14883" max="14883" width="2.7109375" style="130" customWidth="1"/>
    <col min="14884" max="14884" width="10.7109375" style="130" customWidth="1"/>
    <col min="14885" max="14885" width="11.85546875" style="130" bestFit="1" customWidth="1"/>
    <col min="14886" max="14889" width="15.42578125" style="130" bestFit="1" customWidth="1"/>
    <col min="14890" max="14890" width="13.7109375" style="130" bestFit="1" customWidth="1"/>
    <col min="14891" max="14891" width="17.7109375" style="130" bestFit="1" customWidth="1"/>
    <col min="14892" max="15106" width="9.140625" style="130"/>
    <col min="15107" max="15107" width="20.42578125" style="130" bestFit="1" customWidth="1"/>
    <col min="15108" max="15108" width="9.42578125" style="130" customWidth="1"/>
    <col min="15109" max="15109" width="8" style="130" customWidth="1"/>
    <col min="15110" max="15110" width="12.5703125" style="130" customWidth="1"/>
    <col min="15111" max="15111" width="7.140625" style="130" customWidth="1"/>
    <col min="15112" max="15112" width="54.28515625" style="130" customWidth="1"/>
    <col min="15113" max="15113" width="11.85546875" style="130" bestFit="1" customWidth="1"/>
    <col min="15114" max="15114" width="11.85546875" style="130" customWidth="1"/>
    <col min="15115" max="15118" width="15.42578125" style="130" bestFit="1" customWidth="1"/>
    <col min="15119" max="15119" width="10.5703125" style="130" bestFit="1" customWidth="1"/>
    <col min="15120" max="15120" width="13.28515625" style="130" bestFit="1" customWidth="1"/>
    <col min="15121" max="15121" width="2.7109375" style="130" customWidth="1"/>
    <col min="15122" max="15122" width="12.42578125" style="130" bestFit="1" customWidth="1"/>
    <col min="15123" max="15123" width="11.85546875" style="130" bestFit="1" customWidth="1"/>
    <col min="15124" max="15127" width="15.42578125" style="130" bestFit="1" customWidth="1"/>
    <col min="15128" max="15128" width="10.5703125" style="130" bestFit="1" customWidth="1"/>
    <col min="15129" max="15129" width="17.7109375" style="130" bestFit="1" customWidth="1"/>
    <col min="15130" max="15130" width="2.7109375" style="130" customWidth="1"/>
    <col min="15131" max="15131" width="12.42578125" style="130" bestFit="1" customWidth="1"/>
    <col min="15132" max="15132" width="11.85546875" style="130" bestFit="1" customWidth="1"/>
    <col min="15133" max="15136" width="15.42578125" style="130" bestFit="1" customWidth="1"/>
    <col min="15137" max="15137" width="13.7109375" style="130" bestFit="1" customWidth="1"/>
    <col min="15138" max="15138" width="13.28515625" style="130" bestFit="1" customWidth="1"/>
    <col min="15139" max="15139" width="2.7109375" style="130" customWidth="1"/>
    <col min="15140" max="15140" width="10.7109375" style="130" customWidth="1"/>
    <col min="15141" max="15141" width="11.85546875" style="130" bestFit="1" customWidth="1"/>
    <col min="15142" max="15145" width="15.42578125" style="130" bestFit="1" customWidth="1"/>
    <col min="15146" max="15146" width="13.7109375" style="130" bestFit="1" customWidth="1"/>
    <col min="15147" max="15147" width="17.7109375" style="130" bestFit="1" customWidth="1"/>
    <col min="15148" max="15362" width="9.140625" style="130"/>
    <col min="15363" max="15363" width="20.42578125" style="130" bestFit="1" customWidth="1"/>
    <col min="15364" max="15364" width="9.42578125" style="130" customWidth="1"/>
    <col min="15365" max="15365" width="8" style="130" customWidth="1"/>
    <col min="15366" max="15366" width="12.5703125" style="130" customWidth="1"/>
    <col min="15367" max="15367" width="7.140625" style="130" customWidth="1"/>
    <col min="15368" max="15368" width="54.28515625" style="130" customWidth="1"/>
    <col min="15369" max="15369" width="11.85546875" style="130" bestFit="1" customWidth="1"/>
    <col min="15370" max="15370" width="11.85546875" style="130" customWidth="1"/>
    <col min="15371" max="15374" width="15.42578125" style="130" bestFit="1" customWidth="1"/>
    <col min="15375" max="15375" width="10.5703125" style="130" bestFit="1" customWidth="1"/>
    <col min="15376" max="15376" width="13.28515625" style="130" bestFit="1" customWidth="1"/>
    <col min="15377" max="15377" width="2.7109375" style="130" customWidth="1"/>
    <col min="15378" max="15378" width="12.42578125" style="130" bestFit="1" customWidth="1"/>
    <col min="15379" max="15379" width="11.85546875" style="130" bestFit="1" customWidth="1"/>
    <col min="15380" max="15383" width="15.42578125" style="130" bestFit="1" customWidth="1"/>
    <col min="15384" max="15384" width="10.5703125" style="130" bestFit="1" customWidth="1"/>
    <col min="15385" max="15385" width="17.7109375" style="130" bestFit="1" customWidth="1"/>
    <col min="15386" max="15386" width="2.7109375" style="130" customWidth="1"/>
    <col min="15387" max="15387" width="12.42578125" style="130" bestFit="1" customWidth="1"/>
    <col min="15388" max="15388" width="11.85546875" style="130" bestFit="1" customWidth="1"/>
    <col min="15389" max="15392" width="15.42578125" style="130" bestFit="1" customWidth="1"/>
    <col min="15393" max="15393" width="13.7109375" style="130" bestFit="1" customWidth="1"/>
    <col min="15394" max="15394" width="13.28515625" style="130" bestFit="1" customWidth="1"/>
    <col min="15395" max="15395" width="2.7109375" style="130" customWidth="1"/>
    <col min="15396" max="15396" width="10.7109375" style="130" customWidth="1"/>
    <col min="15397" max="15397" width="11.85546875" style="130" bestFit="1" customWidth="1"/>
    <col min="15398" max="15401" width="15.42578125" style="130" bestFit="1" customWidth="1"/>
    <col min="15402" max="15402" width="13.7109375" style="130" bestFit="1" customWidth="1"/>
    <col min="15403" max="15403" width="17.7109375" style="130" bestFit="1" customWidth="1"/>
    <col min="15404" max="15618" width="9.140625" style="130"/>
    <col min="15619" max="15619" width="20.42578125" style="130" bestFit="1" customWidth="1"/>
    <col min="15620" max="15620" width="9.42578125" style="130" customWidth="1"/>
    <col min="15621" max="15621" width="8" style="130" customWidth="1"/>
    <col min="15622" max="15622" width="12.5703125" style="130" customWidth="1"/>
    <col min="15623" max="15623" width="7.140625" style="130" customWidth="1"/>
    <col min="15624" max="15624" width="54.28515625" style="130" customWidth="1"/>
    <col min="15625" max="15625" width="11.85546875" style="130" bestFit="1" customWidth="1"/>
    <col min="15626" max="15626" width="11.85546875" style="130" customWidth="1"/>
    <col min="15627" max="15630" width="15.42578125" style="130" bestFit="1" customWidth="1"/>
    <col min="15631" max="15631" width="10.5703125" style="130" bestFit="1" customWidth="1"/>
    <col min="15632" max="15632" width="13.28515625" style="130" bestFit="1" customWidth="1"/>
    <col min="15633" max="15633" width="2.7109375" style="130" customWidth="1"/>
    <col min="15634" max="15634" width="12.42578125" style="130" bestFit="1" customWidth="1"/>
    <col min="15635" max="15635" width="11.85546875" style="130" bestFit="1" customWidth="1"/>
    <col min="15636" max="15639" width="15.42578125" style="130" bestFit="1" customWidth="1"/>
    <col min="15640" max="15640" width="10.5703125" style="130" bestFit="1" customWidth="1"/>
    <col min="15641" max="15641" width="17.7109375" style="130" bestFit="1" customWidth="1"/>
    <col min="15642" max="15642" width="2.7109375" style="130" customWidth="1"/>
    <col min="15643" max="15643" width="12.42578125" style="130" bestFit="1" customWidth="1"/>
    <col min="15644" max="15644" width="11.85546875" style="130" bestFit="1" customWidth="1"/>
    <col min="15645" max="15648" width="15.42578125" style="130" bestFit="1" customWidth="1"/>
    <col min="15649" max="15649" width="13.7109375" style="130" bestFit="1" customWidth="1"/>
    <col min="15650" max="15650" width="13.28515625" style="130" bestFit="1" customWidth="1"/>
    <col min="15651" max="15651" width="2.7109375" style="130" customWidth="1"/>
    <col min="15652" max="15652" width="10.7109375" style="130" customWidth="1"/>
    <col min="15653" max="15653" width="11.85546875" style="130" bestFit="1" customWidth="1"/>
    <col min="15654" max="15657" width="15.42578125" style="130" bestFit="1" customWidth="1"/>
    <col min="15658" max="15658" width="13.7109375" style="130" bestFit="1" customWidth="1"/>
    <col min="15659" max="15659" width="17.7109375" style="130" bestFit="1" customWidth="1"/>
    <col min="15660" max="15874" width="9.140625" style="130"/>
    <col min="15875" max="15875" width="20.42578125" style="130" bestFit="1" customWidth="1"/>
    <col min="15876" max="15876" width="9.42578125" style="130" customWidth="1"/>
    <col min="15877" max="15877" width="8" style="130" customWidth="1"/>
    <col min="15878" max="15878" width="12.5703125" style="130" customWidth="1"/>
    <col min="15879" max="15879" width="7.140625" style="130" customWidth="1"/>
    <col min="15880" max="15880" width="54.28515625" style="130" customWidth="1"/>
    <col min="15881" max="15881" width="11.85546875" style="130" bestFit="1" customWidth="1"/>
    <col min="15882" max="15882" width="11.85546875" style="130" customWidth="1"/>
    <col min="15883" max="15886" width="15.42578125" style="130" bestFit="1" customWidth="1"/>
    <col min="15887" max="15887" width="10.5703125" style="130" bestFit="1" customWidth="1"/>
    <col min="15888" max="15888" width="13.28515625" style="130" bestFit="1" customWidth="1"/>
    <col min="15889" max="15889" width="2.7109375" style="130" customWidth="1"/>
    <col min="15890" max="15890" width="12.42578125" style="130" bestFit="1" customWidth="1"/>
    <col min="15891" max="15891" width="11.85546875" style="130" bestFit="1" customWidth="1"/>
    <col min="15892" max="15895" width="15.42578125" style="130" bestFit="1" customWidth="1"/>
    <col min="15896" max="15896" width="10.5703125" style="130" bestFit="1" customWidth="1"/>
    <col min="15897" max="15897" width="17.7109375" style="130" bestFit="1" customWidth="1"/>
    <col min="15898" max="15898" width="2.7109375" style="130" customWidth="1"/>
    <col min="15899" max="15899" width="12.42578125" style="130" bestFit="1" customWidth="1"/>
    <col min="15900" max="15900" width="11.85546875" style="130" bestFit="1" customWidth="1"/>
    <col min="15901" max="15904" width="15.42578125" style="130" bestFit="1" customWidth="1"/>
    <col min="15905" max="15905" width="13.7109375" style="130" bestFit="1" customWidth="1"/>
    <col min="15906" max="15906" width="13.28515625" style="130" bestFit="1" customWidth="1"/>
    <col min="15907" max="15907" width="2.7109375" style="130" customWidth="1"/>
    <col min="15908" max="15908" width="10.7109375" style="130" customWidth="1"/>
    <col min="15909" max="15909" width="11.85546875" style="130" bestFit="1" customWidth="1"/>
    <col min="15910" max="15913" width="15.42578125" style="130" bestFit="1" customWidth="1"/>
    <col min="15914" max="15914" width="13.7109375" style="130" bestFit="1" customWidth="1"/>
    <col min="15915" max="15915" width="17.7109375" style="130" bestFit="1" customWidth="1"/>
    <col min="15916" max="16130" width="9.140625" style="130"/>
    <col min="16131" max="16131" width="20.42578125" style="130" bestFit="1" customWidth="1"/>
    <col min="16132" max="16132" width="9.42578125" style="130" customWidth="1"/>
    <col min="16133" max="16133" width="8" style="130" customWidth="1"/>
    <col min="16134" max="16134" width="12.5703125" style="130" customWidth="1"/>
    <col min="16135" max="16135" width="7.140625" style="130" customWidth="1"/>
    <col min="16136" max="16136" width="54.28515625" style="130" customWidth="1"/>
    <col min="16137" max="16137" width="11.85546875" style="130" bestFit="1" customWidth="1"/>
    <col min="16138" max="16138" width="11.85546875" style="130" customWidth="1"/>
    <col min="16139" max="16142" width="15.42578125" style="130" bestFit="1" customWidth="1"/>
    <col min="16143" max="16143" width="10.5703125" style="130" bestFit="1" customWidth="1"/>
    <col min="16144" max="16144" width="13.28515625" style="130" bestFit="1" customWidth="1"/>
    <col min="16145" max="16145" width="2.7109375" style="130" customWidth="1"/>
    <col min="16146" max="16146" width="12.42578125" style="130" bestFit="1" customWidth="1"/>
    <col min="16147" max="16147" width="11.85546875" style="130" bestFit="1" customWidth="1"/>
    <col min="16148" max="16151" width="15.42578125" style="130" bestFit="1" customWidth="1"/>
    <col min="16152" max="16152" width="10.5703125" style="130" bestFit="1" customWidth="1"/>
    <col min="16153" max="16153" width="17.7109375" style="130" bestFit="1" customWidth="1"/>
    <col min="16154" max="16154" width="2.7109375" style="130" customWidth="1"/>
    <col min="16155" max="16155" width="12.42578125" style="130" bestFit="1" customWidth="1"/>
    <col min="16156" max="16156" width="11.85546875" style="130" bestFit="1" customWidth="1"/>
    <col min="16157" max="16160" width="15.42578125" style="130" bestFit="1" customWidth="1"/>
    <col min="16161" max="16161" width="13.7109375" style="130" bestFit="1" customWidth="1"/>
    <col min="16162" max="16162" width="13.28515625" style="130" bestFit="1" customWidth="1"/>
    <col min="16163" max="16163" width="2.7109375" style="130" customWidth="1"/>
    <col min="16164" max="16164" width="10.7109375" style="130" customWidth="1"/>
    <col min="16165" max="16165" width="11.85546875" style="130" bestFit="1" customWidth="1"/>
    <col min="16166" max="16169" width="15.42578125" style="130" bestFit="1" customWidth="1"/>
    <col min="16170" max="16170" width="13.7109375" style="130" bestFit="1" customWidth="1"/>
    <col min="16171" max="16171" width="17.7109375" style="130" bestFit="1" customWidth="1"/>
    <col min="16172" max="16384" width="9.140625" style="130"/>
  </cols>
  <sheetData>
    <row r="1" spans="1:62" x14ac:dyDescent="0.2">
      <c r="H1" s="205" t="s">
        <v>2</v>
      </c>
      <c r="I1" s="205"/>
      <c r="J1" s="205"/>
      <c r="K1" s="205"/>
      <c r="L1" s="205"/>
      <c r="M1" s="205"/>
      <c r="N1" s="205"/>
      <c r="O1" s="145"/>
      <c r="Q1" s="206" t="s">
        <v>3</v>
      </c>
      <c r="R1" s="206"/>
      <c r="S1" s="206"/>
      <c r="T1" s="206"/>
      <c r="U1" s="206"/>
      <c r="V1" s="206"/>
      <c r="W1" s="206"/>
      <c r="X1" s="206"/>
      <c r="Z1" s="207" t="s">
        <v>4</v>
      </c>
      <c r="AA1" s="207"/>
      <c r="AB1" s="207"/>
      <c r="AC1" s="207"/>
      <c r="AD1" s="207"/>
      <c r="AE1" s="207"/>
      <c r="AF1" s="207"/>
      <c r="AG1" s="207"/>
      <c r="AI1" s="208" t="s">
        <v>5</v>
      </c>
      <c r="AJ1" s="208"/>
      <c r="AK1" s="208"/>
      <c r="AL1" s="208"/>
      <c r="AM1" s="208"/>
      <c r="AN1" s="208"/>
      <c r="AO1" s="208"/>
      <c r="AP1" s="208"/>
      <c r="AQ1" s="208"/>
      <c r="AS1" s="206" t="s">
        <v>6</v>
      </c>
      <c r="AT1" s="206"/>
      <c r="AU1" s="206"/>
      <c r="AV1" s="206"/>
      <c r="AW1" s="206"/>
      <c r="AX1" s="206"/>
      <c r="AY1" s="206"/>
      <c r="AZ1" s="206"/>
    </row>
    <row r="2" spans="1:62" s="148" customFormat="1" ht="25.5" x14ac:dyDescent="0.2">
      <c r="A2" s="132" t="s">
        <v>70</v>
      </c>
      <c r="B2" s="133" t="s">
        <v>71</v>
      </c>
      <c r="C2" s="146" t="s">
        <v>72</v>
      </c>
      <c r="D2" s="146" t="s">
        <v>73</v>
      </c>
      <c r="E2" s="132" t="s">
        <v>74</v>
      </c>
      <c r="F2" s="134" t="s">
        <v>75</v>
      </c>
      <c r="G2" s="134" t="s">
        <v>76</v>
      </c>
      <c r="H2" s="135" t="s">
        <v>7</v>
      </c>
      <c r="I2" s="135" t="s">
        <v>8</v>
      </c>
      <c r="J2" s="135" t="s">
        <v>77</v>
      </c>
      <c r="K2" s="135" t="s">
        <v>78</v>
      </c>
      <c r="L2" s="135" t="s">
        <v>79</v>
      </c>
      <c r="M2" s="135" t="s">
        <v>80</v>
      </c>
      <c r="N2" s="135" t="s">
        <v>13</v>
      </c>
      <c r="O2" s="135" t="s">
        <v>81</v>
      </c>
      <c r="P2" s="147"/>
      <c r="Q2" s="136" t="s">
        <v>7</v>
      </c>
      <c r="R2" s="136" t="s">
        <v>8</v>
      </c>
      <c r="S2" s="136" t="s">
        <v>77</v>
      </c>
      <c r="T2" s="136" t="s">
        <v>78</v>
      </c>
      <c r="U2" s="136" t="s">
        <v>79</v>
      </c>
      <c r="V2" s="136" t="s">
        <v>80</v>
      </c>
      <c r="W2" s="136" t="s">
        <v>13</v>
      </c>
      <c r="X2" s="136" t="s">
        <v>81</v>
      </c>
      <c r="Y2" s="147"/>
      <c r="Z2" s="137" t="s">
        <v>7</v>
      </c>
      <c r="AA2" s="137" t="s">
        <v>8</v>
      </c>
      <c r="AB2" s="137" t="s">
        <v>77</v>
      </c>
      <c r="AC2" s="137" t="s">
        <v>78</v>
      </c>
      <c r="AD2" s="137" t="s">
        <v>79</v>
      </c>
      <c r="AE2" s="137" t="s">
        <v>80</v>
      </c>
      <c r="AF2" s="137" t="s">
        <v>17</v>
      </c>
      <c r="AG2" s="137" t="s">
        <v>81</v>
      </c>
      <c r="AH2" s="147"/>
      <c r="AI2" s="138" t="s">
        <v>7</v>
      </c>
      <c r="AJ2" s="138" t="s">
        <v>8</v>
      </c>
      <c r="AK2" s="138" t="s">
        <v>200</v>
      </c>
      <c r="AL2" s="138" t="s">
        <v>77</v>
      </c>
      <c r="AM2" s="138" t="s">
        <v>78</v>
      </c>
      <c r="AN2" s="138" t="s">
        <v>79</v>
      </c>
      <c r="AO2" s="138" t="s">
        <v>80</v>
      </c>
      <c r="AP2" s="138" t="s">
        <v>17</v>
      </c>
      <c r="AQ2" s="139" t="s">
        <v>82</v>
      </c>
      <c r="AR2" s="140"/>
      <c r="AS2" s="136" t="s">
        <v>7</v>
      </c>
      <c r="AT2" s="136" t="s">
        <v>8</v>
      </c>
      <c r="AU2" s="136" t="s">
        <v>77</v>
      </c>
      <c r="AV2" s="136" t="s">
        <v>78</v>
      </c>
      <c r="AW2" s="136" t="s">
        <v>79</v>
      </c>
      <c r="AX2" s="136" t="s">
        <v>80</v>
      </c>
      <c r="AY2" s="136" t="s">
        <v>17</v>
      </c>
      <c r="AZ2" s="181" t="s">
        <v>82</v>
      </c>
      <c r="BA2" s="147"/>
      <c r="BB2" s="147"/>
      <c r="BC2" s="147"/>
      <c r="BD2" s="147"/>
      <c r="BE2" s="147"/>
      <c r="BF2" s="147"/>
      <c r="BG2" s="147"/>
      <c r="BH2" s="147"/>
      <c r="BI2" s="147"/>
      <c r="BJ2" s="147"/>
    </row>
    <row r="3" spans="1:62" s="148" customFormat="1" x14ac:dyDescent="0.2">
      <c r="A3" s="127">
        <v>1</v>
      </c>
      <c r="B3" s="149" t="s">
        <v>129</v>
      </c>
      <c r="C3" s="150">
        <v>40</v>
      </c>
      <c r="D3" s="150">
        <v>70</v>
      </c>
      <c r="E3" s="196" t="s">
        <v>112</v>
      </c>
      <c r="F3" s="129" t="str">
        <f t="shared" ref="F3:F13" si="0">RIGHT(B3,7)</f>
        <v>4510.01</v>
      </c>
      <c r="G3" s="151" t="s">
        <v>140</v>
      </c>
      <c r="H3" s="165">
        <v>0</v>
      </c>
      <c r="I3" s="165">
        <v>0</v>
      </c>
      <c r="J3" s="165"/>
      <c r="K3" s="165"/>
      <c r="L3" s="165"/>
      <c r="M3" s="165">
        <v>1043112.18</v>
      </c>
      <c r="N3" s="165">
        <v>1043112.18</v>
      </c>
      <c r="O3" s="166">
        <f>N3-H3</f>
        <v>1043112.18</v>
      </c>
      <c r="P3" s="147"/>
      <c r="Q3" s="176">
        <v>0</v>
      </c>
      <c r="R3" s="176">
        <v>0</v>
      </c>
      <c r="S3" s="176"/>
      <c r="T3" s="176"/>
      <c r="U3" s="176"/>
      <c r="V3" s="176">
        <v>439409.13</v>
      </c>
      <c r="W3" s="176">
        <v>439409.13</v>
      </c>
      <c r="X3" s="177">
        <f>W3-R3</f>
        <v>439409.13</v>
      </c>
      <c r="Y3" s="168"/>
      <c r="Z3" s="178">
        <v>0</v>
      </c>
      <c r="AA3" s="178">
        <v>0</v>
      </c>
      <c r="AB3" s="178"/>
      <c r="AC3" s="178"/>
      <c r="AD3" s="178"/>
      <c r="AE3" s="178">
        <v>0</v>
      </c>
      <c r="AF3" s="178">
        <v>0</v>
      </c>
      <c r="AG3" s="179">
        <f>AF3-AA3</f>
        <v>0</v>
      </c>
      <c r="AH3" s="168"/>
      <c r="AI3" s="170">
        <v>0</v>
      </c>
      <c r="AJ3" s="170">
        <v>0</v>
      </c>
      <c r="AK3" s="170">
        <f>AJ3</f>
        <v>0</v>
      </c>
      <c r="AL3" s="170">
        <f>IFERROR(VLOOKUP(B3,[3]rptBudgetaryBudgetCrossOrganiza!$A$743:$O$1084,13,FALSE),"0")</f>
        <v>0</v>
      </c>
      <c r="AM3" s="170"/>
      <c r="AN3" s="170"/>
      <c r="AO3" s="170"/>
      <c r="AP3" s="170"/>
      <c r="AQ3" s="180">
        <f>AP3-AJ3</f>
        <v>0</v>
      </c>
      <c r="AR3" s="173"/>
      <c r="AS3" s="176"/>
      <c r="AT3" s="176"/>
      <c r="AU3" s="176"/>
      <c r="AV3" s="176"/>
      <c r="AW3" s="176"/>
      <c r="AX3" s="176"/>
      <c r="AY3" s="176"/>
      <c r="AZ3" s="177">
        <f>AY3-AT3</f>
        <v>0</v>
      </c>
      <c r="BA3" s="168"/>
      <c r="BB3" s="168"/>
      <c r="BC3" s="168"/>
      <c r="BD3" s="168"/>
      <c r="BE3" s="147"/>
      <c r="BF3" s="147"/>
      <c r="BG3" s="147"/>
      <c r="BH3" s="147"/>
      <c r="BI3" s="147"/>
      <c r="BJ3" s="147"/>
    </row>
    <row r="4" spans="1:62" x14ac:dyDescent="0.2">
      <c r="A4" s="127">
        <v>1</v>
      </c>
      <c r="B4" s="128" t="s">
        <v>130</v>
      </c>
      <c r="C4" s="150">
        <v>40</v>
      </c>
      <c r="D4" s="150">
        <v>70</v>
      </c>
      <c r="E4" s="196" t="s">
        <v>112</v>
      </c>
      <c r="F4" s="129" t="str">
        <f t="shared" si="0"/>
        <v>4510.02</v>
      </c>
      <c r="G4" s="130" t="s">
        <v>141</v>
      </c>
      <c r="H4" s="165">
        <v>21600</v>
      </c>
      <c r="I4" s="165">
        <v>21600</v>
      </c>
      <c r="J4" s="166"/>
      <c r="K4" s="166"/>
      <c r="L4" s="166"/>
      <c r="M4" s="165">
        <v>186827.16</v>
      </c>
      <c r="N4" s="165">
        <v>186827.16</v>
      </c>
      <c r="O4" s="166">
        <f>N4-H4</f>
        <v>165227.16</v>
      </c>
      <c r="Q4" s="176">
        <v>0</v>
      </c>
      <c r="R4" s="176">
        <v>0</v>
      </c>
      <c r="S4" s="177"/>
      <c r="T4" s="177"/>
      <c r="U4" s="177"/>
      <c r="V4" s="176">
        <v>42636</v>
      </c>
      <c r="W4" s="176">
        <v>42636</v>
      </c>
      <c r="X4" s="177">
        <f>W4-R4</f>
        <v>42636</v>
      </c>
      <c r="Y4" s="143"/>
      <c r="Z4" s="178">
        <v>0</v>
      </c>
      <c r="AA4" s="178">
        <v>0</v>
      </c>
      <c r="AB4" s="179"/>
      <c r="AC4" s="179"/>
      <c r="AD4" s="179"/>
      <c r="AE4" s="178">
        <v>178454.23</v>
      </c>
      <c r="AF4" s="178">
        <v>178454.23</v>
      </c>
      <c r="AG4" s="179">
        <f>AF4-AA4</f>
        <v>178454.23</v>
      </c>
      <c r="AH4" s="143"/>
      <c r="AI4" s="170">
        <v>0</v>
      </c>
      <c r="AJ4" s="170">
        <v>0</v>
      </c>
      <c r="AK4" s="170">
        <f t="shared" ref="AK4:AK13" si="1">AJ4</f>
        <v>0</v>
      </c>
      <c r="AL4" s="170">
        <f>IFERROR(VLOOKUP(B4,[3]rptBudgetaryBudgetCrossOrganiza!$A$743:$O$1084,13,FALSE),"0")</f>
        <v>0</v>
      </c>
      <c r="AM4" s="180"/>
      <c r="AN4" s="180"/>
      <c r="AO4" s="180"/>
      <c r="AP4" s="180"/>
      <c r="AQ4" s="180">
        <f>AP4-AJ4</f>
        <v>0</v>
      </c>
      <c r="AR4" s="143"/>
      <c r="AS4" s="177"/>
      <c r="AT4" s="177"/>
      <c r="AU4" s="177"/>
      <c r="AV4" s="177"/>
      <c r="AW4" s="177"/>
      <c r="AX4" s="177"/>
      <c r="AY4" s="177"/>
      <c r="AZ4" s="177">
        <f>AY4-AT4</f>
        <v>0</v>
      </c>
      <c r="BA4" s="143"/>
      <c r="BB4" s="143"/>
      <c r="BC4" s="143"/>
      <c r="BD4" s="143"/>
    </row>
    <row r="5" spans="1:62" x14ac:dyDescent="0.2">
      <c r="A5" s="127">
        <v>1</v>
      </c>
      <c r="B5" s="128" t="s">
        <v>131</v>
      </c>
      <c r="C5" s="150">
        <v>40</v>
      </c>
      <c r="D5" s="150">
        <v>70</v>
      </c>
      <c r="E5" s="196" t="s">
        <v>112</v>
      </c>
      <c r="F5" s="129" t="str">
        <f t="shared" si="0"/>
        <v>4510.03</v>
      </c>
      <c r="G5" s="130" t="s">
        <v>142</v>
      </c>
      <c r="H5" s="165">
        <v>639900</v>
      </c>
      <c r="I5" s="165">
        <v>639900</v>
      </c>
      <c r="J5" s="166"/>
      <c r="K5" s="166"/>
      <c r="L5" s="166"/>
      <c r="M5" s="165">
        <v>824513.95</v>
      </c>
      <c r="N5" s="165">
        <v>824513.95</v>
      </c>
      <c r="O5" s="166">
        <f t="shared" ref="O5:O12" si="2">N5-H5</f>
        <v>184613.94999999995</v>
      </c>
      <c r="Q5" s="176">
        <v>2000000</v>
      </c>
      <c r="R5" s="176">
        <v>2000000</v>
      </c>
      <c r="S5" s="177"/>
      <c r="T5" s="177"/>
      <c r="U5" s="177"/>
      <c r="V5" s="176">
        <v>252406</v>
      </c>
      <c r="W5" s="176">
        <v>252406</v>
      </c>
      <c r="X5" s="177">
        <f t="shared" ref="X5:X13" si="3">W5-R5</f>
        <v>-1747594</v>
      </c>
      <c r="Y5" s="143"/>
      <c r="Z5" s="178">
        <v>0</v>
      </c>
      <c r="AA5" s="178">
        <v>0</v>
      </c>
      <c r="AB5" s="179"/>
      <c r="AC5" s="179"/>
      <c r="AD5" s="179"/>
      <c r="AE5" s="178">
        <v>0</v>
      </c>
      <c r="AF5" s="178">
        <v>0</v>
      </c>
      <c r="AG5" s="179">
        <f t="shared" ref="AG5:AG13" si="4">AF5-AA5</f>
        <v>0</v>
      </c>
      <c r="AH5" s="143"/>
      <c r="AI5" s="170">
        <v>0</v>
      </c>
      <c r="AJ5" s="170">
        <v>0</v>
      </c>
      <c r="AK5" s="170">
        <f t="shared" si="1"/>
        <v>0</v>
      </c>
      <c r="AL5" s="170">
        <f>IFERROR(VLOOKUP(B5,[3]rptBudgetaryBudgetCrossOrganiza!$A$743:$O$1084,13,FALSE),"0")</f>
        <v>0</v>
      </c>
      <c r="AM5" s="180"/>
      <c r="AN5" s="180"/>
      <c r="AO5" s="180"/>
      <c r="AP5" s="180"/>
      <c r="AQ5" s="180">
        <f t="shared" ref="AQ5:AQ11" si="5">AP5-AJ5</f>
        <v>0</v>
      </c>
      <c r="AR5" s="143"/>
      <c r="AS5" s="177"/>
      <c r="AT5" s="177"/>
      <c r="AU5" s="177"/>
      <c r="AV5" s="177"/>
      <c r="AW5" s="177"/>
      <c r="AX5" s="177"/>
      <c r="AY5" s="177"/>
      <c r="AZ5" s="177">
        <f t="shared" ref="AZ5:AZ13" si="6">AY5-AT5</f>
        <v>0</v>
      </c>
      <c r="BA5" s="143"/>
      <c r="BB5" s="143"/>
      <c r="BC5" s="143"/>
      <c r="BD5" s="143"/>
    </row>
    <row r="6" spans="1:62" x14ac:dyDescent="0.2">
      <c r="A6" s="127">
        <v>1</v>
      </c>
      <c r="B6" s="128" t="s">
        <v>132</v>
      </c>
      <c r="C6" s="150">
        <v>40</v>
      </c>
      <c r="D6" s="150">
        <v>70</v>
      </c>
      <c r="E6" s="196" t="s">
        <v>112</v>
      </c>
      <c r="F6" s="129" t="str">
        <f t="shared" si="0"/>
        <v>4510.04</v>
      </c>
      <c r="G6" s="130" t="s">
        <v>143</v>
      </c>
      <c r="H6" s="165">
        <v>0</v>
      </c>
      <c r="I6" s="165">
        <v>0</v>
      </c>
      <c r="J6" s="166"/>
      <c r="K6" s="166"/>
      <c r="L6" s="166"/>
      <c r="M6" s="165">
        <v>70577.16</v>
      </c>
      <c r="N6" s="165">
        <v>70577.16</v>
      </c>
      <c r="O6" s="166">
        <f t="shared" si="2"/>
        <v>70577.16</v>
      </c>
      <c r="Q6" s="176">
        <v>0</v>
      </c>
      <c r="R6" s="176">
        <v>0</v>
      </c>
      <c r="S6" s="177"/>
      <c r="T6" s="177"/>
      <c r="U6" s="177"/>
      <c r="V6" s="176">
        <v>0</v>
      </c>
      <c r="W6" s="176">
        <v>0</v>
      </c>
      <c r="X6" s="177">
        <f t="shared" si="3"/>
        <v>0</v>
      </c>
      <c r="Y6" s="143"/>
      <c r="Z6" s="178">
        <v>0</v>
      </c>
      <c r="AA6" s="178">
        <v>0</v>
      </c>
      <c r="AB6" s="179"/>
      <c r="AC6" s="179"/>
      <c r="AD6" s="179"/>
      <c r="AE6" s="178">
        <v>0</v>
      </c>
      <c r="AF6" s="178">
        <v>0</v>
      </c>
      <c r="AG6" s="179">
        <f t="shared" si="4"/>
        <v>0</v>
      </c>
      <c r="AH6" s="143"/>
      <c r="AI6" s="170">
        <v>0</v>
      </c>
      <c r="AJ6" s="170">
        <v>0</v>
      </c>
      <c r="AK6" s="170">
        <f t="shared" si="1"/>
        <v>0</v>
      </c>
      <c r="AL6" s="170">
        <f>IFERROR(VLOOKUP(B6,[3]rptBudgetaryBudgetCrossOrganiza!$A$743:$O$1084,13,FALSE),"0")</f>
        <v>0</v>
      </c>
      <c r="AM6" s="180"/>
      <c r="AN6" s="180"/>
      <c r="AO6" s="180"/>
      <c r="AP6" s="180"/>
      <c r="AQ6" s="180">
        <f t="shared" si="5"/>
        <v>0</v>
      </c>
      <c r="AR6" s="143"/>
      <c r="AS6" s="177"/>
      <c r="AT6" s="177"/>
      <c r="AU6" s="177"/>
      <c r="AV6" s="177"/>
      <c r="AW6" s="177"/>
      <c r="AX6" s="177"/>
      <c r="AY6" s="177"/>
      <c r="AZ6" s="177">
        <f t="shared" si="6"/>
        <v>0</v>
      </c>
      <c r="BA6" s="143"/>
      <c r="BB6" s="143"/>
      <c r="BC6" s="143"/>
      <c r="BD6" s="143"/>
    </row>
    <row r="7" spans="1:62" x14ac:dyDescent="0.2">
      <c r="A7" s="127">
        <v>1</v>
      </c>
      <c r="B7" s="128" t="s">
        <v>133</v>
      </c>
      <c r="C7" s="150">
        <v>40</v>
      </c>
      <c r="D7" s="150">
        <v>70</v>
      </c>
      <c r="E7" s="196" t="s">
        <v>112</v>
      </c>
      <c r="F7" s="129" t="str">
        <f t="shared" si="0"/>
        <v>4510.05</v>
      </c>
      <c r="G7" s="130" t="s">
        <v>144</v>
      </c>
      <c r="H7" s="165">
        <v>15000</v>
      </c>
      <c r="I7" s="165">
        <v>15000</v>
      </c>
      <c r="J7" s="166"/>
      <c r="K7" s="166"/>
      <c r="L7" s="166"/>
      <c r="M7" s="165">
        <v>132496</v>
      </c>
      <c r="N7" s="165">
        <v>132496</v>
      </c>
      <c r="O7" s="166">
        <f t="shared" si="2"/>
        <v>117496</v>
      </c>
      <c r="Q7" s="176">
        <v>0</v>
      </c>
      <c r="R7" s="176">
        <v>0</v>
      </c>
      <c r="S7" s="177"/>
      <c r="T7" s="177"/>
      <c r="U7" s="177"/>
      <c r="V7" s="176">
        <v>0</v>
      </c>
      <c r="W7" s="176">
        <v>0</v>
      </c>
      <c r="X7" s="177">
        <f t="shared" si="3"/>
        <v>0</v>
      </c>
      <c r="Y7" s="143"/>
      <c r="Z7" s="178">
        <v>0</v>
      </c>
      <c r="AA7" s="178">
        <v>0</v>
      </c>
      <c r="AB7" s="179"/>
      <c r="AC7" s="179"/>
      <c r="AD7" s="179"/>
      <c r="AE7" s="178">
        <v>0</v>
      </c>
      <c r="AF7" s="178">
        <v>0</v>
      </c>
      <c r="AG7" s="179">
        <f t="shared" si="4"/>
        <v>0</v>
      </c>
      <c r="AH7" s="143"/>
      <c r="AI7" s="170">
        <v>0</v>
      </c>
      <c r="AJ7" s="170">
        <v>0</v>
      </c>
      <c r="AK7" s="170">
        <f t="shared" si="1"/>
        <v>0</v>
      </c>
      <c r="AL7" s="170">
        <f>IFERROR(VLOOKUP(B7,[3]rptBudgetaryBudgetCrossOrganiza!$A$743:$O$1084,13,FALSE),"0")</f>
        <v>0</v>
      </c>
      <c r="AM7" s="180"/>
      <c r="AN7" s="180"/>
      <c r="AO7" s="180"/>
      <c r="AP7" s="180"/>
      <c r="AQ7" s="180">
        <f t="shared" si="5"/>
        <v>0</v>
      </c>
      <c r="AR7" s="143"/>
      <c r="AS7" s="177"/>
      <c r="AT7" s="177"/>
      <c r="AU7" s="177"/>
      <c r="AV7" s="177"/>
      <c r="AW7" s="177"/>
      <c r="AX7" s="177"/>
      <c r="AY7" s="177"/>
      <c r="AZ7" s="177">
        <f t="shared" si="6"/>
        <v>0</v>
      </c>
      <c r="BA7" s="143"/>
      <c r="BB7" s="143"/>
      <c r="BC7" s="143"/>
      <c r="BD7" s="143"/>
    </row>
    <row r="8" spans="1:62" x14ac:dyDescent="0.2">
      <c r="A8" s="127">
        <v>1</v>
      </c>
      <c r="B8" s="128" t="s">
        <v>134</v>
      </c>
      <c r="C8" s="150">
        <v>40</v>
      </c>
      <c r="D8" s="150">
        <v>70</v>
      </c>
      <c r="E8" s="196" t="s">
        <v>112</v>
      </c>
      <c r="F8" s="129" t="str">
        <f t="shared" si="0"/>
        <v>4510.13</v>
      </c>
      <c r="G8" s="130" t="s">
        <v>145</v>
      </c>
      <c r="H8" s="165">
        <v>0</v>
      </c>
      <c r="I8" s="165">
        <v>0</v>
      </c>
      <c r="J8" s="166"/>
      <c r="K8" s="166"/>
      <c r="L8" s="166"/>
      <c r="M8" s="165">
        <v>2321066.1</v>
      </c>
      <c r="N8" s="165">
        <v>2321066.1</v>
      </c>
      <c r="O8" s="166">
        <f t="shared" si="2"/>
        <v>2321066.1</v>
      </c>
      <c r="Q8" s="176">
        <v>3600000</v>
      </c>
      <c r="R8" s="176">
        <v>3600000</v>
      </c>
      <c r="S8" s="177"/>
      <c r="T8" s="177"/>
      <c r="U8" s="177"/>
      <c r="V8" s="176">
        <v>4265610.34</v>
      </c>
      <c r="W8" s="176">
        <v>4265610.34</v>
      </c>
      <c r="X8" s="177">
        <f t="shared" si="3"/>
        <v>665610.33999999985</v>
      </c>
      <c r="Y8" s="143"/>
      <c r="Z8" s="178">
        <v>5214170</v>
      </c>
      <c r="AA8" s="178">
        <v>5214170</v>
      </c>
      <c r="AB8" s="179"/>
      <c r="AC8" s="179"/>
      <c r="AD8" s="179"/>
      <c r="AE8" s="178">
        <v>4706892.47</v>
      </c>
      <c r="AF8" s="178">
        <v>4706892.47</v>
      </c>
      <c r="AG8" s="179">
        <f t="shared" si="4"/>
        <v>-507277.53000000026</v>
      </c>
      <c r="AH8" s="143"/>
      <c r="AI8" s="170">
        <v>5214170</v>
      </c>
      <c r="AJ8" s="170">
        <v>5214170</v>
      </c>
      <c r="AK8" s="170">
        <f t="shared" si="1"/>
        <v>5214170</v>
      </c>
      <c r="AL8" s="170">
        <f>IFERROR(VLOOKUP(B8,[3]rptBudgetaryBudgetCrossOrganiza!$A$743:$O$1084,13,FALSE),"0")</f>
        <v>2721968.05</v>
      </c>
      <c r="AM8" s="180"/>
      <c r="AN8" s="180"/>
      <c r="AO8" s="180"/>
      <c r="AP8" s="180"/>
      <c r="AQ8" s="180">
        <f t="shared" si="5"/>
        <v>-5214170</v>
      </c>
      <c r="AR8" s="143"/>
      <c r="AS8" s="177"/>
      <c r="AT8" s="177"/>
      <c r="AU8" s="177"/>
      <c r="AV8" s="177"/>
      <c r="AW8" s="177"/>
      <c r="AX8" s="177"/>
      <c r="AY8" s="177"/>
      <c r="AZ8" s="177">
        <f t="shared" si="6"/>
        <v>0</v>
      </c>
      <c r="BA8" s="143"/>
      <c r="BB8" s="143"/>
      <c r="BC8" s="143"/>
      <c r="BD8" s="143"/>
    </row>
    <row r="9" spans="1:62" x14ac:dyDescent="0.2">
      <c r="A9" s="127">
        <v>2</v>
      </c>
      <c r="B9" s="128" t="s">
        <v>135</v>
      </c>
      <c r="C9" s="150">
        <v>40</v>
      </c>
      <c r="D9" s="150">
        <v>70</v>
      </c>
      <c r="E9" s="196" t="s">
        <v>112</v>
      </c>
      <c r="F9" s="129" t="str">
        <f t="shared" si="0"/>
        <v>4700.01</v>
      </c>
      <c r="G9" s="130" t="s">
        <v>146</v>
      </c>
      <c r="H9" s="165">
        <v>75000</v>
      </c>
      <c r="I9" s="165">
        <v>75000</v>
      </c>
      <c r="J9" s="166"/>
      <c r="K9" s="166"/>
      <c r="L9" s="166"/>
      <c r="M9" s="165">
        <v>311811.90999999997</v>
      </c>
      <c r="N9" s="165">
        <v>311811.90999999997</v>
      </c>
      <c r="O9" s="166">
        <f t="shared" si="2"/>
        <v>236811.90999999997</v>
      </c>
      <c r="Q9" s="176">
        <v>75000</v>
      </c>
      <c r="R9" s="176">
        <v>75000</v>
      </c>
      <c r="S9" s="177"/>
      <c r="T9" s="177"/>
      <c r="U9" s="177"/>
      <c r="V9" s="176">
        <v>455543.8</v>
      </c>
      <c r="W9" s="176">
        <v>455543.8</v>
      </c>
      <c r="X9" s="177">
        <f t="shared" si="3"/>
        <v>380543.8</v>
      </c>
      <c r="Y9" s="143"/>
      <c r="Z9" s="178">
        <v>250490</v>
      </c>
      <c r="AA9" s="178">
        <v>250490</v>
      </c>
      <c r="AB9" s="179"/>
      <c r="AC9" s="179"/>
      <c r="AD9" s="179"/>
      <c r="AE9" s="178">
        <v>77048.81</v>
      </c>
      <c r="AF9" s="178">
        <v>77048.81</v>
      </c>
      <c r="AG9" s="179">
        <f t="shared" si="4"/>
        <v>-173441.19</v>
      </c>
      <c r="AH9" s="143"/>
      <c r="AI9" s="170">
        <v>250490</v>
      </c>
      <c r="AJ9" s="170">
        <v>250490</v>
      </c>
      <c r="AK9" s="170">
        <f t="shared" si="1"/>
        <v>250490</v>
      </c>
      <c r="AL9" s="170">
        <f>IFERROR(VLOOKUP(B9,[3]rptBudgetaryBudgetCrossOrganiza!$A$743:$O$1084,13,FALSE),"0")</f>
        <v>0</v>
      </c>
      <c r="AM9" s="180"/>
      <c r="AN9" s="180"/>
      <c r="AO9" s="180"/>
      <c r="AP9" s="180"/>
      <c r="AQ9" s="180">
        <f t="shared" si="5"/>
        <v>-250490</v>
      </c>
      <c r="AR9" s="143"/>
      <c r="AS9" s="177"/>
      <c r="AT9" s="177"/>
      <c r="AU9" s="177"/>
      <c r="AV9" s="177"/>
      <c r="AW9" s="177"/>
      <c r="AX9" s="177"/>
      <c r="AY9" s="177"/>
      <c r="AZ9" s="177">
        <f t="shared" si="6"/>
        <v>0</v>
      </c>
      <c r="BA9" s="143"/>
      <c r="BB9" s="143"/>
      <c r="BC9" s="143"/>
      <c r="BD9" s="143"/>
    </row>
    <row r="10" spans="1:62" x14ac:dyDescent="0.2">
      <c r="A10" s="127">
        <v>2</v>
      </c>
      <c r="B10" s="128" t="s">
        <v>136</v>
      </c>
      <c r="C10" s="150">
        <v>40</v>
      </c>
      <c r="D10" s="150">
        <v>70</v>
      </c>
      <c r="E10" s="196" t="s">
        <v>112</v>
      </c>
      <c r="F10" s="129" t="str">
        <f t="shared" si="0"/>
        <v>4700.19</v>
      </c>
      <c r="G10" s="130" t="s">
        <v>147</v>
      </c>
      <c r="H10" s="165">
        <v>0</v>
      </c>
      <c r="I10" s="165">
        <v>0</v>
      </c>
      <c r="J10" s="166"/>
      <c r="K10" s="166"/>
      <c r="L10" s="166"/>
      <c r="M10" s="165">
        <v>-59259</v>
      </c>
      <c r="N10" s="165">
        <v>-59259</v>
      </c>
      <c r="O10" s="166">
        <f t="shared" si="2"/>
        <v>-59259</v>
      </c>
      <c r="Q10" s="176">
        <v>0</v>
      </c>
      <c r="R10" s="176">
        <v>0</v>
      </c>
      <c r="S10" s="177"/>
      <c r="T10" s="177"/>
      <c r="U10" s="177"/>
      <c r="V10" s="176">
        <v>229979</v>
      </c>
      <c r="W10" s="176">
        <v>229979</v>
      </c>
      <c r="X10" s="177">
        <f t="shared" si="3"/>
        <v>229979</v>
      </c>
      <c r="Y10" s="143"/>
      <c r="Z10" s="178">
        <v>0</v>
      </c>
      <c r="AA10" s="178">
        <v>0</v>
      </c>
      <c r="AB10" s="179"/>
      <c r="AC10" s="179"/>
      <c r="AD10" s="179"/>
      <c r="AE10" s="178">
        <v>0</v>
      </c>
      <c r="AF10" s="178">
        <v>0</v>
      </c>
      <c r="AG10" s="179">
        <f t="shared" si="4"/>
        <v>0</v>
      </c>
      <c r="AH10" s="143"/>
      <c r="AI10" s="170">
        <v>0</v>
      </c>
      <c r="AJ10" s="170">
        <v>0</v>
      </c>
      <c r="AK10" s="170">
        <f t="shared" si="1"/>
        <v>0</v>
      </c>
      <c r="AL10" s="170">
        <f>IFERROR(VLOOKUP(B10,[3]rptBudgetaryBudgetCrossOrganiza!$A$743:$O$1084,13,FALSE),"0")</f>
        <v>0</v>
      </c>
      <c r="AM10" s="180"/>
      <c r="AN10" s="180"/>
      <c r="AO10" s="180"/>
      <c r="AP10" s="180"/>
      <c r="AQ10" s="180">
        <f t="shared" si="5"/>
        <v>0</v>
      </c>
      <c r="AR10" s="143"/>
      <c r="AS10" s="177"/>
      <c r="AT10" s="177"/>
      <c r="AU10" s="177"/>
      <c r="AV10" s="177"/>
      <c r="AW10" s="177"/>
      <c r="AX10" s="177"/>
      <c r="AY10" s="177"/>
      <c r="AZ10" s="177">
        <f t="shared" si="6"/>
        <v>0</v>
      </c>
      <c r="BA10" s="143"/>
      <c r="BB10" s="143"/>
      <c r="BC10" s="143"/>
      <c r="BD10" s="143"/>
    </row>
    <row r="11" spans="1:62" x14ac:dyDescent="0.2">
      <c r="A11" s="127">
        <v>2</v>
      </c>
      <c r="B11" s="128" t="s">
        <v>137</v>
      </c>
      <c r="C11" s="150">
        <v>40</v>
      </c>
      <c r="D11" s="150">
        <v>70</v>
      </c>
      <c r="E11" s="196" t="s">
        <v>112</v>
      </c>
      <c r="F11" s="129" t="str">
        <f t="shared" si="0"/>
        <v>4700.21</v>
      </c>
      <c r="G11" s="130" t="s">
        <v>148</v>
      </c>
      <c r="H11" s="165">
        <v>-9000</v>
      </c>
      <c r="I11" s="165">
        <v>-9000</v>
      </c>
      <c r="J11" s="166"/>
      <c r="K11" s="166"/>
      <c r="L11" s="166"/>
      <c r="M11" s="165">
        <v>-9198.89</v>
      </c>
      <c r="N11" s="165">
        <v>-9198.89</v>
      </c>
      <c r="O11" s="166">
        <f t="shared" si="2"/>
        <v>-198.88999999999942</v>
      </c>
      <c r="Q11" s="176">
        <v>-9000</v>
      </c>
      <c r="R11" s="176">
        <v>-9000</v>
      </c>
      <c r="S11" s="177"/>
      <c r="T11" s="177"/>
      <c r="U11" s="177"/>
      <c r="V11" s="176">
        <v>-11157.4</v>
      </c>
      <c r="W11" s="176">
        <v>-11157.4</v>
      </c>
      <c r="X11" s="177">
        <f t="shared" si="3"/>
        <v>-2157.3999999999996</v>
      </c>
      <c r="Y11" s="143"/>
      <c r="Z11" s="178">
        <v>-9000</v>
      </c>
      <c r="AA11" s="178">
        <v>-9000</v>
      </c>
      <c r="AB11" s="179"/>
      <c r="AC11" s="179"/>
      <c r="AD11" s="179"/>
      <c r="AE11" s="178">
        <v>-6223.1</v>
      </c>
      <c r="AF11" s="178">
        <v>-6223.1</v>
      </c>
      <c r="AG11" s="179">
        <f t="shared" si="4"/>
        <v>2776.8999999999996</v>
      </c>
      <c r="AH11" s="143"/>
      <c r="AI11" s="170">
        <v>-9000</v>
      </c>
      <c r="AJ11" s="170">
        <v>-9000</v>
      </c>
      <c r="AK11" s="170">
        <f t="shared" si="1"/>
        <v>-9000</v>
      </c>
      <c r="AL11" s="170">
        <f>IFERROR(VLOOKUP(B11,[3]rptBudgetaryBudgetCrossOrganiza!$A$743:$O$1084,13,FALSE),"0")</f>
        <v>0</v>
      </c>
      <c r="AM11" s="180"/>
      <c r="AN11" s="180"/>
      <c r="AO11" s="180"/>
      <c r="AP11" s="180"/>
      <c r="AQ11" s="180">
        <f t="shared" si="5"/>
        <v>9000</v>
      </c>
      <c r="AR11" s="143"/>
      <c r="AS11" s="177"/>
      <c r="AT11" s="177"/>
      <c r="AU11" s="177"/>
      <c r="AV11" s="177"/>
      <c r="AW11" s="177"/>
      <c r="AX11" s="177"/>
      <c r="AY11" s="177"/>
      <c r="AZ11" s="177">
        <f t="shared" si="6"/>
        <v>0</v>
      </c>
      <c r="BA11" s="143"/>
      <c r="BB11" s="143"/>
      <c r="BC11" s="143"/>
      <c r="BD11" s="143"/>
    </row>
    <row r="12" spans="1:62" x14ac:dyDescent="0.2">
      <c r="A12" s="127">
        <v>3</v>
      </c>
      <c r="B12" s="128" t="s">
        <v>138</v>
      </c>
      <c r="C12" s="150">
        <v>40</v>
      </c>
      <c r="D12" s="150">
        <v>70</v>
      </c>
      <c r="E12" s="196" t="s">
        <v>112</v>
      </c>
      <c r="F12" s="129" t="str">
        <f t="shared" si="0"/>
        <v>4850.07</v>
      </c>
      <c r="G12" s="130" t="s">
        <v>149</v>
      </c>
      <c r="H12" s="165">
        <v>0</v>
      </c>
      <c r="I12" s="165">
        <v>0</v>
      </c>
      <c r="J12" s="166"/>
      <c r="K12" s="166"/>
      <c r="L12" s="166"/>
      <c r="M12" s="165">
        <v>72</v>
      </c>
      <c r="N12" s="165">
        <v>72</v>
      </c>
      <c r="O12" s="166">
        <f t="shared" si="2"/>
        <v>72</v>
      </c>
      <c r="Q12" s="176">
        <v>0</v>
      </c>
      <c r="R12" s="176">
        <v>0</v>
      </c>
      <c r="S12" s="177"/>
      <c r="T12" s="177"/>
      <c r="U12" s="177"/>
      <c r="V12" s="176">
        <v>0</v>
      </c>
      <c r="W12" s="176">
        <v>0</v>
      </c>
      <c r="X12" s="177">
        <f t="shared" si="3"/>
        <v>0</v>
      </c>
      <c r="Y12" s="143"/>
      <c r="Z12" s="178">
        <v>0</v>
      </c>
      <c r="AA12" s="178">
        <v>0</v>
      </c>
      <c r="AB12" s="179"/>
      <c r="AC12" s="179"/>
      <c r="AD12" s="179"/>
      <c r="AE12" s="178">
        <v>0</v>
      </c>
      <c r="AF12" s="178">
        <v>0</v>
      </c>
      <c r="AG12" s="179">
        <f t="shared" si="4"/>
        <v>0</v>
      </c>
      <c r="AH12" s="143"/>
      <c r="AI12" s="170">
        <v>0</v>
      </c>
      <c r="AJ12" s="170">
        <v>0</v>
      </c>
      <c r="AK12" s="170">
        <f t="shared" si="1"/>
        <v>0</v>
      </c>
      <c r="AL12" s="170">
        <f>IFERROR(VLOOKUP(B12,[3]rptBudgetaryBudgetCrossOrganiza!$A$743:$O$1084,13,FALSE),"0")</f>
        <v>0</v>
      </c>
      <c r="AM12" s="180"/>
      <c r="AN12" s="180"/>
      <c r="AO12" s="180"/>
      <c r="AP12" s="180"/>
      <c r="AQ12" s="180"/>
      <c r="AR12" s="143"/>
      <c r="AS12" s="177"/>
      <c r="AT12" s="177"/>
      <c r="AU12" s="177"/>
      <c r="AV12" s="177"/>
      <c r="AW12" s="177"/>
      <c r="AX12" s="177"/>
      <c r="AY12" s="177"/>
      <c r="AZ12" s="177">
        <f t="shared" si="6"/>
        <v>0</v>
      </c>
      <c r="BA12" s="143"/>
      <c r="BB12" s="143"/>
      <c r="BC12" s="143"/>
      <c r="BD12" s="143"/>
    </row>
    <row r="13" spans="1:62" x14ac:dyDescent="0.2">
      <c r="A13" s="127">
        <v>11</v>
      </c>
      <c r="B13" s="128" t="s">
        <v>139</v>
      </c>
      <c r="C13" s="150">
        <v>40</v>
      </c>
      <c r="D13" s="150">
        <v>70</v>
      </c>
      <c r="E13" s="196" t="s">
        <v>112</v>
      </c>
      <c r="F13" s="129" t="str">
        <f t="shared" si="0"/>
        <v>4900.46</v>
      </c>
      <c r="G13" s="130" t="s">
        <v>150</v>
      </c>
      <c r="H13" s="165">
        <v>0</v>
      </c>
      <c r="I13" s="165">
        <v>0</v>
      </c>
      <c r="J13" s="166"/>
      <c r="K13" s="166"/>
      <c r="L13" s="166"/>
      <c r="M13" s="165">
        <v>0</v>
      </c>
      <c r="N13" s="165">
        <v>0</v>
      </c>
      <c r="O13" s="166"/>
      <c r="Q13" s="176">
        <v>0</v>
      </c>
      <c r="R13" s="176">
        <v>0</v>
      </c>
      <c r="S13" s="177"/>
      <c r="T13" s="177"/>
      <c r="U13" s="177"/>
      <c r="V13" s="176">
        <v>0</v>
      </c>
      <c r="W13" s="176">
        <v>0</v>
      </c>
      <c r="X13" s="177">
        <f t="shared" si="3"/>
        <v>0</v>
      </c>
      <c r="Y13" s="143"/>
      <c r="Z13" s="178">
        <v>0</v>
      </c>
      <c r="AA13" s="178">
        <v>0</v>
      </c>
      <c r="AB13" s="179"/>
      <c r="AC13" s="179"/>
      <c r="AD13" s="179"/>
      <c r="AE13" s="178">
        <v>0</v>
      </c>
      <c r="AF13" s="178">
        <v>0</v>
      </c>
      <c r="AG13" s="179">
        <f t="shared" si="4"/>
        <v>0</v>
      </c>
      <c r="AH13" s="143"/>
      <c r="AI13" s="170">
        <v>0</v>
      </c>
      <c r="AJ13" s="170">
        <v>0</v>
      </c>
      <c r="AK13" s="170">
        <f t="shared" si="1"/>
        <v>0</v>
      </c>
      <c r="AL13" s="170">
        <f>IFERROR(VLOOKUP(B13,[3]rptBudgetaryBudgetCrossOrganiza!$A$743:$O$1084,13,FALSE),"0")</f>
        <v>0</v>
      </c>
      <c r="AM13" s="180"/>
      <c r="AN13" s="180"/>
      <c r="AO13" s="180"/>
      <c r="AP13" s="180"/>
      <c r="AQ13" s="180"/>
      <c r="AR13" s="143"/>
      <c r="AS13" s="177"/>
      <c r="AT13" s="177"/>
      <c r="AU13" s="177"/>
      <c r="AV13" s="177"/>
      <c r="AW13" s="177"/>
      <c r="AX13" s="177"/>
      <c r="AY13" s="177"/>
      <c r="AZ13" s="177">
        <f t="shared" si="6"/>
        <v>0</v>
      </c>
      <c r="BA13" s="143"/>
      <c r="BB13" s="143"/>
      <c r="BC13" s="143"/>
      <c r="BD13" s="143"/>
    </row>
    <row r="14" spans="1:62" x14ac:dyDescent="0.2">
      <c r="H14" s="143">
        <f t="shared" ref="H14:O14" si="7">SUM(H3:H13)</f>
        <v>742500</v>
      </c>
      <c r="I14" s="143">
        <f t="shared" si="7"/>
        <v>742500</v>
      </c>
      <c r="J14" s="143">
        <f t="shared" si="7"/>
        <v>0</v>
      </c>
      <c r="K14" s="143">
        <f t="shared" si="7"/>
        <v>0</v>
      </c>
      <c r="L14" s="143">
        <f t="shared" si="7"/>
        <v>0</v>
      </c>
      <c r="M14" s="143">
        <f t="shared" si="7"/>
        <v>4822018.5700000012</v>
      </c>
      <c r="N14" s="143">
        <f t="shared" si="7"/>
        <v>4822018.5700000012</v>
      </c>
      <c r="O14" s="143">
        <f t="shared" si="7"/>
        <v>4079518.57</v>
      </c>
      <c r="Q14" s="143">
        <f t="shared" ref="Q14:X14" si="8">SUM(Q3:Q13)</f>
        <v>5666000</v>
      </c>
      <c r="R14" s="143">
        <f t="shared" si="8"/>
        <v>5666000</v>
      </c>
      <c r="S14" s="143">
        <f t="shared" si="8"/>
        <v>0</v>
      </c>
      <c r="T14" s="143">
        <f t="shared" si="8"/>
        <v>0</v>
      </c>
      <c r="U14" s="143">
        <f t="shared" si="8"/>
        <v>0</v>
      </c>
      <c r="V14" s="143">
        <f t="shared" si="8"/>
        <v>5674426.8699999992</v>
      </c>
      <c r="W14" s="143">
        <f t="shared" si="8"/>
        <v>5674426.8699999992</v>
      </c>
      <c r="X14" s="143">
        <f t="shared" si="8"/>
        <v>8426.869999999728</v>
      </c>
      <c r="Y14" s="143"/>
      <c r="Z14" s="143">
        <f t="shared" ref="Z14:AG14" si="9">SUM(Z3:Z13)</f>
        <v>5455660</v>
      </c>
      <c r="AA14" s="143">
        <f t="shared" si="9"/>
        <v>5455660</v>
      </c>
      <c r="AB14" s="143">
        <f t="shared" si="9"/>
        <v>0</v>
      </c>
      <c r="AC14" s="143">
        <f t="shared" si="9"/>
        <v>0</v>
      </c>
      <c r="AD14" s="143">
        <f t="shared" si="9"/>
        <v>0</v>
      </c>
      <c r="AE14" s="143">
        <f t="shared" si="9"/>
        <v>4956172.41</v>
      </c>
      <c r="AF14" s="143">
        <f t="shared" si="9"/>
        <v>4956172.41</v>
      </c>
      <c r="AG14" s="143">
        <f t="shared" si="9"/>
        <v>-499487.59000000026</v>
      </c>
      <c r="AH14" s="143"/>
      <c r="AI14" s="143">
        <f>SUM(AI3:AI13)</f>
        <v>5455660</v>
      </c>
      <c r="AJ14" s="143">
        <f t="shared" ref="AJ14:AL14" si="10">SUM(AJ3:AJ13)</f>
        <v>5455660</v>
      </c>
      <c r="AK14" s="143">
        <f t="shared" si="10"/>
        <v>5455660</v>
      </c>
      <c r="AL14" s="143">
        <f t="shared" si="10"/>
        <v>2721968.05</v>
      </c>
      <c r="AM14" s="143">
        <f t="shared" ref="AM14:AQ14" si="11">SUM(AM3:AM11)</f>
        <v>0</v>
      </c>
      <c r="AN14" s="143">
        <f t="shared" si="11"/>
        <v>0</v>
      </c>
      <c r="AO14" s="143">
        <f t="shared" si="11"/>
        <v>0</v>
      </c>
      <c r="AP14" s="143">
        <f t="shared" si="11"/>
        <v>0</v>
      </c>
      <c r="AQ14" s="143">
        <f t="shared" si="11"/>
        <v>-5455660</v>
      </c>
      <c r="AR14" s="143"/>
      <c r="AS14" s="143">
        <f>SUM(AS3:AS11)</f>
        <v>0</v>
      </c>
      <c r="AT14" s="143">
        <f t="shared" ref="AT14:AZ14" si="12">SUM(AT3:AT11)</f>
        <v>0</v>
      </c>
      <c r="AU14" s="143">
        <f t="shared" si="12"/>
        <v>0</v>
      </c>
      <c r="AV14" s="143">
        <f t="shared" si="12"/>
        <v>0</v>
      </c>
      <c r="AW14" s="143">
        <f t="shared" si="12"/>
        <v>0</v>
      </c>
      <c r="AX14" s="143">
        <f t="shared" si="12"/>
        <v>0</v>
      </c>
      <c r="AY14" s="143">
        <f t="shared" si="12"/>
        <v>0</v>
      </c>
      <c r="AZ14" s="143">
        <f t="shared" si="12"/>
        <v>0</v>
      </c>
      <c r="BA14" s="143"/>
      <c r="BB14" s="143"/>
      <c r="BC14" s="143"/>
      <c r="BD14" s="143"/>
    </row>
  </sheetData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13" sqref="C13:C20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3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2" t="s">
        <v>89</v>
      </c>
      <c r="C1" s="152"/>
    </row>
    <row r="2" spans="1:22" x14ac:dyDescent="0.25">
      <c r="A2" s="152" t="s">
        <v>90</v>
      </c>
      <c r="C2" s="152"/>
      <c r="D2" s="154" t="s">
        <v>91</v>
      </c>
      <c r="E2" s="15"/>
      <c r="F2" s="154" t="s">
        <v>2</v>
      </c>
      <c r="G2" s="15"/>
      <c r="H2" s="154" t="s">
        <v>3</v>
      </c>
      <c r="I2" s="15"/>
      <c r="J2" s="154" t="s">
        <v>4</v>
      </c>
      <c r="K2" s="15"/>
      <c r="L2" s="154" t="s">
        <v>5</v>
      </c>
      <c r="M2" s="15"/>
      <c r="N2" s="154"/>
      <c r="O2" s="15"/>
      <c r="P2" s="154"/>
      <c r="Q2" s="155"/>
      <c r="R2" s="154"/>
      <c r="T2" s="156"/>
    </row>
    <row r="4" spans="1:22" x14ac:dyDescent="0.25">
      <c r="A4" s="152" t="s">
        <v>92</v>
      </c>
      <c r="C4" s="152"/>
    </row>
    <row r="5" spans="1:22" x14ac:dyDescent="0.25">
      <c r="B5" s="152"/>
      <c r="C5" s="152" t="s">
        <v>93</v>
      </c>
      <c r="D5" s="157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</row>
    <row r="6" spans="1:22" x14ac:dyDescent="0.25">
      <c r="B6" s="152"/>
      <c r="C6" s="152" t="s">
        <v>94</v>
      </c>
      <c r="D6" s="157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</row>
    <row r="7" spans="1:22" x14ac:dyDescent="0.25">
      <c r="B7" s="152"/>
      <c r="C7" s="152" t="s">
        <v>95</v>
      </c>
      <c r="D7" s="157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</row>
    <row r="8" spans="1:22" x14ac:dyDescent="0.25">
      <c r="B8" s="152"/>
      <c r="C8" s="152" t="s">
        <v>96</v>
      </c>
      <c r="D8" s="157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</row>
    <row r="9" spans="1:22" x14ac:dyDescent="0.25">
      <c r="B9" s="152"/>
      <c r="C9" s="152" t="s">
        <v>97</v>
      </c>
      <c r="D9" s="157"/>
      <c r="E9" s="153"/>
      <c r="F9" s="153"/>
      <c r="G9" s="153"/>
      <c r="H9" s="164"/>
      <c r="I9" s="153"/>
      <c r="J9" s="153"/>
      <c r="K9" s="153"/>
      <c r="L9" s="153"/>
      <c r="M9" s="153"/>
      <c r="N9" s="153"/>
      <c r="O9" s="153"/>
      <c r="P9" s="153"/>
      <c r="Q9" s="153"/>
      <c r="R9" s="153"/>
      <c r="V9" s="158"/>
    </row>
    <row r="10" spans="1:22" x14ac:dyDescent="0.25">
      <c r="A10" s="152" t="s">
        <v>98</v>
      </c>
      <c r="C10" s="152"/>
      <c r="D10" s="159">
        <f>SUM(D5:D8)</f>
        <v>0</v>
      </c>
      <c r="E10" s="153"/>
      <c r="F10" s="159">
        <f>SUM(F5:F8)</f>
        <v>0</v>
      </c>
      <c r="G10" s="153"/>
      <c r="H10" s="160">
        <f>SUM(H5:H9)</f>
        <v>0</v>
      </c>
      <c r="I10" s="153"/>
      <c r="J10" s="160">
        <f>SUM(J5:J9)</f>
        <v>0</v>
      </c>
      <c r="K10" s="153"/>
      <c r="L10" s="160">
        <f>SUM(L5:L9)</f>
        <v>0</v>
      </c>
      <c r="M10" s="153"/>
      <c r="N10" s="160">
        <f>SUM(N5:N9)</f>
        <v>0</v>
      </c>
      <c r="O10" s="153"/>
      <c r="P10" s="160">
        <f>SUM(P5:P9)</f>
        <v>0</v>
      </c>
      <c r="Q10" s="153"/>
      <c r="R10" s="160">
        <f>SUM(R5:R9)</f>
        <v>0</v>
      </c>
      <c r="T10" s="160">
        <f>SUM(T5:T9)</f>
        <v>0</v>
      </c>
    </row>
    <row r="11" spans="1:22" x14ac:dyDescent="0.25">
      <c r="B11" s="152"/>
      <c r="C11" s="152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</row>
    <row r="12" spans="1:22" x14ac:dyDescent="0.25">
      <c r="A12" s="152" t="s">
        <v>99</v>
      </c>
      <c r="C12" s="152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</row>
    <row r="13" spans="1:22" x14ac:dyDescent="0.25">
      <c r="B13" s="152"/>
      <c r="C13" s="152" t="s">
        <v>100</v>
      </c>
      <c r="D13" s="157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</row>
    <row r="14" spans="1:22" x14ac:dyDescent="0.25">
      <c r="B14" s="152"/>
      <c r="C14" s="152" t="s">
        <v>101</v>
      </c>
      <c r="D14" s="157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</row>
    <row r="15" spans="1:22" x14ac:dyDescent="0.25">
      <c r="B15" s="152"/>
      <c r="C15" s="152" t="s">
        <v>102</v>
      </c>
      <c r="D15" s="157"/>
      <c r="E15" s="153"/>
      <c r="F15" s="153"/>
      <c r="G15" s="153"/>
      <c r="H15" s="153"/>
      <c r="I15" s="153"/>
      <c r="K15" s="153"/>
      <c r="L15" s="153"/>
      <c r="M15" s="153"/>
      <c r="N15" s="153"/>
      <c r="O15" s="153"/>
      <c r="P15" s="153"/>
      <c r="Q15" s="153"/>
      <c r="R15" s="153"/>
    </row>
    <row r="16" spans="1:22" x14ac:dyDescent="0.25">
      <c r="B16" s="152"/>
      <c r="C16" s="152" t="s">
        <v>103</v>
      </c>
      <c r="D16" s="157"/>
      <c r="E16" s="153"/>
      <c r="F16" s="153"/>
      <c r="G16" s="153"/>
      <c r="H16" s="153"/>
      <c r="I16" s="153"/>
      <c r="K16" s="153"/>
      <c r="L16" s="153"/>
      <c r="M16" s="153"/>
      <c r="N16" s="153"/>
      <c r="O16" s="153"/>
      <c r="P16" s="153"/>
      <c r="Q16" s="153"/>
      <c r="R16" s="153"/>
    </row>
    <row r="17" spans="1:20" x14ac:dyDescent="0.25">
      <c r="B17" s="152"/>
      <c r="C17" s="152" t="s">
        <v>104</v>
      </c>
      <c r="D17" s="157"/>
      <c r="E17" s="153"/>
      <c r="F17" s="153"/>
      <c r="G17" s="153"/>
      <c r="H17" s="153"/>
      <c r="I17" s="153"/>
      <c r="K17" s="153"/>
      <c r="L17" s="153"/>
      <c r="M17" s="153"/>
      <c r="N17" s="153"/>
      <c r="O17" s="153"/>
      <c r="P17" s="153"/>
      <c r="Q17" s="153"/>
      <c r="R17" s="153"/>
    </row>
    <row r="18" spans="1:20" x14ac:dyDescent="0.25">
      <c r="B18" s="152"/>
      <c r="C18" s="152" t="s">
        <v>105</v>
      </c>
      <c r="D18" s="157"/>
      <c r="E18" s="153"/>
      <c r="F18" s="153"/>
      <c r="G18" s="153"/>
      <c r="H18" s="153"/>
      <c r="I18" s="153"/>
      <c r="K18" s="153"/>
      <c r="L18" s="153"/>
      <c r="M18" s="153"/>
      <c r="N18" s="153"/>
      <c r="O18" s="153"/>
      <c r="P18" s="153"/>
      <c r="Q18" s="153"/>
      <c r="R18" s="153"/>
    </row>
    <row r="19" spans="1:20" x14ac:dyDescent="0.25">
      <c r="B19" s="152"/>
      <c r="C19" s="152" t="s">
        <v>105</v>
      </c>
      <c r="D19" s="157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</row>
    <row r="20" spans="1:20" x14ac:dyDescent="0.25">
      <c r="B20" s="152"/>
      <c r="C20" s="152" t="s">
        <v>106</v>
      </c>
      <c r="D20" s="157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</row>
    <row r="21" spans="1:20" x14ac:dyDescent="0.25">
      <c r="A21" s="152" t="s">
        <v>107</v>
      </c>
      <c r="C21" s="152"/>
      <c r="D21" s="159">
        <f>SUM(D13:D20)</f>
        <v>0</v>
      </c>
      <c r="E21" s="153"/>
      <c r="F21" s="159">
        <f>SUM(F13:F20)</f>
        <v>0</v>
      </c>
      <c r="G21" s="153"/>
      <c r="H21" s="160">
        <f>SUM(H13:H20)</f>
        <v>0</v>
      </c>
      <c r="I21" s="153"/>
      <c r="J21" s="160"/>
      <c r="K21" s="153"/>
      <c r="L21" s="160"/>
      <c r="M21" s="153"/>
      <c r="N21" s="160"/>
      <c r="O21" s="153"/>
      <c r="P21" s="160"/>
      <c r="Q21" s="153"/>
      <c r="R21" s="160"/>
      <c r="T21" s="160"/>
    </row>
    <row r="22" spans="1:20" x14ac:dyDescent="0.25">
      <c r="B22" s="152"/>
      <c r="C22" s="152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</row>
    <row r="23" spans="1:20" ht="15.75" thickBot="1" x14ac:dyDescent="0.3">
      <c r="A23" s="152" t="s">
        <v>108</v>
      </c>
      <c r="C23" s="152"/>
      <c r="D23" s="161">
        <f>+D10-D21</f>
        <v>0</v>
      </c>
      <c r="E23" s="153"/>
      <c r="F23" s="161">
        <f>+F10-F21</f>
        <v>0</v>
      </c>
      <c r="G23" s="153"/>
      <c r="H23" s="161">
        <f>+H10-H21</f>
        <v>0</v>
      </c>
      <c r="I23" s="153"/>
      <c r="J23" s="162"/>
      <c r="K23" s="153"/>
      <c r="L23" s="162"/>
      <c r="M23" s="153"/>
      <c r="N23" s="162"/>
      <c r="O23" s="153"/>
      <c r="P23" s="162"/>
      <c r="Q23" s="153"/>
      <c r="R23" s="162"/>
      <c r="T23" s="162"/>
    </row>
    <row r="24" spans="1:20" ht="15.75" thickTop="1" x14ac:dyDescent="0.25">
      <c r="A24" t="s">
        <v>109</v>
      </c>
      <c r="B24" s="152"/>
      <c r="C24" s="152"/>
      <c r="D24" s="157">
        <f>+D23-'[1]Current Working'!H61</f>
        <v>-2391589.8199999998</v>
      </c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</row>
    <row r="25" spans="1:20" x14ac:dyDescent="0.25">
      <c r="A25" t="s">
        <v>110</v>
      </c>
    </row>
    <row r="26" spans="1:20" x14ac:dyDescent="0.25">
      <c r="B26" s="153"/>
      <c r="C26" s="152" t="s">
        <v>111</v>
      </c>
      <c r="D26" s="153"/>
      <c r="E26" s="153"/>
      <c r="F26" s="153"/>
      <c r="G26" s="153"/>
      <c r="H26" s="153"/>
      <c r="I26" s="153"/>
      <c r="J26" s="153"/>
      <c r="K26" s="153"/>
      <c r="N26" s="153"/>
      <c r="O26" s="153"/>
      <c r="P26" s="153"/>
      <c r="R26" s="153"/>
      <c r="S26" s="153"/>
    </row>
    <row r="27" spans="1:20" x14ac:dyDescent="0.25">
      <c r="B27" s="153"/>
      <c r="C27" s="152"/>
      <c r="D27" s="153"/>
      <c r="E27" s="153"/>
      <c r="F27" s="153"/>
      <c r="G27" s="153"/>
      <c r="H27" s="153"/>
      <c r="I27" s="153"/>
      <c r="J27" s="153"/>
      <c r="K27" s="153"/>
      <c r="N27" s="153"/>
      <c r="O27" s="153"/>
      <c r="P27" s="153"/>
      <c r="R27" s="153"/>
      <c r="S27" s="153"/>
    </row>
    <row r="28" spans="1:20" x14ac:dyDescent="0.25">
      <c r="B28" s="153"/>
      <c r="C28" s="152"/>
      <c r="D28" s="153"/>
      <c r="E28" s="153"/>
      <c r="F28" s="153"/>
      <c r="G28" s="153"/>
      <c r="H28" s="153"/>
      <c r="I28" s="153"/>
      <c r="J28" s="153"/>
      <c r="K28" s="153"/>
      <c r="N28" s="153"/>
      <c r="O28" s="153"/>
      <c r="R28" s="153"/>
      <c r="S28" s="153"/>
    </row>
    <row r="29" spans="1:20" x14ac:dyDescent="0.25">
      <c r="P29" s="158"/>
      <c r="R29" s="153"/>
      <c r="S29" s="153"/>
    </row>
    <row r="30" spans="1:20" x14ac:dyDescent="0.25">
      <c r="R30" s="153"/>
      <c r="S30" s="153"/>
    </row>
    <row r="31" spans="1:20" x14ac:dyDescent="0.25">
      <c r="R31" s="153"/>
      <c r="S31" s="153"/>
    </row>
    <row r="32" spans="1:20" x14ac:dyDescent="0.25">
      <c r="R32" s="153"/>
      <c r="S32" s="153"/>
    </row>
    <row r="35" spans="3:18" x14ac:dyDescent="0.25">
      <c r="C35" s="163"/>
      <c r="R35" s="1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D33" sqref="D33"/>
    </sheetView>
  </sheetViews>
  <sheetFormatPr defaultRowHeight="15" x14ac:dyDescent="0.25"/>
  <cols>
    <col min="1" max="1" width="20" style="1" customWidth="1"/>
    <col min="2" max="16384" width="9.140625" style="1"/>
  </cols>
  <sheetData>
    <row r="2" spans="1:1" x14ac:dyDescent="0.25">
      <c r="A2" s="182"/>
    </row>
    <row r="3" spans="1:1" x14ac:dyDescent="0.25">
      <c r="A3" s="183"/>
    </row>
    <row r="4" spans="1:1" x14ac:dyDescent="0.25">
      <c r="A4" s="183"/>
    </row>
    <row r="5" spans="1:1" x14ac:dyDescent="0.25">
      <c r="A5" s="183"/>
    </row>
    <row r="6" spans="1:1" x14ac:dyDescent="0.25">
      <c r="A6" s="183"/>
    </row>
    <row r="7" spans="1:1" x14ac:dyDescent="0.25">
      <c r="A7" s="183"/>
    </row>
    <row r="8" spans="1:1" x14ac:dyDescent="0.25">
      <c r="A8" s="183"/>
    </row>
    <row r="9" spans="1:1" x14ac:dyDescent="0.25">
      <c r="A9" s="183"/>
    </row>
    <row r="10" spans="1:1" x14ac:dyDescent="0.25">
      <c r="A10" s="183"/>
    </row>
    <row r="11" spans="1:1" x14ac:dyDescent="0.25">
      <c r="A11" s="183"/>
    </row>
    <row r="12" spans="1:1" x14ac:dyDescent="0.25">
      <c r="A12" s="18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QD2UCF5UJE4V-2141839551-62</_dlc_DocId>
    <_dlc_DocIdUrl xmlns="7184055b-e5ea-4162-8b19-ace5c644b73a">
      <Url>http://intranet2/finance/_layouts/15/DocIdRedir.aspx?ID=QD2UCF5UJE4V-2141839551-62</Url>
      <Description>QD2UCF5UJE4V-2141839551-62</Description>
    </_dlc_DocIdUrl>
  </documentManagement>
</p:properties>
</file>

<file path=customXml/itemProps1.xml><?xml version="1.0" encoding="utf-8"?>
<ds:datastoreItem xmlns:ds="http://schemas.openxmlformats.org/officeDocument/2006/customXml" ds:itemID="{ABB8EBC6-EB54-4777-BB82-CEC04FBA31A3}"/>
</file>

<file path=customXml/itemProps2.xml><?xml version="1.0" encoding="utf-8"?>
<ds:datastoreItem xmlns:ds="http://schemas.openxmlformats.org/officeDocument/2006/customXml" ds:itemID="{A2C0FB6D-F1C1-4E3F-B65D-9F1E667F27E4}"/>
</file>

<file path=customXml/itemProps3.xml><?xml version="1.0" encoding="utf-8"?>
<ds:datastoreItem xmlns:ds="http://schemas.openxmlformats.org/officeDocument/2006/customXml" ds:itemID="{758519A0-0338-4AD8-94CF-473F27B4AFA4}"/>
</file>

<file path=customXml/itemProps4.xml><?xml version="1.0" encoding="utf-8"?>
<ds:datastoreItem xmlns:ds="http://schemas.openxmlformats.org/officeDocument/2006/customXml" ds:itemID="{864BBC48-833B-4563-A5A8-B112F48A3B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2020-11-03T00:59:27Z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a33dba06-b2cd-4f15-963d-38d7715af86d</vt:lpwstr>
  </property>
</Properties>
</file>