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 activeTab="1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Expenses!$A$2:$BJ$9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3" l="1"/>
  <c r="AO11" i="5" s="1"/>
  <c r="AK5" i="3"/>
  <c r="AK6" i="3"/>
  <c r="AK7" i="3"/>
  <c r="AO12" i="5" s="1"/>
  <c r="AK8" i="3"/>
  <c r="AK3" i="3"/>
  <c r="AK13" i="4"/>
  <c r="AK12" i="4"/>
  <c r="AK11" i="4"/>
  <c r="AO19" i="5" s="1"/>
  <c r="AK6" i="4"/>
  <c r="AK7" i="4"/>
  <c r="AK8" i="4"/>
  <c r="AK9" i="4"/>
  <c r="AK5" i="4"/>
  <c r="AP14" i="5"/>
  <c r="AQ14" i="5"/>
  <c r="AN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P11" i="5"/>
  <c r="AQ11" i="5"/>
  <c r="AR11" i="5"/>
  <c r="AS11" i="5"/>
  <c r="AT11" i="5"/>
  <c r="AP23" i="5"/>
  <c r="AQ23" i="5"/>
  <c r="AN18" i="5"/>
  <c r="AO18" i="5"/>
  <c r="AP18" i="5"/>
  <c r="AQ18" i="5"/>
  <c r="AR18" i="5"/>
  <c r="AS18" i="5"/>
  <c r="AT18" i="5"/>
  <c r="AN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P22" i="5"/>
  <c r="AQ22" i="5"/>
  <c r="AR22" i="5"/>
  <c r="AS22" i="5"/>
  <c r="AT22" i="5"/>
  <c r="AO17" i="5"/>
  <c r="AP17" i="5"/>
  <c r="AQ17" i="5"/>
  <c r="AR17" i="5"/>
  <c r="AS17" i="5"/>
  <c r="AT17" i="5"/>
  <c r="AO14" i="5" l="1"/>
  <c r="AO22" i="5"/>
  <c r="AO23" i="5" s="1"/>
  <c r="AM8" i="5"/>
  <c r="AL4" i="3" l="1"/>
  <c r="AL5" i="3"/>
  <c r="AL6" i="3"/>
  <c r="AL7" i="3"/>
  <c r="AL8" i="3"/>
  <c r="AL3" i="3"/>
  <c r="AL4" i="4"/>
  <c r="AL5" i="4"/>
  <c r="AL6" i="4"/>
  <c r="AL7" i="4"/>
  <c r="AL8" i="4"/>
  <c r="AL9" i="4"/>
  <c r="AL10" i="4"/>
  <c r="AL11" i="4"/>
  <c r="AL12" i="4"/>
  <c r="AL13" i="4"/>
  <c r="AL3" i="4"/>
  <c r="AQ8" i="4" l="1"/>
  <c r="AQ9" i="4"/>
  <c r="AQ10" i="4"/>
  <c r="AQ11" i="4"/>
  <c r="AQ12" i="4"/>
  <c r="AQ13" i="4"/>
  <c r="AQ3" i="4"/>
  <c r="AQ4" i="4"/>
  <c r="AQ5" i="4"/>
  <c r="AQ6" i="4"/>
  <c r="AN8" i="5"/>
  <c r="AK9" i="3"/>
  <c r="AK14" i="4"/>
  <c r="AN17" i="5" l="1"/>
  <c r="AM18" i="5"/>
  <c r="AM20" i="5"/>
  <c r="AM21" i="5"/>
  <c r="AM17" i="5"/>
  <c r="AO3" i="4"/>
  <c r="AO14" i="4" s="1"/>
  <c r="AM22" i="5"/>
  <c r="F6" i="4"/>
  <c r="F7" i="4"/>
  <c r="F8" i="4"/>
  <c r="F9" i="4"/>
  <c r="AM19" i="5"/>
  <c r="AC17" i="5"/>
  <c r="AD17" i="5"/>
  <c r="AE17" i="5"/>
  <c r="AF17" i="5"/>
  <c r="AG17" i="5"/>
  <c r="AH17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I19" i="5" s="1"/>
  <c r="AJ19" i="5" s="1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B18" i="5"/>
  <c r="AB19" i="5"/>
  <c r="AB20" i="5"/>
  <c r="AB21" i="5"/>
  <c r="AB22" i="5"/>
  <c r="AB17" i="5"/>
  <c r="R17" i="5"/>
  <c r="S17" i="5"/>
  <c r="T17" i="5"/>
  <c r="U17" i="5"/>
  <c r="V17" i="5"/>
  <c r="W17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Q18" i="5"/>
  <c r="Q19" i="5"/>
  <c r="Q20" i="5"/>
  <c r="Q21" i="5"/>
  <c r="Q22" i="5"/>
  <c r="Q17" i="5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F17" i="5"/>
  <c r="AG10" i="4"/>
  <c r="AG11" i="4"/>
  <c r="F10" i="4"/>
  <c r="AY14" i="4"/>
  <c r="AX14" i="4"/>
  <c r="AW14" i="4"/>
  <c r="AV14" i="4"/>
  <c r="AU14" i="4"/>
  <c r="AT14" i="4"/>
  <c r="AS14" i="4"/>
  <c r="AP14" i="4"/>
  <c r="AN14" i="4"/>
  <c r="AM14" i="4"/>
  <c r="AL14" i="4"/>
  <c r="AB14" i="4"/>
  <c r="AC14" i="4"/>
  <c r="AD14" i="4"/>
  <c r="X3" i="4"/>
  <c r="X4" i="4"/>
  <c r="X5" i="4"/>
  <c r="X7" i="4"/>
  <c r="X9" i="4"/>
  <c r="X11" i="4"/>
  <c r="X12" i="4"/>
  <c r="X13" i="4"/>
  <c r="R14" i="4"/>
  <c r="S14" i="4"/>
  <c r="T14" i="4"/>
  <c r="U14" i="4"/>
  <c r="V14" i="4"/>
  <c r="W14" i="4"/>
  <c r="Q14" i="4"/>
  <c r="J14" i="4"/>
  <c r="K14" i="4"/>
  <c r="L14" i="4"/>
  <c r="F3" i="4"/>
  <c r="AG8" i="4"/>
  <c r="F4" i="4"/>
  <c r="AG13" i="4"/>
  <c r="F13" i="4"/>
  <c r="AF9" i="3"/>
  <c r="F11" i="4"/>
  <c r="F12" i="4"/>
  <c r="F6" i="3"/>
  <c r="AJ14" i="4" l="1"/>
  <c r="AI21" i="5"/>
  <c r="AJ21" i="5" s="1"/>
  <c r="AI17" i="5"/>
  <c r="AJ17" i="5" s="1"/>
  <c r="AI18" i="5"/>
  <c r="AJ18" i="5" s="1"/>
  <c r="AI22" i="5"/>
  <c r="AJ22" i="5" s="1"/>
  <c r="AG3" i="4"/>
  <c r="H14" i="4"/>
  <c r="I14" i="4"/>
  <c r="M14" i="4"/>
  <c r="AG7" i="4"/>
  <c r="AG12" i="4"/>
  <c r="N14" i="4"/>
  <c r="AG9" i="4"/>
  <c r="Z14" i="4"/>
  <c r="AE14" i="4"/>
  <c r="AA14" i="4"/>
  <c r="AF14" i="4"/>
  <c r="AG4" i="4"/>
  <c r="AB9" i="3"/>
  <c r="AC9" i="3"/>
  <c r="AD9" i="3"/>
  <c r="AE9" i="3"/>
  <c r="R26" i="5"/>
  <c r="W26" i="5"/>
  <c r="Q27" i="5"/>
  <c r="R27" i="5"/>
  <c r="R9" i="3"/>
  <c r="S9" i="3"/>
  <c r="T9" i="3"/>
  <c r="U9" i="3"/>
  <c r="V9" i="3"/>
  <c r="W9" i="3"/>
  <c r="Q9" i="3"/>
  <c r="I9" i="3"/>
  <c r="J9" i="3"/>
  <c r="K9" i="3"/>
  <c r="L9" i="3"/>
  <c r="M9" i="3"/>
  <c r="N9" i="3"/>
  <c r="H9" i="3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I14" i="4" l="1"/>
  <c r="Z9" i="3"/>
  <c r="AA9" i="3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AN26" i="5" l="1"/>
  <c r="AP26" i="5"/>
  <c r="AQ26" i="5"/>
  <c r="AR26" i="5"/>
  <c r="AS26" i="5"/>
  <c r="AT26" i="5"/>
  <c r="AM26" i="5"/>
  <c r="AN28" i="5"/>
  <c r="AP28" i="5"/>
  <c r="AQ28" i="5"/>
  <c r="AR28" i="5"/>
  <c r="AS28" i="5"/>
  <c r="AT28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7" i="4"/>
  <c r="AZ8" i="4"/>
  <c r="AZ7" i="4"/>
  <c r="AZ5" i="4"/>
  <c r="AZ14" i="4" s="1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M12" i="5"/>
  <c r="AM13" i="5"/>
  <c r="AN11" i="5"/>
  <c r="AM11" i="5"/>
  <c r="AG3" i="3"/>
  <c r="AY9" i="3"/>
  <c r="AX9" i="3"/>
  <c r="AW9" i="3"/>
  <c r="AV9" i="3"/>
  <c r="AU9" i="3"/>
  <c r="AT9" i="3"/>
  <c r="AS9" i="3"/>
  <c r="AZ8" i="3"/>
  <c r="AZ7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5" i="3"/>
  <c r="X7" i="3"/>
  <c r="X8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AQ14" i="4" l="1"/>
  <c r="T29" i="5"/>
  <c r="AF29" i="5"/>
  <c r="AD29" i="5"/>
  <c r="AC29" i="5"/>
  <c r="U29" i="5"/>
  <c r="AB29" i="5"/>
  <c r="AH29" i="5"/>
  <c r="AU29" i="5" s="1"/>
  <c r="AG29" i="5"/>
  <c r="AE29" i="5"/>
  <c r="AZ9" i="3"/>
  <c r="R29" i="5"/>
  <c r="W29" i="5"/>
  <c r="V29" i="5"/>
  <c r="S29" i="5"/>
  <c r="L29" i="5"/>
  <c r="I29" i="5"/>
  <c r="H29" i="5"/>
  <c r="K29" i="5"/>
  <c r="J29" i="5"/>
  <c r="G29" i="5"/>
  <c r="AQ3" i="3"/>
  <c r="AJ9" i="3"/>
  <c r="AL9" i="3"/>
  <c r="AM9" i="3"/>
  <c r="AN9" i="3"/>
  <c r="AO9" i="3"/>
  <c r="AP9" i="3"/>
  <c r="AI9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AQ8" i="3"/>
  <c r="AG8" i="3"/>
  <c r="O8" i="3"/>
  <c r="F8" i="3"/>
  <c r="AQ7" i="3"/>
  <c r="AG7" i="3"/>
  <c r="O7" i="3"/>
  <c r="F7" i="3"/>
  <c r="AQ5" i="3"/>
  <c r="AG5" i="3"/>
  <c r="O5" i="3"/>
  <c r="F5" i="3"/>
  <c r="AQ4" i="3"/>
  <c r="AG4" i="3"/>
  <c r="X4" i="3"/>
  <c r="X9" i="3" s="1"/>
  <c r="O4" i="3"/>
  <c r="F4" i="3"/>
  <c r="F3" i="3"/>
  <c r="M11" i="5"/>
  <c r="N11" i="5" s="1"/>
  <c r="X8" i="4"/>
  <c r="X14" i="4" s="1"/>
  <c r="O8" i="4"/>
  <c r="O7" i="4"/>
  <c r="AG5" i="4"/>
  <c r="AG14" i="4" s="1"/>
  <c r="O5" i="4"/>
  <c r="F5" i="4"/>
  <c r="BG68" i="5"/>
  <c r="BG60" i="5"/>
  <c r="BG66" i="5" s="1"/>
  <c r="AT60" i="5"/>
  <c r="AT66" i="5" s="1"/>
  <c r="W60" i="5"/>
  <c r="W66" i="5" s="1"/>
  <c r="L60" i="5"/>
  <c r="L66" i="5" s="1"/>
  <c r="BG54" i="5"/>
  <c r="BG65" i="5" s="1"/>
  <c r="AT54" i="5"/>
  <c r="AT65" i="5" s="1"/>
  <c r="W54" i="5"/>
  <c r="L54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O14" i="4" l="1"/>
  <c r="AG9" i="3"/>
  <c r="AQ9" i="3"/>
  <c r="O9" i="3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AS14" i="5"/>
  <c r="X12" i="5"/>
  <c r="Y12" i="5" s="1"/>
  <c r="R23" i="5"/>
  <c r="AD23" i="5"/>
  <c r="BC23" i="5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AR23" i="5"/>
  <c r="BE23" i="5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AN33" i="5" s="1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33" i="5" l="1"/>
  <c r="AT8" i="5"/>
  <c r="AT33" i="5" s="1"/>
  <c r="AY8" i="5" l="1"/>
  <c r="AY33" i="5" s="1"/>
  <c r="BG8" i="5"/>
  <c r="BG33" i="5" s="1"/>
  <c r="BG72" i="5" s="1"/>
  <c r="AT72" i="5"/>
</calcChain>
</file>

<file path=xl/comments1.xml><?xml version="1.0" encoding="utf-8"?>
<comments xmlns="http://schemas.openxmlformats.org/spreadsheetml/2006/main">
  <authors>
    <author>Patrick, Erma</author>
  </authors>
  <commentList>
    <comment ref="AK4" authorId="0" shapeId="0">
      <text>
        <r>
          <rPr>
            <b/>
            <sz val="9"/>
            <color indexed="81"/>
            <rFont val="Tahoma"/>
            <family val="2"/>
          </rPr>
          <t>Patrick, Erma:</t>
        </r>
        <r>
          <rPr>
            <sz val="9"/>
            <color indexed="81"/>
            <rFont val="Tahoma"/>
            <family val="2"/>
          </rPr>
          <t xml:space="preserve">
Please fund CIP19027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<sst xmlns="http://schemas.openxmlformats.org/spreadsheetml/2006/main" count="327" uniqueCount="153">
  <si>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</si>
  <si>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</si>
  <si>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</si>
  <si>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</si>
  <si>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</si>
  <si>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</si>
  <si>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</si>
  <si>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</si>
  <si>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</si>
  <si>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</si>
  <si>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</si>
  <si>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</si>
  <si>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</si>
  <si>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</si>
  <si>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</si>
  <si>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</si>
  <si>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</si>
  <si>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</si>
  <si>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</si>
  <si>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</si>
  <si>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</si>
  <si>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</si>
  <si>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</si>
  <si>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</si>
  <si>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</si>
  <si>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</si>
  <si>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</si>
  <si>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</si>
  <si>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</si>
  <si>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</si>
  <si>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</si>
  <si>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</si>
  <si>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</si>
  <si>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</si>
  <si>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</si>
  <si>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</si>
  <si>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</si>
  <si>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</si>
  <si>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</si>
  <si>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</si>
  <si>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</si>
  <si>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</si>
  <si>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</si>
  <si>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</si>
  <si>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</si>
  <si>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</si>
  <si>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</si>
  <si>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</si>
  <si>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</si>
  <si>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</si>
  <si>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</si>
  <si>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</si>
  <si>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</si>
  <si>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</si>
  <si>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</si>
  <si>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</si>
  <si>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</si>
  <si>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</si>
  <si>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</si>
  <si>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</si>
  <si>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</si>
  <si>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</si>
  <si>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</si>
  <si>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</si>
  <si>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</si>
  <si>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</si>
  <si>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</si>
  <si>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</si>
  <si>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</si>
  <si>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</si>
  <si>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</si>
  <si>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</si>
  <si>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</si>
  <si>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</si>
  <si>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</si>
  <si>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</si>
  <si>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</si>
  <si>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</si>
  <si>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</si>
  <si>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</si>
  <si>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</si>
  <si>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</si>
  <si>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</si>
  <si>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</si>
  <si>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General</t>
  </si>
  <si>
    <t>Professional Services General</t>
  </si>
  <si>
    <t>Supplies Special Department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</si>
  <si>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</si>
  <si>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</si>
  <si>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</si>
  <si>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</si>
  <si>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</si>
  <si>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</si>
  <si>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</si>
  <si>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</si>
  <si>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</si>
  <si>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</si>
  <si>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</si>
  <si>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</si>
  <si>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</si>
  <si>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</si>
  <si>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</si>
  <si>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</si>
  <si>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</si>
  <si>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</si>
  <si>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</si>
  <si>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</si>
  <si>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</si>
  <si>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</si>
  <si>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</si>
  <si>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</si>
  <si>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</si>
  <si>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0</t>
  </si>
  <si>
    <t>Administrative Expenses Support Services-Indirect Labor</t>
  </si>
  <si>
    <t>Transfer In - General Fund</t>
  </si>
  <si>
    <t>Transfer In - Other</t>
  </si>
  <si>
    <t>Professional Services Contract Services</t>
  </si>
  <si>
    <t>Fund 500</t>
  </si>
  <si>
    <t>500.20.25.320-4560.01</t>
  </si>
  <si>
    <t>500.20.25.320-4560.04</t>
  </si>
  <si>
    <t>500.20.25.320-4560.09</t>
  </si>
  <si>
    <t>500.20.25.320-4700.01</t>
  </si>
  <si>
    <t>500.20.25.320-4700.21</t>
  </si>
  <si>
    <t>Charges for Services-Parks Acquisition Fee</t>
  </si>
  <si>
    <t>Charges for Services-Parks Developer Credits</t>
  </si>
  <si>
    <t>Charges for Services-Parks Acquisition Fee (NEW 2017)</t>
  </si>
  <si>
    <t>Investment Earnings Interest on Investments</t>
  </si>
  <si>
    <t>Investment Earnings Unallocated Investment Expense</t>
  </si>
  <si>
    <t>500.00.00.900-8300.06</t>
  </si>
  <si>
    <t>500.00.00.900-8300.16</t>
  </si>
  <si>
    <t>500.00.00.900-8300.98</t>
  </si>
  <si>
    <t>500.00.00.900-8300.99</t>
  </si>
  <si>
    <t>Capital Improvements-Parks Playground Equipment</t>
  </si>
  <si>
    <t>Capital Improvements-Parks Northgate Park</t>
  </si>
  <si>
    <t>Capital Improvements-Parks Developer Contr Infrastructure</t>
  </si>
  <si>
    <t>Capital Improvements-Parks General</t>
  </si>
  <si>
    <t>500.20.25.320-4560.10</t>
  </si>
  <si>
    <t>Charges for Services-Parks Neighborhood In Lieu</t>
  </si>
  <si>
    <t>500.20.25.320-6200.02</t>
  </si>
  <si>
    <t>500.20.25.320-6600.25</t>
  </si>
  <si>
    <t>500.20.25.320-6000.12</t>
  </si>
  <si>
    <t>500.00.00.900-7000.99</t>
  </si>
  <si>
    <t>500.00.00.900-6240.05</t>
  </si>
  <si>
    <t>Supplies-Parks Landscape Maintenance</t>
  </si>
  <si>
    <t>500.20.25.320-6000.01</t>
  </si>
  <si>
    <t>500.00.00.900-8300.13</t>
  </si>
  <si>
    <t>Capital Improvements-Parks Woodward Park</t>
  </si>
  <si>
    <t>Provisional  Budget</t>
  </si>
  <si>
    <t>Provisional Budget</t>
  </si>
  <si>
    <t>Total Budget Requst</t>
  </si>
  <si>
    <t>Total Budget Request</t>
  </si>
  <si>
    <t>please fund 19027 from 7000.99  all other CIPs status quo.</t>
  </si>
  <si>
    <t>PFIP Parks Capital Improvement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</si>
</sst>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3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quotePrefix="1" applyNumberFormat="1" applyFont="1" applyAlignment="1">
      <alignment horizontal="right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3" borderId="0" xfId="0" applyNumberFormat="1" applyFont="1" applyFill="1" applyBorder="1"/>
    <xf numFmtId="37" fontId="9" fillId="0" borderId="0" xfId="0" applyNumberFormat="1" applyFont="1" applyFill="1" applyBorder="1" applyAlignment="1">
      <alignment horizontal="right" vertical="top"/>
    </xf>
    <xf numFmtId="37" fontId="9" fillId="0" borderId="0" xfId="0" applyNumberFormat="1" applyFont="1" applyFill="1" applyBorder="1" applyAlignment="1">
      <alignment vertical="top"/>
    </xf>
    <xf numFmtId="37" fontId="9" fillId="0" borderId="0" xfId="0" applyNumberFormat="1" applyFont="1" applyFill="1" applyBorder="1" applyAlignment="1">
      <alignment horizontal="left" vertical="top"/>
    </xf>
    <xf numFmtId="37" fontId="9" fillId="0" borderId="0" xfId="0" applyNumberFormat="1" applyFont="1" applyFill="1" applyBorder="1" applyAlignment="1">
      <alignment horizontal="left" vertical="top" wrapText="1"/>
    </xf>
    <xf numFmtId="37" fontId="9" fillId="0" borderId="0" xfId="0" quotePrefix="1" applyNumberFormat="1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Performance%20(28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6986">
          <cell r="A6986" t="str">
            <v>500.00.00.900-6200.02</v>
          </cell>
          <cell r="B6986" t="str">
            <v>500</v>
          </cell>
          <cell r="C6986" t="str">
            <v>00</v>
          </cell>
          <cell r="D6986" t="str">
            <v>00</v>
          </cell>
          <cell r="E6986" t="str">
            <v>900</v>
          </cell>
          <cell r="F6986" t="str">
            <v>6200.02</v>
          </cell>
          <cell r="G6986" t="str">
            <v>Supplies Special Department</v>
          </cell>
          <cell r="H6986">
            <v>0</v>
          </cell>
          <cell r="I6986">
            <v>0</v>
          </cell>
          <cell r="J6986">
            <v>0</v>
          </cell>
          <cell r="K6986">
            <v>0</v>
          </cell>
          <cell r="L6986">
            <v>0</v>
          </cell>
          <cell r="M6986">
            <v>0</v>
          </cell>
          <cell r="N6986">
            <v>0</v>
          </cell>
          <cell r="O6986" t="str">
            <v>+++</v>
          </cell>
        </row>
        <row r="6987">
          <cell r="A6987" t="str">
            <v>500.00.00.900-6240.05</v>
          </cell>
          <cell r="B6987" t="str">
            <v>500</v>
          </cell>
          <cell r="C6987" t="str">
            <v>00</v>
          </cell>
          <cell r="D6987" t="str">
            <v>00</v>
          </cell>
          <cell r="E6987" t="str">
            <v>900</v>
          </cell>
          <cell r="F6987" t="str">
            <v>6240.05</v>
          </cell>
          <cell r="G6987" t="str">
            <v>Supplies-Parks Landscape Maintenance</v>
          </cell>
          <cell r="H6987">
            <v>0</v>
          </cell>
          <cell r="I6987">
            <v>0</v>
          </cell>
          <cell r="J6987">
            <v>0</v>
          </cell>
          <cell r="K6987">
            <v>0</v>
          </cell>
          <cell r="L6987">
            <v>0</v>
          </cell>
          <cell r="M6987">
            <v>0</v>
          </cell>
          <cell r="N6987">
            <v>0</v>
          </cell>
          <cell r="O6987" t="str">
            <v>+++</v>
          </cell>
        </row>
        <row r="6988">
          <cell r="A6988" t="str">
            <v>500.00.00.900-7000.01</v>
          </cell>
          <cell r="B6988" t="str">
            <v>500</v>
          </cell>
          <cell r="C6988" t="str">
            <v>00</v>
          </cell>
          <cell r="D6988" t="str">
            <v>00</v>
          </cell>
          <cell r="E6988" t="str">
            <v>900</v>
          </cell>
          <cell r="F6988" t="str">
            <v>7000.01</v>
          </cell>
          <cell r="G6988" t="str">
            <v>Capital Outlay Vehicles-Minor</v>
          </cell>
          <cell r="H6988">
            <v>0</v>
          </cell>
          <cell r="I6988">
            <v>0</v>
          </cell>
          <cell r="J6988">
            <v>0</v>
          </cell>
          <cell r="K6988">
            <v>0</v>
          </cell>
          <cell r="L6988">
            <v>0</v>
          </cell>
          <cell r="M6988">
            <v>0</v>
          </cell>
          <cell r="N6988">
            <v>0</v>
          </cell>
          <cell r="O6988" t="str">
            <v>+++</v>
          </cell>
        </row>
        <row r="6989">
          <cell r="A6989" t="str">
            <v>500.00.00.900-7000.07</v>
          </cell>
          <cell r="B6989" t="str">
            <v>500</v>
          </cell>
          <cell r="C6989" t="str">
            <v>00</v>
          </cell>
          <cell r="D6989" t="str">
            <v>00</v>
          </cell>
          <cell r="E6989" t="str">
            <v>900</v>
          </cell>
          <cell r="F6989" t="str">
            <v>7000.07</v>
          </cell>
          <cell r="G6989" t="str">
            <v>Capital Outlay Computer Hardware</v>
          </cell>
          <cell r="H6989">
            <v>0</v>
          </cell>
          <cell r="I6989">
            <v>0</v>
          </cell>
          <cell r="J6989">
            <v>0</v>
          </cell>
          <cell r="K6989">
            <v>0</v>
          </cell>
          <cell r="L6989">
            <v>0</v>
          </cell>
          <cell r="M6989">
            <v>0</v>
          </cell>
          <cell r="N6989">
            <v>0</v>
          </cell>
          <cell r="O6989" t="str">
            <v>+++</v>
          </cell>
        </row>
        <row r="6990">
          <cell r="A6990" t="str">
            <v>500.00.00.900-7000.10</v>
          </cell>
          <cell r="B6990" t="str">
            <v>500</v>
          </cell>
          <cell r="C6990" t="str">
            <v>00</v>
          </cell>
          <cell r="D6990" t="str">
            <v>00</v>
          </cell>
          <cell r="E6990" t="str">
            <v>900</v>
          </cell>
          <cell r="F6990" t="str">
            <v>7000.10</v>
          </cell>
          <cell r="G6990" t="str">
            <v>Capital Outlay Sprinkler Controller Upgrades</v>
          </cell>
          <cell r="H6990">
            <v>0</v>
          </cell>
          <cell r="I6990">
            <v>0</v>
          </cell>
          <cell r="J6990">
            <v>0</v>
          </cell>
          <cell r="K6990">
            <v>0</v>
          </cell>
          <cell r="L6990">
            <v>0</v>
          </cell>
          <cell r="M6990">
            <v>0</v>
          </cell>
          <cell r="N6990">
            <v>0</v>
          </cell>
          <cell r="O6990" t="str">
            <v>+++</v>
          </cell>
        </row>
        <row r="6991">
          <cell r="A6991" t="str">
            <v>500.00.00.900-7000.12</v>
          </cell>
          <cell r="B6991" t="str">
            <v>500</v>
          </cell>
          <cell r="C6991" t="str">
            <v>00</v>
          </cell>
          <cell r="D6991" t="str">
            <v>00</v>
          </cell>
          <cell r="E6991" t="str">
            <v>900</v>
          </cell>
          <cell r="F6991" t="str">
            <v>7000.12</v>
          </cell>
          <cell r="G6991" t="str">
            <v>Capital Outlay Furniture</v>
          </cell>
          <cell r="H6991">
            <v>0</v>
          </cell>
          <cell r="I6991">
            <v>0</v>
          </cell>
          <cell r="J6991">
            <v>0</v>
          </cell>
          <cell r="K6991">
            <v>0</v>
          </cell>
          <cell r="L6991">
            <v>0</v>
          </cell>
          <cell r="M6991">
            <v>0</v>
          </cell>
          <cell r="N6991">
            <v>0</v>
          </cell>
          <cell r="O6991" t="str">
            <v>+++</v>
          </cell>
        </row>
        <row r="6992">
          <cell r="A6992" t="str">
            <v>500.00.00.900-7000.99</v>
          </cell>
          <cell r="B6992" t="str">
            <v>500</v>
          </cell>
          <cell r="C6992" t="str">
            <v>00</v>
          </cell>
          <cell r="D6992" t="str">
            <v>00</v>
          </cell>
          <cell r="E6992" t="str">
            <v>900</v>
          </cell>
          <cell r="F6992" t="str">
            <v>7000.99</v>
          </cell>
          <cell r="G6992" t="str">
            <v>Capital Outlay General</v>
          </cell>
          <cell r="H6992">
            <v>14665</v>
          </cell>
          <cell r="I6992">
            <v>0</v>
          </cell>
          <cell r="J6992">
            <v>14665</v>
          </cell>
          <cell r="K6992">
            <v>0</v>
          </cell>
          <cell r="L6992">
            <v>0</v>
          </cell>
          <cell r="M6992">
            <v>0</v>
          </cell>
          <cell r="N6992">
            <v>14665</v>
          </cell>
          <cell r="O6992">
            <v>0</v>
          </cell>
        </row>
        <row r="6993">
          <cell r="A6993" t="str">
            <v>500.00.00.900-8300.01</v>
          </cell>
          <cell r="B6993" t="str">
            <v>500</v>
          </cell>
          <cell r="C6993" t="str">
            <v>00</v>
          </cell>
          <cell r="D6993" t="str">
            <v>00</v>
          </cell>
          <cell r="E6993" t="str">
            <v>900</v>
          </cell>
          <cell r="F6993" t="str">
            <v>8300.01</v>
          </cell>
          <cell r="G6993" t="str">
            <v>Capital Improvements-Parks Land</v>
          </cell>
          <cell r="H6993">
            <v>0</v>
          </cell>
          <cell r="I6993">
            <v>0</v>
          </cell>
          <cell r="J6993">
            <v>0</v>
          </cell>
          <cell r="K6993">
            <v>0</v>
          </cell>
          <cell r="L6993">
            <v>0</v>
          </cell>
          <cell r="M6993">
            <v>0</v>
          </cell>
          <cell r="N6993">
            <v>0</v>
          </cell>
          <cell r="O6993" t="str">
            <v>+++</v>
          </cell>
        </row>
        <row r="6994">
          <cell r="A6994" t="str">
            <v>500.00.00.900-8300.02</v>
          </cell>
          <cell r="B6994" t="str">
            <v>500</v>
          </cell>
          <cell r="C6994" t="str">
            <v>00</v>
          </cell>
          <cell r="D6994" t="str">
            <v>00</v>
          </cell>
          <cell r="E6994" t="str">
            <v>900</v>
          </cell>
          <cell r="F6994" t="str">
            <v>8300.02</v>
          </cell>
          <cell r="G6994" t="str">
            <v>Capital Improvements-Parks Neighborhood Parks-New</v>
          </cell>
          <cell r="H6994">
            <v>0</v>
          </cell>
          <cell r="I6994">
            <v>0</v>
          </cell>
          <cell r="J6994">
            <v>0</v>
          </cell>
          <cell r="K6994">
            <v>0</v>
          </cell>
          <cell r="L6994">
            <v>0</v>
          </cell>
          <cell r="M6994">
            <v>0</v>
          </cell>
          <cell r="N6994">
            <v>0</v>
          </cell>
          <cell r="O6994" t="str">
            <v>+++</v>
          </cell>
        </row>
        <row r="6995">
          <cell r="A6995" t="str">
            <v>500.00.00.900-8300.03</v>
          </cell>
          <cell r="B6995" t="str">
            <v>500</v>
          </cell>
          <cell r="C6995" t="str">
            <v>00</v>
          </cell>
          <cell r="D6995" t="str">
            <v>00</v>
          </cell>
          <cell r="E6995" t="str">
            <v>900</v>
          </cell>
          <cell r="F6995" t="str">
            <v>8300.03</v>
          </cell>
          <cell r="G6995" t="str">
            <v>Capital Improvements-Parks Neighborhood Parks-Restoration</v>
          </cell>
          <cell r="H6995">
            <v>0</v>
          </cell>
          <cell r="I6995">
            <v>0</v>
          </cell>
          <cell r="J6995">
            <v>0</v>
          </cell>
          <cell r="K6995">
            <v>0</v>
          </cell>
          <cell r="L6995">
            <v>0</v>
          </cell>
          <cell r="M6995">
            <v>0</v>
          </cell>
          <cell r="N6995">
            <v>0</v>
          </cell>
          <cell r="O6995" t="str">
            <v>+++</v>
          </cell>
        </row>
        <row r="6996">
          <cell r="A6996" t="str">
            <v>500.00.00.900-8300.04</v>
          </cell>
          <cell r="B6996" t="str">
            <v>500</v>
          </cell>
          <cell r="C6996" t="str">
            <v>00</v>
          </cell>
          <cell r="D6996" t="str">
            <v>00</v>
          </cell>
          <cell r="E6996" t="str">
            <v>900</v>
          </cell>
          <cell r="F6996" t="str">
            <v>8300.04</v>
          </cell>
          <cell r="G6996" t="str">
            <v>Capital Improvements-Parks Community Parks-New</v>
          </cell>
          <cell r="H6996">
            <v>0</v>
          </cell>
          <cell r="I6996">
            <v>0</v>
          </cell>
          <cell r="J6996">
            <v>0</v>
          </cell>
          <cell r="K6996">
            <v>0</v>
          </cell>
          <cell r="L6996">
            <v>0</v>
          </cell>
          <cell r="M6996">
            <v>0</v>
          </cell>
          <cell r="N6996">
            <v>0</v>
          </cell>
          <cell r="O6996" t="str">
            <v>+++</v>
          </cell>
        </row>
        <row r="6997">
          <cell r="A6997" t="str">
            <v>500.00.00.900-8300.05</v>
          </cell>
          <cell r="B6997" t="str">
            <v>500</v>
          </cell>
          <cell r="C6997" t="str">
            <v>00</v>
          </cell>
          <cell r="D6997" t="str">
            <v>00</v>
          </cell>
          <cell r="E6997" t="str">
            <v>900</v>
          </cell>
          <cell r="F6997" t="str">
            <v>8300.05</v>
          </cell>
          <cell r="G6997" t="str">
            <v>Capital Improvements-Parks Community Parks-Restoration</v>
          </cell>
          <cell r="H6997">
            <v>0</v>
          </cell>
          <cell r="I6997">
            <v>0</v>
          </cell>
          <cell r="J6997">
            <v>0</v>
          </cell>
          <cell r="K6997">
            <v>0</v>
          </cell>
          <cell r="L6997">
            <v>0</v>
          </cell>
          <cell r="M6997">
            <v>0</v>
          </cell>
          <cell r="N6997">
            <v>0</v>
          </cell>
          <cell r="O6997" t="str">
            <v>+++</v>
          </cell>
        </row>
        <row r="6998">
          <cell r="A6998" t="str">
            <v>500.00.00.900-8300.06</v>
          </cell>
          <cell r="B6998" t="str">
            <v>500</v>
          </cell>
          <cell r="C6998" t="str">
            <v>00</v>
          </cell>
          <cell r="D6998" t="str">
            <v>00</v>
          </cell>
          <cell r="E6998" t="str">
            <v>900</v>
          </cell>
          <cell r="F6998" t="str">
            <v>8300.06</v>
          </cell>
          <cell r="G6998" t="str">
            <v>Capital Improvements-Parks Playground Equipment</v>
          </cell>
          <cell r="H6998">
            <v>0</v>
          </cell>
          <cell r="I6998">
            <v>0</v>
          </cell>
          <cell r="J6998">
            <v>0</v>
          </cell>
          <cell r="K6998">
            <v>0</v>
          </cell>
          <cell r="L6998">
            <v>0</v>
          </cell>
          <cell r="M6998">
            <v>0</v>
          </cell>
          <cell r="N6998">
            <v>0</v>
          </cell>
          <cell r="O6998" t="str">
            <v>+++</v>
          </cell>
        </row>
        <row r="6999">
          <cell r="A6999" t="str">
            <v>500.00.00.900-8300.07</v>
          </cell>
          <cell r="B6999" t="str">
            <v>500</v>
          </cell>
          <cell r="C6999" t="str">
            <v>00</v>
          </cell>
          <cell r="D6999" t="str">
            <v>00</v>
          </cell>
          <cell r="E6999" t="str">
            <v>900</v>
          </cell>
          <cell r="F6999" t="str">
            <v>8300.07</v>
          </cell>
          <cell r="G6999" t="str">
            <v>Capital Improvements-Parks Bikeways</v>
          </cell>
          <cell r="H6999">
            <v>0</v>
          </cell>
          <cell r="I6999">
            <v>0</v>
          </cell>
          <cell r="J6999">
            <v>0</v>
          </cell>
          <cell r="K6999">
            <v>0</v>
          </cell>
          <cell r="L6999">
            <v>0</v>
          </cell>
          <cell r="M6999">
            <v>0</v>
          </cell>
          <cell r="N6999">
            <v>0</v>
          </cell>
          <cell r="O6999" t="str">
            <v>+++</v>
          </cell>
        </row>
        <row r="7000">
          <cell r="A7000" t="str">
            <v>500.00.00.900-8300.08</v>
          </cell>
          <cell r="B7000" t="str">
            <v>500</v>
          </cell>
          <cell r="C7000" t="str">
            <v>00</v>
          </cell>
          <cell r="D7000" t="str">
            <v>00</v>
          </cell>
          <cell r="E7000" t="str">
            <v>900</v>
          </cell>
          <cell r="F7000" t="str">
            <v>8300.08</v>
          </cell>
          <cell r="G7000" t="str">
            <v>Capital Improvements-Parks Tidewater Bikeway</v>
          </cell>
          <cell r="H7000">
            <v>0</v>
          </cell>
          <cell r="I7000">
            <v>0</v>
          </cell>
          <cell r="J7000">
            <v>0</v>
          </cell>
          <cell r="K7000">
            <v>0</v>
          </cell>
          <cell r="L7000">
            <v>0</v>
          </cell>
          <cell r="M7000">
            <v>0</v>
          </cell>
          <cell r="N7000">
            <v>0</v>
          </cell>
          <cell r="O7000" t="str">
            <v>+++</v>
          </cell>
        </row>
        <row r="7001">
          <cell r="A7001" t="str">
            <v>500.00.00.900-8300.09</v>
          </cell>
          <cell r="B7001" t="str">
            <v>500</v>
          </cell>
          <cell r="C7001" t="str">
            <v>00</v>
          </cell>
          <cell r="D7001" t="str">
            <v>00</v>
          </cell>
          <cell r="E7001" t="str">
            <v>900</v>
          </cell>
          <cell r="F7001" t="str">
            <v>8300.09</v>
          </cell>
          <cell r="G7001" t="str">
            <v>Capital Improvements-Parks BMX Park</v>
          </cell>
          <cell r="H7001">
            <v>0</v>
          </cell>
          <cell r="I7001">
            <v>0</v>
          </cell>
          <cell r="J7001">
            <v>0</v>
          </cell>
          <cell r="K7001">
            <v>0</v>
          </cell>
          <cell r="L7001">
            <v>0</v>
          </cell>
          <cell r="M7001">
            <v>0</v>
          </cell>
          <cell r="N7001">
            <v>0</v>
          </cell>
          <cell r="O7001" t="str">
            <v>+++</v>
          </cell>
        </row>
        <row r="7002">
          <cell r="A7002" t="str">
            <v>500.00.00.900-8300.10</v>
          </cell>
          <cell r="B7002" t="str">
            <v>500</v>
          </cell>
          <cell r="C7002" t="str">
            <v>00</v>
          </cell>
          <cell r="D7002" t="str">
            <v>00</v>
          </cell>
          <cell r="E7002" t="str">
            <v>900</v>
          </cell>
          <cell r="F7002" t="str">
            <v>8300.10</v>
          </cell>
          <cell r="G7002" t="str">
            <v>Capital Improvements-Parks Sports Complex</v>
          </cell>
          <cell r="H7002">
            <v>0</v>
          </cell>
          <cell r="I7002">
            <v>0</v>
          </cell>
          <cell r="J7002">
            <v>0</v>
          </cell>
          <cell r="K7002">
            <v>0</v>
          </cell>
          <cell r="L7002">
            <v>0</v>
          </cell>
          <cell r="M7002">
            <v>0</v>
          </cell>
          <cell r="N7002">
            <v>0</v>
          </cell>
          <cell r="O7002" t="str">
            <v>+++</v>
          </cell>
        </row>
        <row r="7003">
          <cell r="A7003" t="str">
            <v>500.00.00.900-8300.11</v>
          </cell>
          <cell r="B7003" t="str">
            <v>500</v>
          </cell>
          <cell r="C7003" t="str">
            <v>00</v>
          </cell>
          <cell r="D7003" t="str">
            <v>00</v>
          </cell>
          <cell r="E7003" t="str">
            <v>900</v>
          </cell>
          <cell r="F7003" t="str">
            <v>8300.11</v>
          </cell>
          <cell r="G7003" t="str">
            <v>Capital Improvements-Parks Parks Yard Improvement</v>
          </cell>
          <cell r="H7003">
            <v>0</v>
          </cell>
          <cell r="I7003">
            <v>0</v>
          </cell>
          <cell r="J7003">
            <v>0</v>
          </cell>
          <cell r="K7003">
            <v>0</v>
          </cell>
          <cell r="L7003">
            <v>0</v>
          </cell>
          <cell r="M7003">
            <v>0</v>
          </cell>
          <cell r="N7003">
            <v>0</v>
          </cell>
          <cell r="O7003" t="str">
            <v>+++</v>
          </cell>
        </row>
        <row r="7004">
          <cell r="A7004" t="str">
            <v>500.00.00.900-8300.12</v>
          </cell>
          <cell r="B7004" t="str">
            <v>500</v>
          </cell>
          <cell r="C7004" t="str">
            <v>00</v>
          </cell>
          <cell r="D7004" t="str">
            <v>00</v>
          </cell>
          <cell r="E7004" t="str">
            <v>900</v>
          </cell>
          <cell r="F7004" t="str">
            <v>8300.12</v>
          </cell>
          <cell r="G7004" t="str">
            <v>Capital Improvements-Parks Security</v>
          </cell>
          <cell r="H7004">
            <v>0</v>
          </cell>
          <cell r="I7004">
            <v>0</v>
          </cell>
          <cell r="J7004">
            <v>0</v>
          </cell>
          <cell r="K7004">
            <v>0</v>
          </cell>
          <cell r="L7004">
            <v>0</v>
          </cell>
          <cell r="M7004">
            <v>0</v>
          </cell>
          <cell r="N7004">
            <v>0</v>
          </cell>
          <cell r="O7004" t="str">
            <v>+++</v>
          </cell>
        </row>
        <row r="7005">
          <cell r="A7005" t="str">
            <v>500.00.00.900-8300.13</v>
          </cell>
          <cell r="B7005" t="str">
            <v>500</v>
          </cell>
          <cell r="C7005" t="str">
            <v>00</v>
          </cell>
          <cell r="D7005" t="str">
            <v>00</v>
          </cell>
          <cell r="E7005" t="str">
            <v>900</v>
          </cell>
          <cell r="F7005" t="str">
            <v>8300.13</v>
          </cell>
          <cell r="G7005" t="str">
            <v>Capital Improvements-Parks Woodward Park</v>
          </cell>
          <cell r="H7005">
            <v>1250000</v>
          </cell>
          <cell r="I7005">
            <v>0</v>
          </cell>
          <cell r="J7005">
            <v>1250000</v>
          </cell>
          <cell r="K7005">
            <v>0</v>
          </cell>
          <cell r="L7005">
            <v>0</v>
          </cell>
          <cell r="M7005">
            <v>0</v>
          </cell>
          <cell r="N7005">
            <v>1250000</v>
          </cell>
          <cell r="O7005">
            <v>0</v>
          </cell>
        </row>
        <row r="7006">
          <cell r="A7006" t="str">
            <v>500.00.00.900-8300.14</v>
          </cell>
          <cell r="B7006" t="str">
            <v>500</v>
          </cell>
          <cell r="C7006" t="str">
            <v>00</v>
          </cell>
          <cell r="D7006" t="str">
            <v>00</v>
          </cell>
          <cell r="E7006" t="str">
            <v>900</v>
          </cell>
          <cell r="F7006" t="str">
            <v>8300.14</v>
          </cell>
          <cell r="G7006" t="str">
            <v>Capital Improvements-Parks Woodward Park AOB</v>
          </cell>
          <cell r="H7006">
            <v>0</v>
          </cell>
          <cell r="I7006">
            <v>0</v>
          </cell>
          <cell r="J7006">
            <v>0</v>
          </cell>
          <cell r="K7006">
            <v>0</v>
          </cell>
          <cell r="L7006">
            <v>0</v>
          </cell>
          <cell r="M7006">
            <v>0</v>
          </cell>
          <cell r="N7006">
            <v>0</v>
          </cell>
          <cell r="O7006" t="str">
            <v>+++</v>
          </cell>
        </row>
        <row r="7007">
          <cell r="A7007" t="str">
            <v>500.00.00.900-8300.15</v>
          </cell>
          <cell r="B7007" t="str">
            <v>500</v>
          </cell>
          <cell r="C7007" t="str">
            <v>00</v>
          </cell>
          <cell r="D7007" t="str">
            <v>00</v>
          </cell>
          <cell r="E7007" t="str">
            <v>900</v>
          </cell>
          <cell r="F7007" t="str">
            <v>8300.15</v>
          </cell>
          <cell r="G7007" t="str">
            <v>Capital Improvements-Parks Lincoln Park</v>
          </cell>
          <cell r="H7007">
            <v>0</v>
          </cell>
          <cell r="I7007">
            <v>0</v>
          </cell>
          <cell r="J7007">
            <v>0</v>
          </cell>
          <cell r="K7007">
            <v>0</v>
          </cell>
          <cell r="L7007">
            <v>0</v>
          </cell>
          <cell r="M7007">
            <v>0</v>
          </cell>
          <cell r="N7007">
            <v>0</v>
          </cell>
          <cell r="O7007" t="str">
            <v>+++</v>
          </cell>
        </row>
        <row r="7008">
          <cell r="A7008" t="str">
            <v>500.00.00.900-8300.16</v>
          </cell>
          <cell r="B7008" t="str">
            <v>500</v>
          </cell>
          <cell r="C7008" t="str">
            <v>00</v>
          </cell>
          <cell r="D7008" t="str">
            <v>00</v>
          </cell>
          <cell r="E7008" t="str">
            <v>900</v>
          </cell>
          <cell r="F7008" t="str">
            <v>8300.16</v>
          </cell>
          <cell r="G7008" t="str">
            <v>Capital Improvements-Parks Northgate Park</v>
          </cell>
          <cell r="H7008">
            <v>0</v>
          </cell>
          <cell r="I7008">
            <v>536551</v>
          </cell>
          <cell r="J7008">
            <v>536551</v>
          </cell>
          <cell r="K7008">
            <v>0</v>
          </cell>
          <cell r="L7008">
            <v>438936.85</v>
          </cell>
          <cell r="M7008">
            <v>216042.78</v>
          </cell>
          <cell r="N7008">
            <v>-118428.63</v>
          </cell>
          <cell r="O7008">
            <v>1.22</v>
          </cell>
        </row>
        <row r="7009">
          <cell r="A7009" t="str">
            <v>500.00.00.900-8300.17</v>
          </cell>
          <cell r="B7009" t="str">
            <v>500</v>
          </cell>
          <cell r="C7009" t="str">
            <v>00</v>
          </cell>
          <cell r="D7009" t="str">
            <v>00</v>
          </cell>
          <cell r="E7009" t="str">
            <v>900</v>
          </cell>
          <cell r="F7009" t="str">
            <v>8300.17</v>
          </cell>
          <cell r="G7009" t="str">
            <v>Capital Improvements-Parks Tennis Courts</v>
          </cell>
          <cell r="H7009">
            <v>0</v>
          </cell>
          <cell r="I7009">
            <v>0</v>
          </cell>
          <cell r="J7009">
            <v>0</v>
          </cell>
          <cell r="K7009">
            <v>0</v>
          </cell>
          <cell r="L7009">
            <v>0</v>
          </cell>
          <cell r="M7009">
            <v>0</v>
          </cell>
          <cell r="N7009">
            <v>0</v>
          </cell>
          <cell r="O7009" t="str">
            <v>+++</v>
          </cell>
        </row>
        <row r="7010">
          <cell r="A7010" t="str">
            <v>500.00.00.900-8300.18</v>
          </cell>
          <cell r="B7010" t="str">
            <v>500</v>
          </cell>
          <cell r="C7010" t="str">
            <v>00</v>
          </cell>
          <cell r="D7010" t="str">
            <v>00</v>
          </cell>
          <cell r="E7010" t="str">
            <v>900</v>
          </cell>
          <cell r="F7010" t="str">
            <v>8300.18</v>
          </cell>
          <cell r="G7010" t="str">
            <v>Capital Improvements-Parks Backflow Prevention Project</v>
          </cell>
          <cell r="H7010">
            <v>0</v>
          </cell>
          <cell r="I7010">
            <v>0</v>
          </cell>
          <cell r="J7010">
            <v>0</v>
          </cell>
          <cell r="K7010">
            <v>0</v>
          </cell>
          <cell r="L7010">
            <v>0</v>
          </cell>
          <cell r="M7010">
            <v>0</v>
          </cell>
          <cell r="N7010">
            <v>0</v>
          </cell>
          <cell r="O7010" t="str">
            <v>+++</v>
          </cell>
        </row>
        <row r="7011">
          <cell r="A7011" t="str">
            <v>500.00.00.900-8300.19</v>
          </cell>
          <cell r="B7011" t="str">
            <v>500</v>
          </cell>
          <cell r="C7011" t="str">
            <v>00</v>
          </cell>
          <cell r="D7011" t="str">
            <v>00</v>
          </cell>
          <cell r="E7011" t="str">
            <v>900</v>
          </cell>
          <cell r="F7011" t="str">
            <v>8300.19</v>
          </cell>
          <cell r="G7011" t="str">
            <v>Capital Improvements-Parks Tesoro Park</v>
          </cell>
          <cell r="H7011">
            <v>0</v>
          </cell>
          <cell r="I7011">
            <v>0</v>
          </cell>
          <cell r="J7011">
            <v>0</v>
          </cell>
          <cell r="K7011">
            <v>0</v>
          </cell>
          <cell r="L7011">
            <v>0</v>
          </cell>
          <cell r="M7011">
            <v>0</v>
          </cell>
          <cell r="N7011">
            <v>0</v>
          </cell>
          <cell r="O7011" t="str">
            <v>+++</v>
          </cell>
        </row>
        <row r="7012">
          <cell r="A7012" t="str">
            <v>500.00.00.900-8300.20</v>
          </cell>
          <cell r="B7012" t="str">
            <v>500</v>
          </cell>
          <cell r="C7012" t="str">
            <v>00</v>
          </cell>
          <cell r="D7012" t="str">
            <v>00</v>
          </cell>
          <cell r="E7012" t="str">
            <v>900</v>
          </cell>
          <cell r="F7012" t="str">
            <v>8300.20</v>
          </cell>
          <cell r="G7012" t="str">
            <v>Capital Improvements-Parks Union Ranch East</v>
          </cell>
          <cell r="H7012">
            <v>0</v>
          </cell>
          <cell r="I7012">
            <v>0</v>
          </cell>
          <cell r="J7012">
            <v>0</v>
          </cell>
          <cell r="K7012">
            <v>0</v>
          </cell>
          <cell r="L7012">
            <v>0</v>
          </cell>
          <cell r="M7012">
            <v>0</v>
          </cell>
          <cell r="N7012">
            <v>0</v>
          </cell>
          <cell r="O7012" t="str">
            <v>+++</v>
          </cell>
        </row>
        <row r="7013">
          <cell r="A7013" t="str">
            <v>500.00.00.900-8300.23</v>
          </cell>
          <cell r="B7013" t="str">
            <v>500</v>
          </cell>
          <cell r="C7013" t="str">
            <v>00</v>
          </cell>
          <cell r="D7013" t="str">
            <v>00</v>
          </cell>
          <cell r="E7013" t="str">
            <v>900</v>
          </cell>
          <cell r="F7013" t="str">
            <v>8300.23</v>
          </cell>
          <cell r="G7013" t="str">
            <v>Capital Improvements-Parks Improvements</v>
          </cell>
          <cell r="H7013">
            <v>0</v>
          </cell>
          <cell r="I7013">
            <v>0</v>
          </cell>
          <cell r="J7013">
            <v>0</v>
          </cell>
          <cell r="K7013">
            <v>0</v>
          </cell>
          <cell r="L7013">
            <v>0</v>
          </cell>
          <cell r="M7013">
            <v>0</v>
          </cell>
          <cell r="N7013">
            <v>0</v>
          </cell>
          <cell r="O7013" t="str">
            <v>+++</v>
          </cell>
        </row>
        <row r="7014">
          <cell r="A7014" t="str">
            <v>500.00.00.900-8300.98</v>
          </cell>
          <cell r="B7014" t="str">
            <v>500</v>
          </cell>
          <cell r="C7014" t="str">
            <v>00</v>
          </cell>
          <cell r="D7014" t="str">
            <v>00</v>
          </cell>
          <cell r="E7014" t="str">
            <v>900</v>
          </cell>
          <cell r="F7014" t="str">
            <v>8300.98</v>
          </cell>
          <cell r="G7014" t="str">
            <v>Capital Improvements-Parks Developer Contr Infrastructure</v>
          </cell>
          <cell r="H7014">
            <v>0</v>
          </cell>
          <cell r="I7014">
            <v>0</v>
          </cell>
          <cell r="J7014">
            <v>0</v>
          </cell>
          <cell r="K7014">
            <v>0</v>
          </cell>
          <cell r="L7014">
            <v>0</v>
          </cell>
          <cell r="M7014">
            <v>0</v>
          </cell>
          <cell r="N7014">
            <v>0</v>
          </cell>
          <cell r="O7014" t="str">
            <v>+++</v>
          </cell>
        </row>
        <row r="7015">
          <cell r="A7015" t="str">
            <v>500.00.00.900-8300.99</v>
          </cell>
          <cell r="B7015" t="str">
            <v>500</v>
          </cell>
          <cell r="C7015" t="str">
            <v>00</v>
          </cell>
          <cell r="D7015" t="str">
            <v>00</v>
          </cell>
          <cell r="E7015" t="str">
            <v>900</v>
          </cell>
          <cell r="F7015" t="str">
            <v>8300.99</v>
          </cell>
          <cell r="G7015" t="str">
            <v>Capital Improvements-Parks General</v>
          </cell>
          <cell r="H7015">
            <v>740000</v>
          </cell>
          <cell r="I7015">
            <v>0</v>
          </cell>
          <cell r="J7015">
            <v>740000</v>
          </cell>
          <cell r="K7015">
            <v>0</v>
          </cell>
          <cell r="L7015">
            <v>0</v>
          </cell>
          <cell r="M7015">
            <v>0</v>
          </cell>
          <cell r="N7015">
            <v>740000</v>
          </cell>
          <cell r="O7015">
            <v>0</v>
          </cell>
        </row>
        <row r="7016">
          <cell r="A7016" t="str">
            <v>500.00.00.900-8920.05</v>
          </cell>
          <cell r="B7016" t="str">
            <v>500</v>
          </cell>
          <cell r="C7016" t="str">
            <v>00</v>
          </cell>
          <cell r="D7016" t="str">
            <v>00</v>
          </cell>
          <cell r="E7016" t="str">
            <v>900</v>
          </cell>
          <cell r="F7016" t="str">
            <v>8920.05</v>
          </cell>
          <cell r="G7016" t="str">
            <v>Debt Service-Other Costs Rent/Lease Expense</v>
          </cell>
          <cell r="H7016">
            <v>0</v>
          </cell>
          <cell r="I7016">
            <v>0</v>
          </cell>
          <cell r="J7016">
            <v>0</v>
          </cell>
          <cell r="K7016">
            <v>0</v>
          </cell>
          <cell r="L7016">
            <v>0</v>
          </cell>
          <cell r="M7016">
            <v>0</v>
          </cell>
          <cell r="N7016">
            <v>0</v>
          </cell>
          <cell r="O7016" t="str">
            <v>+++</v>
          </cell>
        </row>
        <row r="7017">
          <cell r="A7017" t="str">
            <v>500.00.00.900-9888.02</v>
          </cell>
          <cell r="B7017" t="str">
            <v>500</v>
          </cell>
          <cell r="C7017" t="str">
            <v>00</v>
          </cell>
          <cell r="D7017" t="str">
            <v>00</v>
          </cell>
          <cell r="E7017" t="str">
            <v>900</v>
          </cell>
          <cell r="F7017" t="str">
            <v>9888.02</v>
          </cell>
          <cell r="G7017" t="str">
            <v>Capital Asset Expenditure Adjustments  Infrastructure Donations/Add</v>
          </cell>
          <cell r="H7017">
            <v>0</v>
          </cell>
          <cell r="I7017">
            <v>0</v>
          </cell>
          <cell r="J7017">
            <v>0</v>
          </cell>
          <cell r="K7017">
            <v>0</v>
          </cell>
          <cell r="L7017">
            <v>0</v>
          </cell>
          <cell r="M7017">
            <v>0</v>
          </cell>
          <cell r="N7017">
            <v>0</v>
          </cell>
          <cell r="O7017" t="str">
            <v>+++</v>
          </cell>
        </row>
        <row r="7018">
          <cell r="A7018" t="str">
            <v>500.05.00.150-6000.01</v>
          </cell>
          <cell r="B7018" t="str">
            <v>500</v>
          </cell>
          <cell r="C7018" t="str">
            <v>05</v>
          </cell>
          <cell r="D7018" t="str">
            <v>00</v>
          </cell>
          <cell r="E7018" t="str">
            <v>150</v>
          </cell>
          <cell r="F7018" t="str">
            <v>6000.01</v>
          </cell>
          <cell r="G7018" t="str">
            <v>Professional Services General</v>
          </cell>
          <cell r="H7018">
            <v>0</v>
          </cell>
          <cell r="I7018">
            <v>0</v>
          </cell>
          <cell r="J7018">
            <v>0</v>
          </cell>
          <cell r="K7018">
            <v>0</v>
          </cell>
          <cell r="L7018">
            <v>0</v>
          </cell>
          <cell r="M7018">
            <v>0</v>
          </cell>
          <cell r="N7018">
            <v>0</v>
          </cell>
          <cell r="O7018" t="str">
            <v>+++</v>
          </cell>
        </row>
        <row r="7019">
          <cell r="A7019" t="str">
            <v>500.20.25.320-5000.99</v>
          </cell>
          <cell r="B7019" t="str">
            <v>500</v>
          </cell>
          <cell r="C7019" t="str">
            <v>20</v>
          </cell>
          <cell r="D7019" t="str">
            <v>25</v>
          </cell>
          <cell r="E7019" t="str">
            <v>320</v>
          </cell>
          <cell r="F7019" t="str">
            <v>5000.99</v>
          </cell>
          <cell r="G7019" t="str">
            <v>Salaries New Personnel Requests</v>
          </cell>
          <cell r="H7019">
            <v>0</v>
          </cell>
          <cell r="I7019">
            <v>0</v>
          </cell>
          <cell r="J7019">
            <v>0</v>
          </cell>
          <cell r="K7019">
            <v>0</v>
          </cell>
          <cell r="L7019">
            <v>0</v>
          </cell>
          <cell r="M7019">
            <v>0</v>
          </cell>
          <cell r="N7019">
            <v>0</v>
          </cell>
          <cell r="O7019" t="str">
            <v>+++</v>
          </cell>
        </row>
        <row r="7020">
          <cell r="A7020" t="str">
            <v>500.20.25.320-6000.01</v>
          </cell>
          <cell r="B7020" t="str">
            <v>500</v>
          </cell>
          <cell r="C7020" t="str">
            <v>20</v>
          </cell>
          <cell r="D7020" t="str">
            <v>25</v>
          </cell>
          <cell r="E7020" t="str">
            <v>320</v>
          </cell>
          <cell r="F7020" t="str">
            <v>6000.01</v>
          </cell>
          <cell r="G7020" t="str">
            <v>Professional Services General</v>
          </cell>
          <cell r="H7020">
            <v>62269</v>
          </cell>
          <cell r="I7020">
            <v>0</v>
          </cell>
          <cell r="J7020">
            <v>62269</v>
          </cell>
          <cell r="K7020">
            <v>0</v>
          </cell>
          <cell r="L7020">
            <v>14884.55</v>
          </cell>
          <cell r="M7020">
            <v>22975.29</v>
          </cell>
          <cell r="N7020">
            <v>24409.16</v>
          </cell>
          <cell r="O7020">
            <v>0.61</v>
          </cell>
        </row>
        <row r="7021">
          <cell r="A7021" t="str">
            <v>500.20.25.320-6200.01</v>
          </cell>
          <cell r="B7021" t="str">
            <v>500</v>
          </cell>
          <cell r="C7021" t="str">
            <v>20</v>
          </cell>
          <cell r="D7021" t="str">
            <v>25</v>
          </cell>
          <cell r="E7021" t="str">
            <v>320</v>
          </cell>
          <cell r="F7021" t="str">
            <v>6200.01</v>
          </cell>
          <cell r="G7021" t="str">
            <v>Supplies Office</v>
          </cell>
          <cell r="H7021">
            <v>0</v>
          </cell>
          <cell r="I7021">
            <v>0</v>
          </cell>
          <cell r="J7021">
            <v>0</v>
          </cell>
          <cell r="K7021">
            <v>0</v>
          </cell>
          <cell r="L7021">
            <v>0</v>
          </cell>
          <cell r="M7021">
            <v>0</v>
          </cell>
          <cell r="N7021">
            <v>0</v>
          </cell>
          <cell r="O7021" t="str">
            <v>+++</v>
          </cell>
        </row>
        <row r="7022">
          <cell r="A7022" t="str">
            <v>500.20.25.320-6200.02</v>
          </cell>
          <cell r="B7022" t="str">
            <v>500</v>
          </cell>
          <cell r="C7022" t="str">
            <v>20</v>
          </cell>
          <cell r="D7022" t="str">
            <v>25</v>
          </cell>
          <cell r="E7022" t="str">
            <v>320</v>
          </cell>
          <cell r="F7022" t="str">
            <v>6200.02</v>
          </cell>
          <cell r="G7022" t="str">
            <v>Supplies Special Department</v>
          </cell>
          <cell r="H7022">
            <v>0</v>
          </cell>
          <cell r="I7022">
            <v>0</v>
          </cell>
          <cell r="J7022">
            <v>0</v>
          </cell>
          <cell r="K7022">
            <v>0</v>
          </cell>
          <cell r="L7022">
            <v>0</v>
          </cell>
          <cell r="M7022">
            <v>0</v>
          </cell>
          <cell r="N7022">
            <v>0</v>
          </cell>
          <cell r="O7022" t="str">
            <v>+++</v>
          </cell>
        </row>
        <row r="7023">
          <cell r="A7023" t="str">
            <v>500.20.25.320-6200.03</v>
          </cell>
          <cell r="B7023" t="str">
            <v>500</v>
          </cell>
          <cell r="C7023" t="str">
            <v>20</v>
          </cell>
          <cell r="D7023" t="str">
            <v>25</v>
          </cell>
          <cell r="E7023" t="str">
            <v>320</v>
          </cell>
          <cell r="F7023" t="str">
            <v>6200.03</v>
          </cell>
          <cell r="G7023" t="str">
            <v>Supplies Copier Maintenance &amp; Supplies</v>
          </cell>
          <cell r="H7023">
            <v>0</v>
          </cell>
          <cell r="I7023">
            <v>0</v>
          </cell>
          <cell r="J7023">
            <v>0</v>
          </cell>
          <cell r="K7023">
            <v>0</v>
          </cell>
          <cell r="L7023">
            <v>0</v>
          </cell>
          <cell r="M7023">
            <v>0</v>
          </cell>
          <cell r="N7023">
            <v>0</v>
          </cell>
          <cell r="O7023" t="str">
            <v>+++</v>
          </cell>
        </row>
        <row r="7024">
          <cell r="A7024" t="str">
            <v>500.20.25.320-6200.09</v>
          </cell>
          <cell r="B7024" t="str">
            <v>500</v>
          </cell>
          <cell r="C7024" t="str">
            <v>20</v>
          </cell>
          <cell r="D7024" t="str">
            <v>25</v>
          </cell>
          <cell r="E7024" t="str">
            <v>320</v>
          </cell>
          <cell r="F7024" t="str">
            <v>6200.09</v>
          </cell>
          <cell r="G7024" t="str">
            <v>Supplies Data Processing</v>
          </cell>
          <cell r="H7024">
            <v>0</v>
          </cell>
          <cell r="I7024">
            <v>0</v>
          </cell>
          <cell r="J7024">
            <v>0</v>
          </cell>
          <cell r="K7024">
            <v>0</v>
          </cell>
          <cell r="L7024">
            <v>0</v>
          </cell>
          <cell r="M7024">
            <v>0</v>
          </cell>
          <cell r="N7024">
            <v>0</v>
          </cell>
          <cell r="O7024" t="str">
            <v>+++</v>
          </cell>
        </row>
        <row r="7025">
          <cell r="A7025" t="str">
            <v>500.20.25.320-6300.01</v>
          </cell>
          <cell r="B7025" t="str">
            <v>500</v>
          </cell>
          <cell r="C7025" t="str">
            <v>20</v>
          </cell>
          <cell r="D7025" t="str">
            <v>25</v>
          </cell>
          <cell r="E7025" t="str">
            <v>320</v>
          </cell>
          <cell r="F7025" t="str">
            <v>6300.01</v>
          </cell>
          <cell r="G7025" t="str">
            <v>Dues &amp; Subscriptions Memberships</v>
          </cell>
          <cell r="H7025">
            <v>0</v>
          </cell>
          <cell r="I7025">
            <v>0</v>
          </cell>
          <cell r="J7025">
            <v>0</v>
          </cell>
          <cell r="K7025">
            <v>0</v>
          </cell>
          <cell r="L7025">
            <v>0</v>
          </cell>
          <cell r="M7025">
            <v>0</v>
          </cell>
          <cell r="N7025">
            <v>0</v>
          </cell>
          <cell r="O7025" t="str">
            <v>+++</v>
          </cell>
        </row>
        <row r="7026">
          <cell r="A7026" t="str">
            <v>500.20.25.320-6300.02</v>
          </cell>
          <cell r="B7026" t="str">
            <v>500</v>
          </cell>
          <cell r="C7026" t="str">
            <v>20</v>
          </cell>
          <cell r="D7026" t="str">
            <v>25</v>
          </cell>
          <cell r="E7026" t="str">
            <v>320</v>
          </cell>
          <cell r="F7026" t="str">
            <v>6300.02</v>
          </cell>
          <cell r="G7026" t="str">
            <v>Dues &amp; Subscriptions Publications</v>
          </cell>
          <cell r="H7026">
            <v>0</v>
          </cell>
          <cell r="I7026">
            <v>0</v>
          </cell>
          <cell r="J7026">
            <v>0</v>
          </cell>
          <cell r="K7026">
            <v>0</v>
          </cell>
          <cell r="L7026">
            <v>0</v>
          </cell>
          <cell r="M7026">
            <v>0</v>
          </cell>
          <cell r="N7026">
            <v>0</v>
          </cell>
          <cell r="O7026" t="str">
            <v>+++</v>
          </cell>
        </row>
        <row r="7027">
          <cell r="A7027" t="str">
            <v>500.20.25.320-6350.01</v>
          </cell>
          <cell r="B7027" t="str">
            <v>500</v>
          </cell>
          <cell r="C7027" t="str">
            <v>20</v>
          </cell>
          <cell r="D7027" t="str">
            <v>25</v>
          </cell>
          <cell r="E7027" t="str">
            <v>320</v>
          </cell>
          <cell r="F7027" t="str">
            <v>6350.01</v>
          </cell>
          <cell r="G7027" t="str">
            <v>Maintenance Agreements &amp; Licenses License/Software Maintenance</v>
          </cell>
          <cell r="H7027">
            <v>0</v>
          </cell>
          <cell r="I7027">
            <v>0</v>
          </cell>
          <cell r="J7027">
            <v>0</v>
          </cell>
          <cell r="K7027">
            <v>0</v>
          </cell>
          <cell r="L7027">
            <v>0</v>
          </cell>
          <cell r="M7027">
            <v>0</v>
          </cell>
          <cell r="N7027">
            <v>0</v>
          </cell>
          <cell r="O7027" t="str">
            <v>+++</v>
          </cell>
        </row>
        <row r="7028">
          <cell r="A7028" t="str">
            <v>500.20.25.320-6400.02</v>
          </cell>
          <cell r="B7028" t="str">
            <v>500</v>
          </cell>
          <cell r="C7028" t="str">
            <v>20</v>
          </cell>
          <cell r="D7028" t="str">
            <v>25</v>
          </cell>
          <cell r="E7028" t="str">
            <v>320</v>
          </cell>
          <cell r="F7028" t="str">
            <v>6400.02</v>
          </cell>
          <cell r="G7028" t="str">
            <v>Repairs &amp; Maintenance Minor Equipment/Other</v>
          </cell>
          <cell r="H7028">
            <v>0</v>
          </cell>
          <cell r="I7028">
            <v>0</v>
          </cell>
          <cell r="J7028">
            <v>0</v>
          </cell>
          <cell r="K7028">
            <v>0</v>
          </cell>
          <cell r="L7028">
            <v>0</v>
          </cell>
          <cell r="M7028">
            <v>0</v>
          </cell>
          <cell r="N7028">
            <v>0</v>
          </cell>
          <cell r="O7028" t="str">
            <v>+++</v>
          </cell>
        </row>
        <row r="7029">
          <cell r="A7029" t="str">
            <v>500.20.25.320-6400.04</v>
          </cell>
          <cell r="B7029" t="str">
            <v>500</v>
          </cell>
          <cell r="C7029" t="str">
            <v>20</v>
          </cell>
          <cell r="D7029" t="str">
            <v>25</v>
          </cell>
          <cell r="E7029" t="str">
            <v>320</v>
          </cell>
          <cell r="F7029" t="str">
            <v>6400.04</v>
          </cell>
          <cell r="G7029" t="str">
            <v>Repairs &amp; Maintenance Equipment Rental</v>
          </cell>
          <cell r="H7029">
            <v>0</v>
          </cell>
          <cell r="I7029">
            <v>0</v>
          </cell>
          <cell r="J7029">
            <v>0</v>
          </cell>
          <cell r="K7029">
            <v>0</v>
          </cell>
          <cell r="L7029">
            <v>0</v>
          </cell>
          <cell r="M7029">
            <v>0</v>
          </cell>
          <cell r="N7029">
            <v>0</v>
          </cell>
          <cell r="O7029" t="str">
            <v>+++</v>
          </cell>
        </row>
        <row r="7030">
          <cell r="A7030" t="str">
            <v>500.20.25.320-6600.03</v>
          </cell>
          <cell r="B7030" t="str">
            <v>500</v>
          </cell>
          <cell r="C7030" t="str">
            <v>20</v>
          </cell>
          <cell r="D7030" t="str">
            <v>25</v>
          </cell>
          <cell r="E7030" t="str">
            <v>320</v>
          </cell>
          <cell r="F7030" t="str">
            <v>6600.03</v>
          </cell>
          <cell r="G7030" t="str">
            <v>Administrative Expenses Mileage Reimbursement</v>
          </cell>
          <cell r="H7030">
            <v>0</v>
          </cell>
          <cell r="I7030">
            <v>0</v>
          </cell>
          <cell r="J7030">
            <v>0</v>
          </cell>
          <cell r="K7030">
            <v>0</v>
          </cell>
          <cell r="L7030">
            <v>0</v>
          </cell>
          <cell r="M7030">
            <v>0</v>
          </cell>
          <cell r="N7030">
            <v>0</v>
          </cell>
          <cell r="O7030" t="str">
            <v>+++</v>
          </cell>
        </row>
        <row r="7031">
          <cell r="A7031" t="str">
            <v>500.20.25.320-6600.04</v>
          </cell>
          <cell r="B7031" t="str">
            <v>500</v>
          </cell>
          <cell r="C7031" t="str">
            <v>20</v>
          </cell>
          <cell r="D7031" t="str">
            <v>25</v>
          </cell>
          <cell r="E7031" t="str">
            <v>320</v>
          </cell>
          <cell r="F7031" t="str">
            <v>6600.04</v>
          </cell>
          <cell r="G7031" t="str">
            <v>Administrative Expenses Training/Conferences</v>
          </cell>
          <cell r="H7031">
            <v>0</v>
          </cell>
          <cell r="I7031">
            <v>0</v>
          </cell>
          <cell r="J7031">
            <v>0</v>
          </cell>
          <cell r="K7031">
            <v>0</v>
          </cell>
          <cell r="L7031">
            <v>0</v>
          </cell>
          <cell r="M7031">
            <v>0</v>
          </cell>
          <cell r="N7031">
            <v>0</v>
          </cell>
          <cell r="O7031" t="str">
            <v>+++</v>
          </cell>
        </row>
        <row r="7032">
          <cell r="A7032" t="str">
            <v>500.20.25.320-6600.05</v>
          </cell>
          <cell r="B7032" t="str">
            <v>500</v>
          </cell>
          <cell r="C7032" t="str">
            <v>20</v>
          </cell>
          <cell r="D7032" t="str">
            <v>25</v>
          </cell>
          <cell r="E7032" t="str">
            <v>320</v>
          </cell>
          <cell r="F7032" t="str">
            <v>6600.05</v>
          </cell>
          <cell r="G7032" t="str">
            <v>Administrative Expenses Public/Legal Advertisement</v>
          </cell>
          <cell r="H7032">
            <v>0</v>
          </cell>
          <cell r="I7032">
            <v>0</v>
          </cell>
          <cell r="J7032">
            <v>0</v>
          </cell>
          <cell r="K7032">
            <v>0</v>
          </cell>
          <cell r="L7032">
            <v>0</v>
          </cell>
          <cell r="M7032">
            <v>0</v>
          </cell>
          <cell r="N7032">
            <v>0</v>
          </cell>
          <cell r="O7032" t="str">
            <v>+++</v>
          </cell>
        </row>
        <row r="7033">
          <cell r="A7033" t="str">
            <v>500.20.25.320-6600.25</v>
          </cell>
          <cell r="B7033" t="str">
            <v>500</v>
          </cell>
          <cell r="C7033" t="str">
            <v>20</v>
          </cell>
          <cell r="D7033" t="str">
            <v>25</v>
          </cell>
          <cell r="E7033" t="str">
            <v>320</v>
          </cell>
          <cell r="F7033" t="str">
            <v>6600.25</v>
          </cell>
          <cell r="G7033" t="str">
            <v>Administrative Expenses Support Services-Indirect Labor</v>
          </cell>
          <cell r="H7033">
            <v>168325</v>
          </cell>
          <cell r="I7033">
            <v>0</v>
          </cell>
          <cell r="J7033">
            <v>168325</v>
          </cell>
          <cell r="K7033">
            <v>0</v>
          </cell>
          <cell r="L7033">
            <v>0</v>
          </cell>
          <cell r="M7033">
            <v>0</v>
          </cell>
          <cell r="N7033">
            <v>168325</v>
          </cell>
          <cell r="O7033">
            <v>0</v>
          </cell>
        </row>
        <row r="7034">
          <cell r="A7034" t="str">
            <v>500.20.25.320-6600.26</v>
          </cell>
          <cell r="B7034" t="str">
            <v>500</v>
          </cell>
          <cell r="C7034" t="str">
            <v>20</v>
          </cell>
          <cell r="D7034" t="str">
            <v>25</v>
          </cell>
          <cell r="E7034" t="str">
            <v>320</v>
          </cell>
          <cell r="F7034" t="str">
            <v>6600.26</v>
          </cell>
          <cell r="G7034" t="str">
            <v>Administrative Expenses Support Services-IT</v>
          </cell>
          <cell r="H7034">
            <v>0</v>
          </cell>
          <cell r="I7034">
            <v>0</v>
          </cell>
          <cell r="J7034">
            <v>0</v>
          </cell>
          <cell r="K7034">
            <v>0</v>
          </cell>
          <cell r="L7034">
            <v>0</v>
          </cell>
          <cell r="M7034">
            <v>0</v>
          </cell>
          <cell r="N7034">
            <v>0</v>
          </cell>
          <cell r="O7034" t="str">
            <v>+++</v>
          </cell>
        </row>
        <row r="7035">
          <cell r="A7035" t="str">
            <v>500.20.25.320-6600.36</v>
          </cell>
          <cell r="B7035" t="str">
            <v>500</v>
          </cell>
          <cell r="C7035" t="str">
            <v>20</v>
          </cell>
          <cell r="D7035" t="str">
            <v>25</v>
          </cell>
          <cell r="E7035" t="str">
            <v>320</v>
          </cell>
          <cell r="F7035" t="str">
            <v>6600.36</v>
          </cell>
          <cell r="G7035" t="str">
            <v>Administrative Expenses IT Fund Contribution</v>
          </cell>
          <cell r="H7035">
            <v>0</v>
          </cell>
          <cell r="I7035">
            <v>0</v>
          </cell>
          <cell r="J7035">
            <v>0</v>
          </cell>
          <cell r="K7035">
            <v>0</v>
          </cell>
          <cell r="L7035">
            <v>0</v>
          </cell>
          <cell r="M7035">
            <v>0</v>
          </cell>
          <cell r="N7035">
            <v>0</v>
          </cell>
          <cell r="O7035" t="str">
            <v>+++</v>
          </cell>
        </row>
        <row r="7036">
          <cell r="A7036" t="str">
            <v>500.20.25.330-6000.12</v>
          </cell>
          <cell r="B7036" t="str">
            <v>500</v>
          </cell>
          <cell r="C7036" t="str">
            <v>20</v>
          </cell>
          <cell r="D7036" t="str">
            <v>25</v>
          </cell>
          <cell r="E7036" t="str">
            <v>330</v>
          </cell>
          <cell r="F7036" t="str">
            <v>6000.12</v>
          </cell>
          <cell r="G7036" t="str">
            <v>Professional Services Contract Services</v>
          </cell>
          <cell r="H7036">
            <v>0</v>
          </cell>
          <cell r="I7036">
            <v>0</v>
          </cell>
          <cell r="J7036">
            <v>0</v>
          </cell>
          <cell r="K7036">
            <v>0</v>
          </cell>
          <cell r="L7036">
            <v>0</v>
          </cell>
          <cell r="M7036">
            <v>0</v>
          </cell>
          <cell r="N7036">
            <v>0</v>
          </cell>
          <cell r="O7036" t="str">
            <v>+++</v>
          </cell>
        </row>
        <row r="7037">
          <cell r="A7037" t="str">
            <v>500.20.25.330-6400.11</v>
          </cell>
          <cell r="B7037" t="str">
            <v>500</v>
          </cell>
          <cell r="C7037" t="str">
            <v>20</v>
          </cell>
          <cell r="D7037" t="str">
            <v>25</v>
          </cell>
          <cell r="E7037" t="str">
            <v>330</v>
          </cell>
          <cell r="F7037" t="str">
            <v>6400.11</v>
          </cell>
          <cell r="G7037" t="str">
            <v>Repairs &amp; Maintenance Irrigation</v>
          </cell>
          <cell r="H7037">
            <v>0</v>
          </cell>
          <cell r="I7037">
            <v>0</v>
          </cell>
          <cell r="J7037">
            <v>0</v>
          </cell>
          <cell r="K7037">
            <v>0</v>
          </cell>
          <cell r="L7037">
            <v>0</v>
          </cell>
          <cell r="M7037">
            <v>0</v>
          </cell>
          <cell r="N7037">
            <v>0</v>
          </cell>
          <cell r="O7037" t="str">
            <v>+++</v>
          </cell>
        </row>
        <row r="7038">
          <cell r="A7038" t="str">
            <v>500.40.55.060-5000.01</v>
          </cell>
          <cell r="B7038" t="str">
            <v>500</v>
          </cell>
          <cell r="C7038" t="str">
            <v>40</v>
          </cell>
          <cell r="D7038" t="str">
            <v>55</v>
          </cell>
          <cell r="E7038" t="str">
            <v>060</v>
          </cell>
          <cell r="F7038" t="str">
            <v>5000.01</v>
          </cell>
          <cell r="G7038" t="str">
            <v>Salaries Regular</v>
          </cell>
          <cell r="H7038">
            <v>0</v>
          </cell>
          <cell r="I7038">
            <v>0</v>
          </cell>
          <cell r="J7038">
            <v>0</v>
          </cell>
          <cell r="K7038">
            <v>0</v>
          </cell>
          <cell r="L7038">
            <v>0</v>
          </cell>
          <cell r="M7038">
            <v>0</v>
          </cell>
          <cell r="N7038">
            <v>0</v>
          </cell>
          <cell r="O7038" t="str">
            <v>+++</v>
          </cell>
        </row>
        <row r="7039">
          <cell r="A7039" t="str">
            <v>500.40.55.060-5000.02</v>
          </cell>
          <cell r="B7039" t="str">
            <v>500</v>
          </cell>
          <cell r="C7039" t="str">
            <v>40</v>
          </cell>
          <cell r="D7039" t="str">
            <v>55</v>
          </cell>
          <cell r="E7039" t="str">
            <v>060</v>
          </cell>
          <cell r="F7039" t="str">
            <v>5000.02</v>
          </cell>
          <cell r="G7039" t="str">
            <v>Salaries Part Time</v>
          </cell>
          <cell r="H7039">
            <v>0</v>
          </cell>
          <cell r="I7039">
            <v>0</v>
          </cell>
          <cell r="J7039">
            <v>0</v>
          </cell>
          <cell r="K7039">
            <v>0</v>
          </cell>
          <cell r="L7039">
            <v>0</v>
          </cell>
          <cell r="M7039">
            <v>0</v>
          </cell>
          <cell r="N7039">
            <v>0</v>
          </cell>
          <cell r="O7039" t="str">
            <v>+++</v>
          </cell>
        </row>
        <row r="7040">
          <cell r="A7040" t="str">
            <v>500.40.55.060-5000.03</v>
          </cell>
          <cell r="B7040" t="str">
            <v>500</v>
          </cell>
          <cell r="C7040" t="str">
            <v>40</v>
          </cell>
          <cell r="D7040" t="str">
            <v>55</v>
          </cell>
          <cell r="E7040" t="str">
            <v>060</v>
          </cell>
          <cell r="F7040" t="str">
            <v>5000.03</v>
          </cell>
          <cell r="G7040" t="str">
            <v>Salaries Overtime</v>
          </cell>
          <cell r="H7040">
            <v>0</v>
          </cell>
          <cell r="I7040">
            <v>0</v>
          </cell>
          <cell r="J7040">
            <v>0</v>
          </cell>
          <cell r="K7040">
            <v>0</v>
          </cell>
          <cell r="L7040">
            <v>0</v>
          </cell>
          <cell r="M7040">
            <v>0</v>
          </cell>
          <cell r="N7040">
            <v>0</v>
          </cell>
          <cell r="O7040" t="str">
            <v>+++</v>
          </cell>
        </row>
        <row r="7041">
          <cell r="A7041" t="str">
            <v>500.40.55.060-5000.04</v>
          </cell>
          <cell r="B7041" t="str">
            <v>500</v>
          </cell>
          <cell r="C7041" t="str">
            <v>40</v>
          </cell>
          <cell r="D7041" t="str">
            <v>55</v>
          </cell>
          <cell r="E7041" t="str">
            <v>060</v>
          </cell>
          <cell r="F7041" t="str">
            <v>5000.04</v>
          </cell>
          <cell r="G7041" t="str">
            <v>Salaries Holiday Pay</v>
          </cell>
          <cell r="H7041">
            <v>0</v>
          </cell>
          <cell r="I7041">
            <v>0</v>
          </cell>
          <cell r="J7041">
            <v>0</v>
          </cell>
          <cell r="K7041">
            <v>0</v>
          </cell>
          <cell r="L7041">
            <v>0</v>
          </cell>
          <cell r="M7041">
            <v>0</v>
          </cell>
          <cell r="N7041">
            <v>0</v>
          </cell>
          <cell r="O7041" t="str">
            <v>+++</v>
          </cell>
        </row>
        <row r="7042">
          <cell r="A7042" t="str">
            <v>500.40.55.060-5000.06</v>
          </cell>
          <cell r="B7042" t="str">
            <v>500</v>
          </cell>
          <cell r="C7042" t="str">
            <v>40</v>
          </cell>
          <cell r="D7042" t="str">
            <v>55</v>
          </cell>
          <cell r="E7042" t="str">
            <v>060</v>
          </cell>
          <cell r="F7042" t="str">
            <v>5000.06</v>
          </cell>
          <cell r="G7042" t="str">
            <v>Salaries Out of Class</v>
          </cell>
          <cell r="H7042">
            <v>0</v>
          </cell>
          <cell r="I7042">
            <v>0</v>
          </cell>
          <cell r="J7042">
            <v>0</v>
          </cell>
          <cell r="K7042">
            <v>0</v>
          </cell>
          <cell r="L7042">
            <v>0</v>
          </cell>
          <cell r="M7042">
            <v>0</v>
          </cell>
          <cell r="N7042">
            <v>0</v>
          </cell>
          <cell r="O7042" t="str">
            <v>+++</v>
          </cell>
        </row>
        <row r="7043">
          <cell r="A7043" t="str">
            <v>500.40.55.060-5000.07</v>
          </cell>
          <cell r="B7043" t="str">
            <v>500</v>
          </cell>
          <cell r="C7043" t="str">
            <v>40</v>
          </cell>
          <cell r="D7043" t="str">
            <v>55</v>
          </cell>
          <cell r="E7043" t="str">
            <v>060</v>
          </cell>
          <cell r="F7043" t="str">
            <v>5000.07</v>
          </cell>
          <cell r="G7043" t="str">
            <v>Salaries Admin Leave Pay</v>
          </cell>
          <cell r="H7043">
            <v>0</v>
          </cell>
          <cell r="I7043">
            <v>0</v>
          </cell>
          <cell r="J7043">
            <v>0</v>
          </cell>
          <cell r="K7043">
            <v>0</v>
          </cell>
          <cell r="L7043">
            <v>0</v>
          </cell>
          <cell r="M7043">
            <v>0</v>
          </cell>
          <cell r="N7043">
            <v>0</v>
          </cell>
          <cell r="O7043" t="str">
            <v>+++</v>
          </cell>
        </row>
        <row r="7044">
          <cell r="A7044" t="str">
            <v>500.40.55.060-5000.08</v>
          </cell>
          <cell r="B7044" t="str">
            <v>500</v>
          </cell>
          <cell r="C7044" t="str">
            <v>40</v>
          </cell>
          <cell r="D7044" t="str">
            <v>55</v>
          </cell>
          <cell r="E7044" t="str">
            <v>060</v>
          </cell>
          <cell r="F7044" t="str">
            <v>5000.08</v>
          </cell>
          <cell r="G7044" t="str">
            <v>Salaries Longevity Pay</v>
          </cell>
          <cell r="H7044">
            <v>0</v>
          </cell>
          <cell r="I7044">
            <v>0</v>
          </cell>
          <cell r="J7044">
            <v>0</v>
          </cell>
          <cell r="K7044">
            <v>0</v>
          </cell>
          <cell r="L7044">
            <v>0</v>
          </cell>
          <cell r="M7044">
            <v>0</v>
          </cell>
          <cell r="N7044">
            <v>0</v>
          </cell>
          <cell r="O7044" t="str">
            <v>+++</v>
          </cell>
        </row>
        <row r="7045">
          <cell r="A7045" t="str">
            <v>500.40.55.060-5000.11</v>
          </cell>
          <cell r="B7045" t="str">
            <v>500</v>
          </cell>
          <cell r="C7045" t="str">
            <v>40</v>
          </cell>
          <cell r="D7045" t="str">
            <v>55</v>
          </cell>
          <cell r="E7045" t="str">
            <v>060</v>
          </cell>
          <cell r="F7045" t="str">
            <v>5000.11</v>
          </cell>
          <cell r="G7045" t="str">
            <v>Salaries Worker's Comp</v>
          </cell>
          <cell r="H7045">
            <v>0</v>
          </cell>
          <cell r="I7045">
            <v>0</v>
          </cell>
          <cell r="J7045">
            <v>0</v>
          </cell>
          <cell r="K7045">
            <v>0</v>
          </cell>
          <cell r="L7045">
            <v>0</v>
          </cell>
          <cell r="M7045">
            <v>0</v>
          </cell>
          <cell r="N7045">
            <v>0</v>
          </cell>
          <cell r="O7045" t="str">
            <v>+++</v>
          </cell>
        </row>
        <row r="7046">
          <cell r="A7046" t="str">
            <v>500.40.55.060-5000.99</v>
          </cell>
          <cell r="B7046" t="str">
            <v>500</v>
          </cell>
          <cell r="C7046" t="str">
            <v>40</v>
          </cell>
          <cell r="D7046" t="str">
            <v>55</v>
          </cell>
          <cell r="E7046" t="str">
            <v>060</v>
          </cell>
          <cell r="F7046" t="str">
            <v>5000.99</v>
          </cell>
          <cell r="G7046" t="str">
            <v>Salaries New Personnel Requests</v>
          </cell>
          <cell r="H7046">
            <v>0</v>
          </cell>
          <cell r="I7046">
            <v>0</v>
          </cell>
          <cell r="J7046">
            <v>0</v>
          </cell>
          <cell r="K7046">
            <v>0</v>
          </cell>
          <cell r="L7046">
            <v>0</v>
          </cell>
          <cell r="M7046">
            <v>0</v>
          </cell>
          <cell r="N7046">
            <v>0</v>
          </cell>
          <cell r="O7046" t="str">
            <v>+++</v>
          </cell>
        </row>
        <row r="7047">
          <cell r="A7047" t="str">
            <v>500.40.55.060-5100.00</v>
          </cell>
          <cell r="B7047" t="str">
            <v>500</v>
          </cell>
          <cell r="C7047" t="str">
            <v>40</v>
          </cell>
          <cell r="D7047" t="str">
            <v>55</v>
          </cell>
          <cell r="E7047" t="str">
            <v>060</v>
          </cell>
          <cell r="F7047" t="str">
            <v>5100.00</v>
          </cell>
          <cell r="G7047" t="str">
            <v>Benefits PERS Pool Liability</v>
          </cell>
          <cell r="H7047">
            <v>0</v>
          </cell>
          <cell r="I7047">
            <v>0</v>
          </cell>
          <cell r="J7047">
            <v>0</v>
          </cell>
          <cell r="K7047">
            <v>0</v>
          </cell>
          <cell r="L7047">
            <v>0</v>
          </cell>
          <cell r="M7047">
            <v>0</v>
          </cell>
          <cell r="N7047">
            <v>0</v>
          </cell>
          <cell r="O7047" t="str">
            <v>+++</v>
          </cell>
        </row>
        <row r="7048">
          <cell r="A7048" t="str">
            <v>500.40.55.060-5100.01</v>
          </cell>
          <cell r="B7048" t="str">
            <v>500</v>
          </cell>
          <cell r="C7048" t="str">
            <v>40</v>
          </cell>
          <cell r="D7048" t="str">
            <v>55</v>
          </cell>
          <cell r="E7048" t="str">
            <v>060</v>
          </cell>
          <cell r="F7048" t="str">
            <v>5100.01</v>
          </cell>
          <cell r="G7048" t="str">
            <v>Benefits Retirement</v>
          </cell>
          <cell r="H7048">
            <v>0</v>
          </cell>
          <cell r="I7048">
            <v>0</v>
          </cell>
          <cell r="J7048">
            <v>0</v>
          </cell>
          <cell r="K7048">
            <v>0</v>
          </cell>
          <cell r="L7048">
            <v>0</v>
          </cell>
          <cell r="M7048">
            <v>0</v>
          </cell>
          <cell r="N7048">
            <v>0</v>
          </cell>
          <cell r="O7048" t="str">
            <v>+++</v>
          </cell>
        </row>
        <row r="7049">
          <cell r="A7049" t="str">
            <v>500.40.55.060-5100.02</v>
          </cell>
          <cell r="B7049" t="str">
            <v>500</v>
          </cell>
          <cell r="C7049" t="str">
            <v>40</v>
          </cell>
          <cell r="D7049" t="str">
            <v>55</v>
          </cell>
          <cell r="E7049" t="str">
            <v>060</v>
          </cell>
          <cell r="F7049" t="str">
            <v>5100.02</v>
          </cell>
          <cell r="G7049" t="str">
            <v>Benefits Health Insurance</v>
          </cell>
          <cell r="H7049">
            <v>0</v>
          </cell>
          <cell r="I7049">
            <v>0</v>
          </cell>
          <cell r="J7049">
            <v>0</v>
          </cell>
          <cell r="K7049">
            <v>0</v>
          </cell>
          <cell r="L7049">
            <v>0</v>
          </cell>
          <cell r="M7049">
            <v>0</v>
          </cell>
          <cell r="N7049">
            <v>0</v>
          </cell>
          <cell r="O7049" t="str">
            <v>+++</v>
          </cell>
        </row>
        <row r="7050">
          <cell r="A7050" t="str">
            <v>500.40.55.060-5100.03</v>
          </cell>
          <cell r="B7050" t="str">
            <v>500</v>
          </cell>
          <cell r="C7050" t="str">
            <v>40</v>
          </cell>
          <cell r="D7050" t="str">
            <v>55</v>
          </cell>
          <cell r="E7050" t="str">
            <v>060</v>
          </cell>
          <cell r="F7050" t="str">
            <v>5100.03</v>
          </cell>
          <cell r="G7050" t="str">
            <v>Benefits Dental Insurance</v>
          </cell>
          <cell r="H7050">
            <v>0</v>
          </cell>
          <cell r="I7050">
            <v>0</v>
          </cell>
          <cell r="J7050">
            <v>0</v>
          </cell>
          <cell r="K7050">
            <v>0</v>
          </cell>
          <cell r="L7050">
            <v>0</v>
          </cell>
          <cell r="M7050">
            <v>0</v>
          </cell>
          <cell r="N7050">
            <v>0</v>
          </cell>
          <cell r="O7050" t="str">
            <v>+++</v>
          </cell>
        </row>
        <row r="7051">
          <cell r="A7051" t="str">
            <v>500.40.55.060-5100.04</v>
          </cell>
          <cell r="B7051" t="str">
            <v>500</v>
          </cell>
          <cell r="C7051" t="str">
            <v>40</v>
          </cell>
          <cell r="D7051" t="str">
            <v>55</v>
          </cell>
          <cell r="E7051" t="str">
            <v>060</v>
          </cell>
          <cell r="F7051" t="str">
            <v>5100.04</v>
          </cell>
          <cell r="G7051" t="str">
            <v>Benefits Vision Insurance</v>
          </cell>
          <cell r="H7051">
            <v>0</v>
          </cell>
          <cell r="I7051">
            <v>0</v>
          </cell>
          <cell r="J7051">
            <v>0</v>
          </cell>
          <cell r="K7051">
            <v>0</v>
          </cell>
          <cell r="L7051">
            <v>0</v>
          </cell>
          <cell r="M7051">
            <v>0</v>
          </cell>
          <cell r="N7051">
            <v>0</v>
          </cell>
          <cell r="O7051" t="str">
            <v>+++</v>
          </cell>
        </row>
        <row r="7052">
          <cell r="A7052" t="str">
            <v>500.40.55.060-5100.05</v>
          </cell>
          <cell r="B7052" t="str">
            <v>500</v>
          </cell>
          <cell r="C7052" t="str">
            <v>40</v>
          </cell>
          <cell r="D7052" t="str">
            <v>55</v>
          </cell>
          <cell r="E7052" t="str">
            <v>060</v>
          </cell>
          <cell r="F7052" t="str">
            <v>5100.05</v>
          </cell>
          <cell r="G7052" t="str">
            <v>Benefits Life Insurance</v>
          </cell>
          <cell r="H7052">
            <v>0</v>
          </cell>
          <cell r="I7052">
            <v>0</v>
          </cell>
          <cell r="J7052">
            <v>0</v>
          </cell>
          <cell r="K7052">
            <v>0</v>
          </cell>
          <cell r="L7052">
            <v>0</v>
          </cell>
          <cell r="M7052">
            <v>0</v>
          </cell>
          <cell r="N7052">
            <v>0</v>
          </cell>
          <cell r="O7052" t="str">
            <v>+++</v>
          </cell>
        </row>
        <row r="7053">
          <cell r="A7053" t="str">
            <v>500.40.55.060-5100.06</v>
          </cell>
          <cell r="B7053" t="str">
            <v>500</v>
          </cell>
          <cell r="C7053" t="str">
            <v>40</v>
          </cell>
          <cell r="D7053" t="str">
            <v>55</v>
          </cell>
          <cell r="E7053" t="str">
            <v>060</v>
          </cell>
          <cell r="F7053" t="str">
            <v>5100.06</v>
          </cell>
          <cell r="G7053" t="str">
            <v>Benefits Worker's Comp</v>
          </cell>
          <cell r="H7053">
            <v>0</v>
          </cell>
          <cell r="I7053">
            <v>0</v>
          </cell>
          <cell r="J7053">
            <v>0</v>
          </cell>
          <cell r="K7053">
            <v>0</v>
          </cell>
          <cell r="L7053">
            <v>0</v>
          </cell>
          <cell r="M7053">
            <v>0</v>
          </cell>
          <cell r="N7053">
            <v>0</v>
          </cell>
          <cell r="O7053" t="str">
            <v>+++</v>
          </cell>
        </row>
        <row r="7054">
          <cell r="A7054" t="str">
            <v>500.40.55.060-5100.07</v>
          </cell>
          <cell r="B7054" t="str">
            <v>500</v>
          </cell>
          <cell r="C7054" t="str">
            <v>40</v>
          </cell>
          <cell r="D7054" t="str">
            <v>55</v>
          </cell>
          <cell r="E7054" t="str">
            <v>060</v>
          </cell>
          <cell r="F7054" t="str">
            <v>5100.07</v>
          </cell>
          <cell r="G7054" t="str">
            <v>Benefits Long Term Disability</v>
          </cell>
          <cell r="H7054">
            <v>0</v>
          </cell>
          <cell r="I7054">
            <v>0</v>
          </cell>
          <cell r="J7054">
            <v>0</v>
          </cell>
          <cell r="K7054">
            <v>0</v>
          </cell>
          <cell r="L7054">
            <v>0</v>
          </cell>
          <cell r="M7054">
            <v>0</v>
          </cell>
          <cell r="N7054">
            <v>0</v>
          </cell>
          <cell r="O7054" t="str">
            <v>+++</v>
          </cell>
        </row>
        <row r="7055">
          <cell r="A7055" t="str">
            <v>500.40.55.060-5100.08</v>
          </cell>
          <cell r="B7055" t="str">
            <v>500</v>
          </cell>
          <cell r="C7055" t="str">
            <v>40</v>
          </cell>
          <cell r="D7055" t="str">
            <v>55</v>
          </cell>
          <cell r="E7055" t="str">
            <v>060</v>
          </cell>
          <cell r="F7055" t="str">
            <v>5100.08</v>
          </cell>
          <cell r="G7055" t="str">
            <v>Benefits Deferred Compensation</v>
          </cell>
          <cell r="H7055">
            <v>0</v>
          </cell>
          <cell r="I7055">
            <v>0</v>
          </cell>
          <cell r="J7055">
            <v>0</v>
          </cell>
          <cell r="K7055">
            <v>0</v>
          </cell>
          <cell r="L7055">
            <v>0</v>
          </cell>
          <cell r="M7055">
            <v>0</v>
          </cell>
          <cell r="N7055">
            <v>0</v>
          </cell>
          <cell r="O7055" t="str">
            <v>+++</v>
          </cell>
        </row>
        <row r="7056">
          <cell r="A7056" t="str">
            <v>500.40.55.060-5100.09</v>
          </cell>
          <cell r="B7056" t="str">
            <v>500</v>
          </cell>
          <cell r="C7056" t="str">
            <v>40</v>
          </cell>
          <cell r="D7056" t="str">
            <v>55</v>
          </cell>
          <cell r="E7056" t="str">
            <v>060</v>
          </cell>
          <cell r="F7056" t="str">
            <v>5100.09</v>
          </cell>
          <cell r="G7056" t="str">
            <v>Benefits Unemployment Insurance</v>
          </cell>
          <cell r="H7056">
            <v>0</v>
          </cell>
          <cell r="I7056">
            <v>0</v>
          </cell>
          <cell r="J7056">
            <v>0</v>
          </cell>
          <cell r="K7056">
            <v>0</v>
          </cell>
          <cell r="L7056">
            <v>0</v>
          </cell>
          <cell r="M7056">
            <v>0</v>
          </cell>
          <cell r="N7056">
            <v>0</v>
          </cell>
          <cell r="O7056" t="str">
            <v>+++</v>
          </cell>
        </row>
        <row r="7057">
          <cell r="A7057" t="str">
            <v>500.40.55.060-5100.10</v>
          </cell>
          <cell r="B7057" t="str">
            <v>500</v>
          </cell>
          <cell r="C7057" t="str">
            <v>40</v>
          </cell>
          <cell r="D7057" t="str">
            <v>55</v>
          </cell>
          <cell r="E7057" t="str">
            <v>060</v>
          </cell>
          <cell r="F7057" t="str">
            <v>5100.10</v>
          </cell>
          <cell r="G7057" t="str">
            <v>Benefits Uniform Allowance</v>
          </cell>
          <cell r="H7057">
            <v>0</v>
          </cell>
          <cell r="I7057">
            <v>0</v>
          </cell>
          <cell r="J7057">
            <v>0</v>
          </cell>
          <cell r="K7057">
            <v>0</v>
          </cell>
          <cell r="L7057">
            <v>0</v>
          </cell>
          <cell r="M7057">
            <v>0</v>
          </cell>
          <cell r="N7057">
            <v>0</v>
          </cell>
          <cell r="O7057" t="str">
            <v>+++</v>
          </cell>
        </row>
        <row r="7058">
          <cell r="A7058" t="str">
            <v>500.40.55.060-5100.11</v>
          </cell>
          <cell r="B7058" t="str">
            <v>500</v>
          </cell>
          <cell r="C7058" t="str">
            <v>40</v>
          </cell>
          <cell r="D7058" t="str">
            <v>55</v>
          </cell>
          <cell r="E7058" t="str">
            <v>060</v>
          </cell>
          <cell r="F7058" t="str">
            <v>5100.11</v>
          </cell>
          <cell r="G7058" t="str">
            <v>Benefits Medicare</v>
          </cell>
          <cell r="H7058">
            <v>0</v>
          </cell>
          <cell r="I7058">
            <v>0</v>
          </cell>
          <cell r="J7058">
            <v>0</v>
          </cell>
          <cell r="K7058">
            <v>0</v>
          </cell>
          <cell r="L7058">
            <v>0</v>
          </cell>
          <cell r="M7058">
            <v>0</v>
          </cell>
          <cell r="N7058">
            <v>0</v>
          </cell>
          <cell r="O7058" t="str">
            <v>+++</v>
          </cell>
        </row>
        <row r="7059">
          <cell r="A7059" t="str">
            <v>500.40.55.060-5100.12</v>
          </cell>
          <cell r="B7059" t="str">
            <v>500</v>
          </cell>
          <cell r="C7059" t="str">
            <v>40</v>
          </cell>
          <cell r="D7059" t="str">
            <v>55</v>
          </cell>
          <cell r="E7059" t="str">
            <v>060</v>
          </cell>
          <cell r="F7059" t="str">
            <v>5100.12</v>
          </cell>
          <cell r="G7059" t="str">
            <v>Benefits Annual Physical Exam</v>
          </cell>
          <cell r="H7059">
            <v>0</v>
          </cell>
          <cell r="I7059">
            <v>0</v>
          </cell>
          <cell r="J7059">
            <v>0</v>
          </cell>
          <cell r="K7059">
            <v>0</v>
          </cell>
          <cell r="L7059">
            <v>0</v>
          </cell>
          <cell r="M7059">
            <v>0</v>
          </cell>
          <cell r="N7059">
            <v>0</v>
          </cell>
          <cell r="O7059" t="str">
            <v>+++</v>
          </cell>
        </row>
        <row r="7060">
          <cell r="A7060" t="str">
            <v>500.40.55.060-5100.15</v>
          </cell>
          <cell r="B7060" t="str">
            <v>500</v>
          </cell>
          <cell r="C7060" t="str">
            <v>40</v>
          </cell>
          <cell r="D7060" t="str">
            <v>55</v>
          </cell>
          <cell r="E7060" t="str">
            <v>060</v>
          </cell>
          <cell r="F7060" t="str">
            <v>5100.15</v>
          </cell>
          <cell r="G7060" t="str">
            <v>Benefits Cell Phone Allowance</v>
          </cell>
          <cell r="H7060">
            <v>0</v>
          </cell>
          <cell r="I7060">
            <v>0</v>
          </cell>
          <cell r="J7060">
            <v>0</v>
          </cell>
          <cell r="K7060">
            <v>0</v>
          </cell>
          <cell r="L7060">
            <v>0</v>
          </cell>
          <cell r="M7060">
            <v>0</v>
          </cell>
          <cell r="N7060">
            <v>0</v>
          </cell>
          <cell r="O7060" t="str">
            <v>+++</v>
          </cell>
        </row>
        <row r="7061">
          <cell r="A7061" t="str">
            <v>500.40.55.060-5100.17</v>
          </cell>
          <cell r="B7061" t="str">
            <v>500</v>
          </cell>
          <cell r="C7061" t="str">
            <v>40</v>
          </cell>
          <cell r="D7061" t="str">
            <v>55</v>
          </cell>
          <cell r="E7061" t="str">
            <v>060</v>
          </cell>
          <cell r="F7061" t="str">
            <v>5100.17</v>
          </cell>
          <cell r="G7061" t="str">
            <v>Benefits Other Post Employment Benefits</v>
          </cell>
          <cell r="H7061">
            <v>0</v>
          </cell>
          <cell r="I7061">
            <v>0</v>
          </cell>
          <cell r="J7061">
            <v>0</v>
          </cell>
          <cell r="K7061">
            <v>0</v>
          </cell>
          <cell r="L7061">
            <v>0</v>
          </cell>
          <cell r="M7061">
            <v>0</v>
          </cell>
          <cell r="N7061">
            <v>0</v>
          </cell>
          <cell r="O7061" t="str">
            <v>+++</v>
          </cell>
        </row>
        <row r="7062">
          <cell r="A7062" t="str">
            <v>500.40.55.060-6000.01</v>
          </cell>
          <cell r="B7062" t="str">
            <v>500</v>
          </cell>
          <cell r="C7062" t="str">
            <v>40</v>
          </cell>
          <cell r="D7062" t="str">
            <v>55</v>
          </cell>
          <cell r="E7062" t="str">
            <v>060</v>
          </cell>
          <cell r="F7062" t="str">
            <v>6000.01</v>
          </cell>
          <cell r="G7062" t="str">
            <v>Professional Services General</v>
          </cell>
          <cell r="H7062">
            <v>0</v>
          </cell>
          <cell r="I7062">
            <v>0</v>
          </cell>
          <cell r="J7062">
            <v>0</v>
          </cell>
          <cell r="K7062">
            <v>0</v>
          </cell>
          <cell r="L7062">
            <v>0</v>
          </cell>
          <cell r="M7062">
            <v>0</v>
          </cell>
          <cell r="N7062">
            <v>0</v>
          </cell>
          <cell r="O7062" t="str">
            <v>+++</v>
          </cell>
        </row>
        <row r="7063">
          <cell r="A7063" t="str">
            <v>500.40.55.060-6000.07</v>
          </cell>
          <cell r="B7063" t="str">
            <v>500</v>
          </cell>
          <cell r="C7063" t="str">
            <v>40</v>
          </cell>
          <cell r="D7063" t="str">
            <v>55</v>
          </cell>
          <cell r="E7063" t="str">
            <v>060</v>
          </cell>
          <cell r="F7063" t="str">
            <v>6000.07</v>
          </cell>
          <cell r="G7063" t="str">
            <v>Professional Services Weed Abatement</v>
          </cell>
          <cell r="H7063">
            <v>0</v>
          </cell>
          <cell r="I7063">
            <v>0</v>
          </cell>
          <cell r="J7063">
            <v>0</v>
          </cell>
          <cell r="K7063">
            <v>0</v>
          </cell>
          <cell r="L7063">
            <v>0</v>
          </cell>
          <cell r="M7063">
            <v>0</v>
          </cell>
          <cell r="N7063">
            <v>0</v>
          </cell>
          <cell r="O7063" t="str">
            <v>+++</v>
          </cell>
        </row>
        <row r="7064">
          <cell r="A7064" t="str">
            <v>500.40.55.060-6000.09</v>
          </cell>
          <cell r="B7064" t="str">
            <v>500</v>
          </cell>
          <cell r="C7064" t="str">
            <v>40</v>
          </cell>
          <cell r="D7064" t="str">
            <v>55</v>
          </cell>
          <cell r="E7064" t="str">
            <v>060</v>
          </cell>
          <cell r="F7064" t="str">
            <v>6000.09</v>
          </cell>
          <cell r="G7064" t="str">
            <v>Professional Services Uniform</v>
          </cell>
          <cell r="H7064">
            <v>0</v>
          </cell>
          <cell r="I7064">
            <v>0</v>
          </cell>
          <cell r="J7064">
            <v>0</v>
          </cell>
          <cell r="K7064">
            <v>0</v>
          </cell>
          <cell r="L7064">
            <v>0</v>
          </cell>
          <cell r="M7064">
            <v>0</v>
          </cell>
          <cell r="N7064">
            <v>0</v>
          </cell>
          <cell r="O7064" t="str">
            <v>+++</v>
          </cell>
        </row>
        <row r="7065">
          <cell r="A7065" t="str">
            <v>500.40.55.060-6000.10</v>
          </cell>
          <cell r="B7065" t="str">
            <v>500</v>
          </cell>
          <cell r="C7065" t="str">
            <v>40</v>
          </cell>
          <cell r="D7065" t="str">
            <v>55</v>
          </cell>
          <cell r="E7065" t="str">
            <v>060</v>
          </cell>
          <cell r="F7065" t="str">
            <v>6000.10</v>
          </cell>
          <cell r="G7065" t="str">
            <v>Professional Services Consultant</v>
          </cell>
          <cell r="H7065">
            <v>0</v>
          </cell>
          <cell r="I7065">
            <v>0</v>
          </cell>
          <cell r="J7065">
            <v>0</v>
          </cell>
          <cell r="K7065">
            <v>0</v>
          </cell>
          <cell r="L7065">
            <v>0</v>
          </cell>
          <cell r="M7065">
            <v>0</v>
          </cell>
          <cell r="N7065">
            <v>0</v>
          </cell>
          <cell r="O7065" t="str">
            <v>+++</v>
          </cell>
        </row>
        <row r="7066">
          <cell r="A7066" t="str">
            <v>500.40.55.060-6000.12</v>
          </cell>
          <cell r="B7066" t="str">
            <v>500</v>
          </cell>
          <cell r="C7066" t="str">
            <v>40</v>
          </cell>
          <cell r="D7066" t="str">
            <v>55</v>
          </cell>
          <cell r="E7066" t="str">
            <v>060</v>
          </cell>
          <cell r="F7066" t="str">
            <v>6000.12</v>
          </cell>
          <cell r="G7066" t="str">
            <v>Professional Services Contract Services</v>
          </cell>
          <cell r="H7066">
            <v>0</v>
          </cell>
          <cell r="I7066">
            <v>0</v>
          </cell>
          <cell r="J7066">
            <v>0</v>
          </cell>
          <cell r="K7066">
            <v>0</v>
          </cell>
          <cell r="L7066">
            <v>0</v>
          </cell>
          <cell r="M7066">
            <v>0</v>
          </cell>
          <cell r="N7066">
            <v>0</v>
          </cell>
          <cell r="O7066" t="str">
            <v>+++</v>
          </cell>
        </row>
        <row r="7067">
          <cell r="A7067" t="str">
            <v>500.40.55.060-6000.13</v>
          </cell>
          <cell r="B7067" t="str">
            <v>500</v>
          </cell>
          <cell r="C7067" t="str">
            <v>40</v>
          </cell>
          <cell r="D7067" t="str">
            <v>55</v>
          </cell>
          <cell r="E7067" t="str">
            <v>060</v>
          </cell>
          <cell r="F7067" t="str">
            <v>6000.13</v>
          </cell>
          <cell r="G7067" t="str">
            <v>Professional Services Compliance Monitoring</v>
          </cell>
          <cell r="H7067">
            <v>0</v>
          </cell>
          <cell r="I7067">
            <v>0</v>
          </cell>
          <cell r="J7067">
            <v>0</v>
          </cell>
          <cell r="K7067">
            <v>0</v>
          </cell>
          <cell r="L7067">
            <v>0</v>
          </cell>
          <cell r="M7067">
            <v>0</v>
          </cell>
          <cell r="N7067">
            <v>0</v>
          </cell>
          <cell r="O7067" t="str">
            <v>+++</v>
          </cell>
        </row>
        <row r="7068">
          <cell r="A7068" t="str">
            <v>500.40.55.060-6000.14</v>
          </cell>
          <cell r="B7068" t="str">
            <v>500</v>
          </cell>
          <cell r="C7068" t="str">
            <v>40</v>
          </cell>
          <cell r="D7068" t="str">
            <v>55</v>
          </cell>
          <cell r="E7068" t="str">
            <v>060</v>
          </cell>
          <cell r="F7068" t="str">
            <v>6000.14</v>
          </cell>
          <cell r="G7068" t="str">
            <v>Professional Services IW Pre Analysis</v>
          </cell>
          <cell r="H7068">
            <v>0</v>
          </cell>
          <cell r="I7068">
            <v>0</v>
          </cell>
          <cell r="J7068">
            <v>0</v>
          </cell>
          <cell r="K7068">
            <v>0</v>
          </cell>
          <cell r="L7068">
            <v>0</v>
          </cell>
          <cell r="M7068">
            <v>0</v>
          </cell>
          <cell r="N7068">
            <v>0</v>
          </cell>
          <cell r="O7068" t="str">
            <v>+++</v>
          </cell>
        </row>
        <row r="7069">
          <cell r="A7069" t="str">
            <v>500.40.55.060-6000.18</v>
          </cell>
          <cell r="B7069" t="str">
            <v>500</v>
          </cell>
          <cell r="C7069" t="str">
            <v>40</v>
          </cell>
          <cell r="D7069" t="str">
            <v>55</v>
          </cell>
          <cell r="E7069" t="str">
            <v>060</v>
          </cell>
          <cell r="F7069" t="str">
            <v>6000.18</v>
          </cell>
          <cell r="G7069" t="str">
            <v>Professional Services Legal</v>
          </cell>
          <cell r="H7069">
            <v>0</v>
          </cell>
          <cell r="I7069">
            <v>0</v>
          </cell>
          <cell r="J7069">
            <v>0</v>
          </cell>
          <cell r="K7069">
            <v>0</v>
          </cell>
          <cell r="L7069">
            <v>0</v>
          </cell>
          <cell r="M7069">
            <v>0</v>
          </cell>
          <cell r="N7069">
            <v>0</v>
          </cell>
          <cell r="O7069" t="str">
            <v>+++</v>
          </cell>
        </row>
        <row r="7070">
          <cell r="A7070" t="str">
            <v>500.40.55.060-6100.01</v>
          </cell>
          <cell r="B7070" t="str">
            <v>500</v>
          </cell>
          <cell r="C7070" t="str">
            <v>40</v>
          </cell>
          <cell r="D7070" t="str">
            <v>55</v>
          </cell>
          <cell r="E7070" t="str">
            <v>060</v>
          </cell>
          <cell r="F7070" t="str">
            <v>6100.01</v>
          </cell>
          <cell r="G7070" t="str">
            <v>Utilities Electric</v>
          </cell>
          <cell r="H7070">
            <v>0</v>
          </cell>
          <cell r="I7070">
            <v>0</v>
          </cell>
          <cell r="J7070">
            <v>0</v>
          </cell>
          <cell r="K7070">
            <v>0</v>
          </cell>
          <cell r="L7070">
            <v>0</v>
          </cell>
          <cell r="M7070">
            <v>0</v>
          </cell>
          <cell r="N7070">
            <v>0</v>
          </cell>
          <cell r="O7070" t="str">
            <v>+++</v>
          </cell>
        </row>
        <row r="7071">
          <cell r="A7071" t="str">
            <v>500.40.55.060-6100.02</v>
          </cell>
          <cell r="B7071" t="str">
            <v>500</v>
          </cell>
          <cell r="C7071" t="str">
            <v>40</v>
          </cell>
          <cell r="D7071" t="str">
            <v>55</v>
          </cell>
          <cell r="E7071" t="str">
            <v>060</v>
          </cell>
          <cell r="F7071" t="str">
            <v>6100.02</v>
          </cell>
          <cell r="G7071" t="str">
            <v>Utilities Telephone</v>
          </cell>
          <cell r="H7071">
            <v>0</v>
          </cell>
          <cell r="I7071">
            <v>0</v>
          </cell>
          <cell r="J7071">
            <v>0</v>
          </cell>
          <cell r="K7071">
            <v>0</v>
          </cell>
          <cell r="L7071">
            <v>0</v>
          </cell>
          <cell r="M7071">
            <v>0</v>
          </cell>
          <cell r="N7071">
            <v>0</v>
          </cell>
          <cell r="O7071" t="str">
            <v>+++</v>
          </cell>
        </row>
        <row r="7072">
          <cell r="A7072" t="str">
            <v>500.40.55.060-6100.03</v>
          </cell>
          <cell r="B7072" t="str">
            <v>500</v>
          </cell>
          <cell r="C7072" t="str">
            <v>40</v>
          </cell>
          <cell r="D7072" t="str">
            <v>55</v>
          </cell>
          <cell r="E7072" t="str">
            <v>060</v>
          </cell>
          <cell r="F7072" t="str">
            <v>6100.03</v>
          </cell>
          <cell r="G7072" t="str">
            <v>Utilities Data Transmission / ISP</v>
          </cell>
          <cell r="H7072">
            <v>0</v>
          </cell>
          <cell r="I7072">
            <v>0</v>
          </cell>
          <cell r="J7072">
            <v>0</v>
          </cell>
          <cell r="K7072">
            <v>0</v>
          </cell>
          <cell r="L7072">
            <v>0</v>
          </cell>
          <cell r="M7072">
            <v>0</v>
          </cell>
          <cell r="N7072">
            <v>0</v>
          </cell>
          <cell r="O7072" t="str">
            <v>+++</v>
          </cell>
        </row>
        <row r="7073">
          <cell r="A7073" t="str">
            <v>500.40.55.060-6200.01</v>
          </cell>
          <cell r="B7073" t="str">
            <v>500</v>
          </cell>
          <cell r="C7073" t="str">
            <v>40</v>
          </cell>
          <cell r="D7073" t="str">
            <v>55</v>
          </cell>
          <cell r="E7073" t="str">
            <v>060</v>
          </cell>
          <cell r="F7073" t="str">
            <v>6200.01</v>
          </cell>
          <cell r="G7073" t="str">
            <v>Supplies Office</v>
          </cell>
          <cell r="H7073">
            <v>0</v>
          </cell>
          <cell r="I7073">
            <v>0</v>
          </cell>
          <cell r="J7073">
            <v>0</v>
          </cell>
          <cell r="K7073">
            <v>0</v>
          </cell>
          <cell r="L7073">
            <v>0</v>
          </cell>
          <cell r="M7073">
            <v>0</v>
          </cell>
          <cell r="N7073">
            <v>0</v>
          </cell>
          <cell r="O7073" t="str">
            <v>+++</v>
          </cell>
        </row>
        <row r="7074">
          <cell r="A7074" t="str">
            <v>500.40.55.060-6200.02</v>
          </cell>
          <cell r="B7074" t="str">
            <v>500</v>
          </cell>
          <cell r="C7074" t="str">
            <v>40</v>
          </cell>
          <cell r="D7074" t="str">
            <v>55</v>
          </cell>
          <cell r="E7074" t="str">
            <v>060</v>
          </cell>
          <cell r="F7074" t="str">
            <v>6200.02</v>
          </cell>
          <cell r="G7074" t="str">
            <v>Supplies Special Department</v>
          </cell>
          <cell r="H7074">
            <v>0</v>
          </cell>
          <cell r="I7074">
            <v>0</v>
          </cell>
          <cell r="J7074">
            <v>0</v>
          </cell>
          <cell r="K7074">
            <v>0</v>
          </cell>
          <cell r="L7074">
            <v>0</v>
          </cell>
          <cell r="M7074">
            <v>0</v>
          </cell>
          <cell r="N7074">
            <v>0</v>
          </cell>
          <cell r="O7074" t="str">
            <v>+++</v>
          </cell>
        </row>
        <row r="7075">
          <cell r="A7075" t="str">
            <v>500.40.55.060-6200.03</v>
          </cell>
          <cell r="B7075" t="str">
            <v>500</v>
          </cell>
          <cell r="C7075" t="str">
            <v>40</v>
          </cell>
          <cell r="D7075" t="str">
            <v>55</v>
          </cell>
          <cell r="E7075" t="str">
            <v>060</v>
          </cell>
          <cell r="F7075" t="str">
            <v>6200.03</v>
          </cell>
          <cell r="G7075" t="str">
            <v>Supplies Copier Maintenance &amp; Supplies</v>
          </cell>
          <cell r="H7075">
            <v>0</v>
          </cell>
          <cell r="I7075">
            <v>0</v>
          </cell>
          <cell r="J7075">
            <v>0</v>
          </cell>
          <cell r="K7075">
            <v>0</v>
          </cell>
          <cell r="L7075">
            <v>0</v>
          </cell>
          <cell r="M7075">
            <v>0</v>
          </cell>
          <cell r="N7075">
            <v>0</v>
          </cell>
          <cell r="O7075" t="str">
            <v>+++</v>
          </cell>
        </row>
        <row r="7076">
          <cell r="A7076" t="str">
            <v>500.40.55.060-6200.04</v>
          </cell>
          <cell r="B7076" t="str">
            <v>500</v>
          </cell>
          <cell r="C7076" t="str">
            <v>40</v>
          </cell>
          <cell r="D7076" t="str">
            <v>55</v>
          </cell>
          <cell r="E7076" t="str">
            <v>060</v>
          </cell>
          <cell r="F7076" t="str">
            <v>6200.04</v>
          </cell>
          <cell r="G7076" t="str">
            <v>Supplies Postage</v>
          </cell>
          <cell r="H7076">
            <v>0</v>
          </cell>
          <cell r="I7076">
            <v>0</v>
          </cell>
          <cell r="J7076">
            <v>0</v>
          </cell>
          <cell r="K7076">
            <v>0</v>
          </cell>
          <cell r="L7076">
            <v>0</v>
          </cell>
          <cell r="M7076">
            <v>0</v>
          </cell>
          <cell r="N7076">
            <v>0</v>
          </cell>
          <cell r="O7076" t="str">
            <v>+++</v>
          </cell>
        </row>
        <row r="7077">
          <cell r="A7077" t="str">
            <v>500.40.55.060-6200.05</v>
          </cell>
          <cell r="B7077" t="str">
            <v>500</v>
          </cell>
          <cell r="C7077" t="str">
            <v>40</v>
          </cell>
          <cell r="D7077" t="str">
            <v>55</v>
          </cell>
          <cell r="E7077" t="str">
            <v>060</v>
          </cell>
          <cell r="F7077" t="str">
            <v>6200.05</v>
          </cell>
          <cell r="G7077" t="str">
            <v>Supplies Gasoline</v>
          </cell>
          <cell r="H7077">
            <v>0</v>
          </cell>
          <cell r="I7077">
            <v>0</v>
          </cell>
          <cell r="J7077">
            <v>0</v>
          </cell>
          <cell r="K7077">
            <v>0</v>
          </cell>
          <cell r="L7077">
            <v>0</v>
          </cell>
          <cell r="M7077">
            <v>0</v>
          </cell>
          <cell r="N7077">
            <v>0</v>
          </cell>
          <cell r="O7077" t="str">
            <v>+++</v>
          </cell>
        </row>
        <row r="7078">
          <cell r="A7078" t="str">
            <v>500.40.55.060-6200.06</v>
          </cell>
          <cell r="B7078" t="str">
            <v>500</v>
          </cell>
          <cell r="C7078" t="str">
            <v>40</v>
          </cell>
          <cell r="D7078" t="str">
            <v>55</v>
          </cell>
          <cell r="E7078" t="str">
            <v>060</v>
          </cell>
          <cell r="F7078" t="str">
            <v>6200.06</v>
          </cell>
          <cell r="G7078" t="str">
            <v>Supplies Propane</v>
          </cell>
          <cell r="H7078">
            <v>0</v>
          </cell>
          <cell r="I7078">
            <v>0</v>
          </cell>
          <cell r="J7078">
            <v>0</v>
          </cell>
          <cell r="K7078">
            <v>0</v>
          </cell>
          <cell r="L7078">
            <v>0</v>
          </cell>
          <cell r="M7078">
            <v>0</v>
          </cell>
          <cell r="N7078">
            <v>0</v>
          </cell>
          <cell r="O7078" t="str">
            <v>+++</v>
          </cell>
        </row>
        <row r="7079">
          <cell r="A7079" t="str">
            <v>500.40.55.060-6200.07</v>
          </cell>
          <cell r="B7079" t="str">
            <v>500</v>
          </cell>
          <cell r="C7079" t="str">
            <v>40</v>
          </cell>
          <cell r="D7079" t="str">
            <v>55</v>
          </cell>
          <cell r="E7079" t="str">
            <v>060</v>
          </cell>
          <cell r="F7079" t="str">
            <v>6200.07</v>
          </cell>
          <cell r="G7079" t="str">
            <v>Supplies Radio Communication &amp; Maint</v>
          </cell>
          <cell r="H7079">
            <v>0</v>
          </cell>
          <cell r="I7079">
            <v>0</v>
          </cell>
          <cell r="J7079">
            <v>0</v>
          </cell>
          <cell r="K7079">
            <v>0</v>
          </cell>
          <cell r="L7079">
            <v>0</v>
          </cell>
          <cell r="M7079">
            <v>0</v>
          </cell>
          <cell r="N7079">
            <v>0</v>
          </cell>
          <cell r="O7079" t="str">
            <v>+++</v>
          </cell>
        </row>
        <row r="7080">
          <cell r="A7080" t="str">
            <v>500.40.55.060-6200.09</v>
          </cell>
          <cell r="B7080" t="str">
            <v>500</v>
          </cell>
          <cell r="C7080" t="str">
            <v>40</v>
          </cell>
          <cell r="D7080" t="str">
            <v>55</v>
          </cell>
          <cell r="E7080" t="str">
            <v>060</v>
          </cell>
          <cell r="F7080" t="str">
            <v>6200.09</v>
          </cell>
          <cell r="G7080" t="str">
            <v>Supplies Data Processing</v>
          </cell>
          <cell r="H7080">
            <v>0</v>
          </cell>
          <cell r="I7080">
            <v>0</v>
          </cell>
          <cell r="J7080">
            <v>0</v>
          </cell>
          <cell r="K7080">
            <v>0</v>
          </cell>
          <cell r="L7080">
            <v>0</v>
          </cell>
          <cell r="M7080">
            <v>0</v>
          </cell>
          <cell r="N7080">
            <v>0</v>
          </cell>
          <cell r="O7080" t="str">
            <v>+++</v>
          </cell>
        </row>
        <row r="7081">
          <cell r="A7081" t="str">
            <v>500.40.55.060-6200.10</v>
          </cell>
          <cell r="B7081" t="str">
            <v>500</v>
          </cell>
          <cell r="C7081" t="str">
            <v>40</v>
          </cell>
          <cell r="D7081" t="str">
            <v>55</v>
          </cell>
          <cell r="E7081" t="str">
            <v>060</v>
          </cell>
          <cell r="F7081" t="str">
            <v>6200.10</v>
          </cell>
          <cell r="G7081" t="str">
            <v>Supplies Protective Clothing</v>
          </cell>
          <cell r="H7081">
            <v>0</v>
          </cell>
          <cell r="I7081">
            <v>0</v>
          </cell>
          <cell r="J7081">
            <v>0</v>
          </cell>
          <cell r="K7081">
            <v>0</v>
          </cell>
          <cell r="L7081">
            <v>0</v>
          </cell>
          <cell r="M7081">
            <v>0</v>
          </cell>
          <cell r="N7081">
            <v>0</v>
          </cell>
          <cell r="O7081" t="str">
            <v>+++</v>
          </cell>
        </row>
        <row r="7082">
          <cell r="A7082" t="str">
            <v>500.40.55.060-6200.12</v>
          </cell>
          <cell r="B7082" t="str">
            <v>500</v>
          </cell>
          <cell r="C7082" t="str">
            <v>40</v>
          </cell>
          <cell r="D7082" t="str">
            <v>55</v>
          </cell>
          <cell r="E7082" t="str">
            <v>060</v>
          </cell>
          <cell r="F7082" t="str">
            <v>6200.12</v>
          </cell>
          <cell r="G7082" t="str">
            <v>Supplies CNG</v>
          </cell>
          <cell r="H7082">
            <v>0</v>
          </cell>
          <cell r="I7082">
            <v>0</v>
          </cell>
          <cell r="J7082">
            <v>0</v>
          </cell>
          <cell r="K7082">
            <v>0</v>
          </cell>
          <cell r="L7082">
            <v>0</v>
          </cell>
          <cell r="M7082">
            <v>0</v>
          </cell>
          <cell r="N7082">
            <v>0</v>
          </cell>
          <cell r="O7082" t="str">
            <v>+++</v>
          </cell>
        </row>
        <row r="7083">
          <cell r="A7083" t="str">
            <v>500.40.55.060-6280.03</v>
          </cell>
          <cell r="B7083" t="str">
            <v>500</v>
          </cell>
          <cell r="C7083" t="str">
            <v>40</v>
          </cell>
          <cell r="D7083" t="str">
            <v>55</v>
          </cell>
          <cell r="E7083" t="str">
            <v>060</v>
          </cell>
          <cell r="F7083" t="str">
            <v>6280.03</v>
          </cell>
          <cell r="G7083" t="str">
            <v>Supplies-Public Works Soundwall Repair</v>
          </cell>
          <cell r="H7083">
            <v>0</v>
          </cell>
          <cell r="I7083">
            <v>0</v>
          </cell>
          <cell r="J7083">
            <v>0</v>
          </cell>
          <cell r="K7083">
            <v>0</v>
          </cell>
          <cell r="L7083">
            <v>0</v>
          </cell>
          <cell r="M7083">
            <v>0</v>
          </cell>
          <cell r="N7083">
            <v>0</v>
          </cell>
          <cell r="O7083" t="str">
            <v>+++</v>
          </cell>
        </row>
        <row r="7084">
          <cell r="A7084" t="str">
            <v>500.40.55.060-6280.04</v>
          </cell>
          <cell r="B7084" t="str">
            <v>500</v>
          </cell>
          <cell r="C7084" t="str">
            <v>40</v>
          </cell>
          <cell r="D7084" t="str">
            <v>55</v>
          </cell>
          <cell r="E7084" t="str">
            <v>060</v>
          </cell>
          <cell r="F7084" t="str">
            <v>6280.04</v>
          </cell>
          <cell r="G7084" t="str">
            <v>Supplies-Public Works Sidewalk Repair</v>
          </cell>
          <cell r="H7084">
            <v>0</v>
          </cell>
          <cell r="I7084">
            <v>0</v>
          </cell>
          <cell r="J7084">
            <v>0</v>
          </cell>
          <cell r="K7084">
            <v>0</v>
          </cell>
          <cell r="L7084">
            <v>0</v>
          </cell>
          <cell r="M7084">
            <v>0</v>
          </cell>
          <cell r="N7084">
            <v>0</v>
          </cell>
          <cell r="O7084" t="str">
            <v>+++</v>
          </cell>
        </row>
        <row r="7085">
          <cell r="A7085" t="str">
            <v>500.40.55.060-6280.05</v>
          </cell>
          <cell r="B7085" t="str">
            <v>500</v>
          </cell>
          <cell r="C7085" t="str">
            <v>40</v>
          </cell>
          <cell r="D7085" t="str">
            <v>55</v>
          </cell>
          <cell r="E7085" t="str">
            <v>060</v>
          </cell>
          <cell r="F7085" t="str">
            <v>6280.05</v>
          </cell>
          <cell r="G7085" t="str">
            <v>Supplies-Public Works Traffic Signs</v>
          </cell>
          <cell r="H7085">
            <v>0</v>
          </cell>
          <cell r="I7085">
            <v>0</v>
          </cell>
          <cell r="J7085">
            <v>0</v>
          </cell>
          <cell r="K7085">
            <v>0</v>
          </cell>
          <cell r="L7085">
            <v>0</v>
          </cell>
          <cell r="M7085">
            <v>0</v>
          </cell>
          <cell r="N7085">
            <v>0</v>
          </cell>
          <cell r="O7085" t="str">
            <v>+++</v>
          </cell>
        </row>
        <row r="7086">
          <cell r="A7086" t="str">
            <v>500.40.55.060-6280.08</v>
          </cell>
          <cell r="B7086" t="str">
            <v>500</v>
          </cell>
          <cell r="C7086" t="str">
            <v>40</v>
          </cell>
          <cell r="D7086" t="str">
            <v>55</v>
          </cell>
          <cell r="E7086" t="str">
            <v>060</v>
          </cell>
          <cell r="F7086" t="str">
            <v>6280.08</v>
          </cell>
          <cell r="G7086" t="str">
            <v>Supplies-Public Works Pump</v>
          </cell>
          <cell r="H7086">
            <v>0</v>
          </cell>
          <cell r="I7086">
            <v>0</v>
          </cell>
          <cell r="J7086">
            <v>0</v>
          </cell>
          <cell r="K7086">
            <v>0</v>
          </cell>
          <cell r="L7086">
            <v>0</v>
          </cell>
          <cell r="M7086">
            <v>0</v>
          </cell>
          <cell r="N7086">
            <v>0</v>
          </cell>
          <cell r="O7086" t="str">
            <v>+++</v>
          </cell>
        </row>
        <row r="7087">
          <cell r="A7087" t="str">
            <v>500.40.55.060-6280.09</v>
          </cell>
          <cell r="B7087" t="str">
            <v>500</v>
          </cell>
          <cell r="C7087" t="str">
            <v>40</v>
          </cell>
          <cell r="D7087" t="str">
            <v>55</v>
          </cell>
          <cell r="E7087" t="str">
            <v>060</v>
          </cell>
          <cell r="F7087" t="str">
            <v>6280.09</v>
          </cell>
          <cell r="G7087" t="str">
            <v>Supplies-Public Works Storm Drain System</v>
          </cell>
          <cell r="H7087">
            <v>0</v>
          </cell>
          <cell r="I7087">
            <v>0</v>
          </cell>
          <cell r="J7087">
            <v>0</v>
          </cell>
          <cell r="K7087">
            <v>0</v>
          </cell>
          <cell r="L7087">
            <v>0</v>
          </cell>
          <cell r="M7087">
            <v>0</v>
          </cell>
          <cell r="N7087">
            <v>0</v>
          </cell>
          <cell r="O7087" t="str">
            <v>+++</v>
          </cell>
        </row>
        <row r="7088">
          <cell r="A7088" t="str">
            <v>500.40.55.060-6280.10</v>
          </cell>
          <cell r="B7088" t="str">
            <v>500</v>
          </cell>
          <cell r="C7088" t="str">
            <v>40</v>
          </cell>
          <cell r="D7088" t="str">
            <v>55</v>
          </cell>
          <cell r="E7088" t="str">
            <v>060</v>
          </cell>
          <cell r="F7088" t="str">
            <v>6280.10</v>
          </cell>
          <cell r="G7088" t="str">
            <v>Supplies-Public Works Storm Drain Basin</v>
          </cell>
          <cell r="H7088">
            <v>0</v>
          </cell>
          <cell r="I7088">
            <v>0</v>
          </cell>
          <cell r="J7088">
            <v>0</v>
          </cell>
          <cell r="K7088">
            <v>0</v>
          </cell>
          <cell r="L7088">
            <v>0</v>
          </cell>
          <cell r="M7088">
            <v>0</v>
          </cell>
          <cell r="N7088">
            <v>0</v>
          </cell>
          <cell r="O7088" t="str">
            <v>+++</v>
          </cell>
        </row>
        <row r="7089">
          <cell r="A7089" t="str">
            <v>500.40.55.060-6280.11</v>
          </cell>
          <cell r="B7089" t="str">
            <v>500</v>
          </cell>
          <cell r="C7089" t="str">
            <v>40</v>
          </cell>
          <cell r="D7089" t="str">
            <v>55</v>
          </cell>
          <cell r="E7089" t="str">
            <v>060</v>
          </cell>
          <cell r="F7089" t="str">
            <v>6280.11</v>
          </cell>
          <cell r="G7089" t="str">
            <v>Supplies-Public Works Custodial</v>
          </cell>
          <cell r="H7089">
            <v>0</v>
          </cell>
          <cell r="I7089">
            <v>0</v>
          </cell>
          <cell r="J7089">
            <v>0</v>
          </cell>
          <cell r="K7089">
            <v>0</v>
          </cell>
          <cell r="L7089">
            <v>0</v>
          </cell>
          <cell r="M7089">
            <v>0</v>
          </cell>
          <cell r="N7089">
            <v>0</v>
          </cell>
          <cell r="O7089" t="str">
            <v>+++</v>
          </cell>
        </row>
        <row r="7090">
          <cell r="A7090" t="str">
            <v>500.40.55.060-6280.12</v>
          </cell>
          <cell r="B7090" t="str">
            <v>500</v>
          </cell>
          <cell r="C7090" t="str">
            <v>40</v>
          </cell>
          <cell r="D7090" t="str">
            <v>55</v>
          </cell>
          <cell r="E7090" t="str">
            <v>060</v>
          </cell>
          <cell r="F7090" t="str">
            <v>6280.12</v>
          </cell>
          <cell r="G7090" t="str">
            <v>Supplies-Public Works Chemicals</v>
          </cell>
          <cell r="H7090">
            <v>0</v>
          </cell>
          <cell r="I7090">
            <v>0</v>
          </cell>
          <cell r="J7090">
            <v>0</v>
          </cell>
          <cell r="K7090">
            <v>0</v>
          </cell>
          <cell r="L7090">
            <v>0</v>
          </cell>
          <cell r="M7090">
            <v>0</v>
          </cell>
          <cell r="N7090">
            <v>0</v>
          </cell>
          <cell r="O7090" t="str">
            <v>+++</v>
          </cell>
        </row>
        <row r="7091">
          <cell r="A7091" t="str">
            <v>500.40.55.060-6280.13</v>
          </cell>
          <cell r="B7091" t="str">
            <v>500</v>
          </cell>
          <cell r="C7091" t="str">
            <v>40</v>
          </cell>
          <cell r="D7091" t="str">
            <v>55</v>
          </cell>
          <cell r="E7091" t="str">
            <v>060</v>
          </cell>
          <cell r="F7091" t="str">
            <v>6280.13</v>
          </cell>
          <cell r="G7091" t="str">
            <v>Supplies-Public Works Laboratory</v>
          </cell>
          <cell r="H7091">
            <v>0</v>
          </cell>
          <cell r="I7091">
            <v>0</v>
          </cell>
          <cell r="J7091">
            <v>0</v>
          </cell>
          <cell r="K7091">
            <v>0</v>
          </cell>
          <cell r="L7091">
            <v>0</v>
          </cell>
          <cell r="M7091">
            <v>0</v>
          </cell>
          <cell r="N7091">
            <v>0</v>
          </cell>
          <cell r="O7091" t="str">
            <v>+++</v>
          </cell>
        </row>
        <row r="7092">
          <cell r="A7092" t="str">
            <v>500.40.55.060-6280.14</v>
          </cell>
          <cell r="B7092" t="str">
            <v>500</v>
          </cell>
          <cell r="C7092" t="str">
            <v>40</v>
          </cell>
          <cell r="D7092" t="str">
            <v>55</v>
          </cell>
          <cell r="E7092" t="str">
            <v>060</v>
          </cell>
          <cell r="F7092" t="str">
            <v>6280.14</v>
          </cell>
          <cell r="G7092" t="str">
            <v>Supplies-Public Works Protective Clothing</v>
          </cell>
          <cell r="H7092">
            <v>0</v>
          </cell>
          <cell r="I7092">
            <v>0</v>
          </cell>
          <cell r="J7092">
            <v>0</v>
          </cell>
          <cell r="K7092">
            <v>0</v>
          </cell>
          <cell r="L7092">
            <v>0</v>
          </cell>
          <cell r="M7092">
            <v>0</v>
          </cell>
          <cell r="N7092">
            <v>0</v>
          </cell>
          <cell r="O7092" t="str">
            <v>+++</v>
          </cell>
        </row>
        <row r="7093">
          <cell r="A7093" t="str">
            <v>500.40.55.060-6280.15</v>
          </cell>
          <cell r="B7093" t="str">
            <v>500</v>
          </cell>
          <cell r="C7093" t="str">
            <v>40</v>
          </cell>
          <cell r="D7093" t="str">
            <v>55</v>
          </cell>
          <cell r="E7093" t="str">
            <v>060</v>
          </cell>
          <cell r="F7093" t="str">
            <v>6280.15</v>
          </cell>
          <cell r="G7093" t="str">
            <v>Supplies-Public Works Mechanics Tools</v>
          </cell>
          <cell r="H7093">
            <v>0</v>
          </cell>
          <cell r="I7093">
            <v>0</v>
          </cell>
          <cell r="J7093">
            <v>0</v>
          </cell>
          <cell r="K7093">
            <v>0</v>
          </cell>
          <cell r="L7093">
            <v>0</v>
          </cell>
          <cell r="M7093">
            <v>0</v>
          </cell>
          <cell r="N7093">
            <v>0</v>
          </cell>
          <cell r="O7093" t="str">
            <v>+++</v>
          </cell>
        </row>
        <row r="7094">
          <cell r="A7094" t="str">
            <v>500.40.55.060-6280.16</v>
          </cell>
          <cell r="B7094" t="str">
            <v>500</v>
          </cell>
          <cell r="C7094" t="str">
            <v>40</v>
          </cell>
          <cell r="D7094" t="str">
            <v>55</v>
          </cell>
          <cell r="E7094" t="str">
            <v>060</v>
          </cell>
          <cell r="F7094" t="str">
            <v>6280.16</v>
          </cell>
          <cell r="G7094" t="str">
            <v>Supplies-Public Works UV System Supplies</v>
          </cell>
          <cell r="H7094">
            <v>0</v>
          </cell>
          <cell r="I7094">
            <v>0</v>
          </cell>
          <cell r="J7094">
            <v>0</v>
          </cell>
          <cell r="K7094">
            <v>0</v>
          </cell>
          <cell r="L7094">
            <v>0</v>
          </cell>
          <cell r="M7094">
            <v>0</v>
          </cell>
          <cell r="N7094">
            <v>0</v>
          </cell>
          <cell r="O7094" t="str">
            <v>+++</v>
          </cell>
        </row>
        <row r="7095">
          <cell r="A7095" t="str">
            <v>500.40.55.060-6280.19</v>
          </cell>
          <cell r="B7095" t="str">
            <v>500</v>
          </cell>
          <cell r="C7095" t="str">
            <v>40</v>
          </cell>
          <cell r="D7095" t="str">
            <v>55</v>
          </cell>
          <cell r="E7095" t="str">
            <v>060</v>
          </cell>
          <cell r="F7095" t="str">
            <v>6280.19</v>
          </cell>
          <cell r="G7095" t="str">
            <v>Supplies-Public Works Specialty Maintenance Tools</v>
          </cell>
          <cell r="H7095">
            <v>0</v>
          </cell>
          <cell r="I7095">
            <v>0</v>
          </cell>
          <cell r="J7095">
            <v>0</v>
          </cell>
          <cell r="K7095">
            <v>0</v>
          </cell>
          <cell r="L7095">
            <v>0</v>
          </cell>
          <cell r="M7095">
            <v>0</v>
          </cell>
          <cell r="N7095">
            <v>0</v>
          </cell>
          <cell r="O7095" t="str">
            <v>+++</v>
          </cell>
        </row>
        <row r="7096">
          <cell r="A7096" t="str">
            <v>500.40.55.060-6280.20</v>
          </cell>
          <cell r="B7096" t="str">
            <v>500</v>
          </cell>
          <cell r="C7096" t="str">
            <v>40</v>
          </cell>
          <cell r="D7096" t="str">
            <v>55</v>
          </cell>
          <cell r="E7096" t="str">
            <v>060</v>
          </cell>
          <cell r="F7096" t="str">
            <v>6280.20</v>
          </cell>
          <cell r="G7096" t="str">
            <v>Supplies-Public Works Bin Repair</v>
          </cell>
          <cell r="H7096">
            <v>0</v>
          </cell>
          <cell r="I7096">
            <v>0</v>
          </cell>
          <cell r="J7096">
            <v>0</v>
          </cell>
          <cell r="K7096">
            <v>0</v>
          </cell>
          <cell r="L7096">
            <v>0</v>
          </cell>
          <cell r="M7096">
            <v>0</v>
          </cell>
          <cell r="N7096">
            <v>0</v>
          </cell>
          <cell r="O7096" t="str">
            <v>+++</v>
          </cell>
        </row>
        <row r="7097">
          <cell r="A7097" t="str">
            <v>500.40.55.060-6280.21</v>
          </cell>
          <cell r="B7097" t="str">
            <v>500</v>
          </cell>
          <cell r="C7097" t="str">
            <v>40</v>
          </cell>
          <cell r="D7097" t="str">
            <v>55</v>
          </cell>
          <cell r="E7097" t="str">
            <v>060</v>
          </cell>
          <cell r="F7097" t="str">
            <v>6280.21</v>
          </cell>
          <cell r="G7097" t="str">
            <v>Supplies-Public Works Used Oil Grant</v>
          </cell>
          <cell r="H7097">
            <v>0</v>
          </cell>
          <cell r="I7097">
            <v>0</v>
          </cell>
          <cell r="J7097">
            <v>0</v>
          </cell>
          <cell r="K7097">
            <v>0</v>
          </cell>
          <cell r="L7097">
            <v>0</v>
          </cell>
          <cell r="M7097">
            <v>0</v>
          </cell>
          <cell r="N7097">
            <v>0</v>
          </cell>
          <cell r="O7097" t="str">
            <v>+++</v>
          </cell>
        </row>
        <row r="7098">
          <cell r="A7098" t="str">
            <v>500.40.55.060-6280.22</v>
          </cell>
          <cell r="B7098" t="str">
            <v>500</v>
          </cell>
          <cell r="C7098" t="str">
            <v>40</v>
          </cell>
          <cell r="D7098" t="str">
            <v>55</v>
          </cell>
          <cell r="E7098" t="str">
            <v>060</v>
          </cell>
          <cell r="F7098" t="str">
            <v>6280.22</v>
          </cell>
          <cell r="G7098" t="str">
            <v>Supplies-Public Works Recycled Products</v>
          </cell>
          <cell r="H7098">
            <v>0</v>
          </cell>
          <cell r="I7098">
            <v>0</v>
          </cell>
          <cell r="J7098">
            <v>0</v>
          </cell>
          <cell r="K7098">
            <v>0</v>
          </cell>
          <cell r="L7098">
            <v>0</v>
          </cell>
          <cell r="M7098">
            <v>0</v>
          </cell>
          <cell r="N7098">
            <v>0</v>
          </cell>
          <cell r="O7098" t="str">
            <v>+++</v>
          </cell>
        </row>
        <row r="7099">
          <cell r="A7099" t="str">
            <v>500.40.55.060-6280.23</v>
          </cell>
          <cell r="B7099" t="str">
            <v>500</v>
          </cell>
          <cell r="C7099" t="str">
            <v>40</v>
          </cell>
          <cell r="D7099" t="str">
            <v>55</v>
          </cell>
          <cell r="E7099" t="str">
            <v>060</v>
          </cell>
          <cell r="F7099" t="str">
            <v>6280.23</v>
          </cell>
          <cell r="G7099" t="str">
            <v>Supplies-Public Works Recycling Education Program</v>
          </cell>
          <cell r="H7099">
            <v>0</v>
          </cell>
          <cell r="I7099">
            <v>0</v>
          </cell>
          <cell r="J7099">
            <v>0</v>
          </cell>
          <cell r="K7099">
            <v>0</v>
          </cell>
          <cell r="L7099">
            <v>0</v>
          </cell>
          <cell r="M7099">
            <v>0</v>
          </cell>
          <cell r="N7099">
            <v>0</v>
          </cell>
          <cell r="O7099" t="str">
            <v>+++</v>
          </cell>
        </row>
        <row r="7100">
          <cell r="A7100" t="str">
            <v>500.40.55.060-6280.25</v>
          </cell>
          <cell r="B7100" t="str">
            <v>500</v>
          </cell>
          <cell r="C7100" t="str">
            <v>40</v>
          </cell>
          <cell r="D7100" t="str">
            <v>55</v>
          </cell>
          <cell r="E7100" t="str">
            <v>060</v>
          </cell>
          <cell r="F7100" t="str">
            <v>6280.25</v>
          </cell>
          <cell r="G7100" t="str">
            <v>Supplies-Public Works Collection Containers</v>
          </cell>
          <cell r="H7100">
            <v>0</v>
          </cell>
          <cell r="I7100">
            <v>0</v>
          </cell>
          <cell r="J7100">
            <v>0</v>
          </cell>
          <cell r="K7100">
            <v>0</v>
          </cell>
          <cell r="L7100">
            <v>0</v>
          </cell>
          <cell r="M7100">
            <v>0</v>
          </cell>
          <cell r="N7100">
            <v>0</v>
          </cell>
          <cell r="O7100" t="str">
            <v>+++</v>
          </cell>
        </row>
        <row r="7101">
          <cell r="A7101" t="str">
            <v>500.40.55.060-6280.26</v>
          </cell>
          <cell r="B7101" t="str">
            <v>500</v>
          </cell>
          <cell r="C7101" t="str">
            <v>40</v>
          </cell>
          <cell r="D7101" t="str">
            <v>55</v>
          </cell>
          <cell r="E7101" t="str">
            <v>060</v>
          </cell>
          <cell r="F7101" t="str">
            <v>6280.26</v>
          </cell>
          <cell r="G7101" t="str">
            <v>Supplies-Public Works 3 Cart System Containers</v>
          </cell>
          <cell r="H7101">
            <v>0</v>
          </cell>
          <cell r="I7101">
            <v>0</v>
          </cell>
          <cell r="J7101">
            <v>0</v>
          </cell>
          <cell r="K7101">
            <v>0</v>
          </cell>
          <cell r="L7101">
            <v>0</v>
          </cell>
          <cell r="M7101">
            <v>0</v>
          </cell>
          <cell r="N7101">
            <v>0</v>
          </cell>
          <cell r="O7101" t="str">
            <v>+++</v>
          </cell>
        </row>
        <row r="7102">
          <cell r="A7102" t="str">
            <v>500.40.55.060-6280.27</v>
          </cell>
          <cell r="B7102" t="str">
            <v>500</v>
          </cell>
          <cell r="C7102" t="str">
            <v>40</v>
          </cell>
          <cell r="D7102" t="str">
            <v>55</v>
          </cell>
          <cell r="E7102" t="str">
            <v>060</v>
          </cell>
          <cell r="F7102" t="str">
            <v>6280.27</v>
          </cell>
          <cell r="G7102" t="str">
            <v>Supplies-Public Works SSJID Surface Water</v>
          </cell>
          <cell r="H7102">
            <v>0</v>
          </cell>
          <cell r="I7102">
            <v>0</v>
          </cell>
          <cell r="J7102">
            <v>0</v>
          </cell>
          <cell r="K7102">
            <v>0</v>
          </cell>
          <cell r="L7102">
            <v>0</v>
          </cell>
          <cell r="M7102">
            <v>0</v>
          </cell>
          <cell r="N7102">
            <v>0</v>
          </cell>
          <cell r="O7102" t="str">
            <v>+++</v>
          </cell>
        </row>
        <row r="7103">
          <cell r="A7103" t="str">
            <v>500.40.55.060-6280.28</v>
          </cell>
          <cell r="B7103" t="str">
            <v>500</v>
          </cell>
          <cell r="C7103" t="str">
            <v>40</v>
          </cell>
          <cell r="D7103" t="str">
            <v>55</v>
          </cell>
          <cell r="E7103" t="str">
            <v>060</v>
          </cell>
          <cell r="F7103" t="str">
            <v>6280.28</v>
          </cell>
          <cell r="G7103" t="str">
            <v>Supplies-Public Works Water Treatment Chemicals</v>
          </cell>
          <cell r="H7103">
            <v>0</v>
          </cell>
          <cell r="I7103">
            <v>0</v>
          </cell>
          <cell r="J7103">
            <v>0</v>
          </cell>
          <cell r="K7103">
            <v>0</v>
          </cell>
          <cell r="L7103">
            <v>0</v>
          </cell>
          <cell r="M7103">
            <v>0</v>
          </cell>
          <cell r="N7103">
            <v>0</v>
          </cell>
          <cell r="O7103" t="str">
            <v>+++</v>
          </cell>
        </row>
        <row r="7104">
          <cell r="A7104" t="str">
            <v>500.40.55.060-6280.29</v>
          </cell>
          <cell r="B7104" t="str">
            <v>500</v>
          </cell>
          <cell r="C7104" t="str">
            <v>40</v>
          </cell>
          <cell r="D7104" t="str">
            <v>55</v>
          </cell>
          <cell r="E7104" t="str">
            <v>060</v>
          </cell>
          <cell r="F7104" t="str">
            <v>6280.29</v>
          </cell>
          <cell r="G7104" t="str">
            <v>Supplies-Public Works Water Treatment</v>
          </cell>
          <cell r="H7104">
            <v>0</v>
          </cell>
          <cell r="I7104">
            <v>0</v>
          </cell>
          <cell r="J7104">
            <v>0</v>
          </cell>
          <cell r="K7104">
            <v>0</v>
          </cell>
          <cell r="L7104">
            <v>0</v>
          </cell>
          <cell r="M7104">
            <v>0</v>
          </cell>
          <cell r="N7104">
            <v>0</v>
          </cell>
          <cell r="O7104" t="str">
            <v>+++</v>
          </cell>
        </row>
        <row r="7105">
          <cell r="A7105" t="str">
            <v>500.40.55.060-6280.30</v>
          </cell>
          <cell r="B7105" t="str">
            <v>500</v>
          </cell>
          <cell r="C7105" t="str">
            <v>40</v>
          </cell>
          <cell r="D7105" t="str">
            <v>55</v>
          </cell>
          <cell r="E7105" t="str">
            <v>060</v>
          </cell>
          <cell r="F7105" t="str">
            <v>6280.30</v>
          </cell>
          <cell r="G7105" t="str">
            <v>Supplies-Public Works Automated &amp; Hand Tools</v>
          </cell>
          <cell r="H7105">
            <v>0</v>
          </cell>
          <cell r="I7105">
            <v>0</v>
          </cell>
          <cell r="J7105">
            <v>0</v>
          </cell>
          <cell r="K7105">
            <v>0</v>
          </cell>
          <cell r="L7105">
            <v>0</v>
          </cell>
          <cell r="M7105">
            <v>0</v>
          </cell>
          <cell r="N7105">
            <v>0</v>
          </cell>
          <cell r="O7105" t="str">
            <v>+++</v>
          </cell>
        </row>
        <row r="7106">
          <cell r="A7106" t="str">
            <v>500.40.55.060-6280.31</v>
          </cell>
          <cell r="B7106" t="str">
            <v>500</v>
          </cell>
          <cell r="C7106" t="str">
            <v>40</v>
          </cell>
          <cell r="D7106" t="str">
            <v>55</v>
          </cell>
          <cell r="E7106" t="str">
            <v>060</v>
          </cell>
          <cell r="F7106" t="str">
            <v>6280.31</v>
          </cell>
          <cell r="G7106" t="str">
            <v>Supplies-Public Works Water Conservation</v>
          </cell>
          <cell r="H7106">
            <v>0</v>
          </cell>
          <cell r="I7106">
            <v>0</v>
          </cell>
          <cell r="J7106">
            <v>0</v>
          </cell>
          <cell r="K7106">
            <v>0</v>
          </cell>
          <cell r="L7106">
            <v>0</v>
          </cell>
          <cell r="M7106">
            <v>0</v>
          </cell>
          <cell r="N7106">
            <v>0</v>
          </cell>
          <cell r="O7106" t="str">
            <v>+++</v>
          </cell>
        </row>
        <row r="7107">
          <cell r="A7107" t="str">
            <v>500.40.55.060-6280.32</v>
          </cell>
          <cell r="B7107" t="str">
            <v>500</v>
          </cell>
          <cell r="C7107" t="str">
            <v>40</v>
          </cell>
          <cell r="D7107" t="str">
            <v>55</v>
          </cell>
          <cell r="E7107" t="str">
            <v>060</v>
          </cell>
          <cell r="F7107" t="str">
            <v>6280.32</v>
          </cell>
          <cell r="G7107" t="str">
            <v>Supplies-Public Works Water Distribution System</v>
          </cell>
          <cell r="H7107">
            <v>0</v>
          </cell>
          <cell r="I7107">
            <v>0</v>
          </cell>
          <cell r="J7107">
            <v>0</v>
          </cell>
          <cell r="K7107">
            <v>0</v>
          </cell>
          <cell r="L7107">
            <v>0</v>
          </cell>
          <cell r="M7107">
            <v>0</v>
          </cell>
          <cell r="N7107">
            <v>0</v>
          </cell>
          <cell r="O7107" t="str">
            <v>+++</v>
          </cell>
        </row>
        <row r="7108">
          <cell r="A7108" t="str">
            <v>500.40.55.060-6280.33</v>
          </cell>
          <cell r="B7108" t="str">
            <v>500</v>
          </cell>
          <cell r="C7108" t="str">
            <v>40</v>
          </cell>
          <cell r="D7108" t="str">
            <v>55</v>
          </cell>
          <cell r="E7108" t="str">
            <v>060</v>
          </cell>
          <cell r="F7108" t="str">
            <v>6280.33</v>
          </cell>
          <cell r="G7108" t="str">
            <v>Supplies-Public Works Fire Hydrants</v>
          </cell>
          <cell r="H7108">
            <v>0</v>
          </cell>
          <cell r="I7108">
            <v>0</v>
          </cell>
          <cell r="J7108">
            <v>0</v>
          </cell>
          <cell r="K7108">
            <v>0</v>
          </cell>
          <cell r="L7108">
            <v>0</v>
          </cell>
          <cell r="M7108">
            <v>0</v>
          </cell>
          <cell r="N7108">
            <v>0</v>
          </cell>
          <cell r="O7108" t="str">
            <v>+++</v>
          </cell>
        </row>
        <row r="7109">
          <cell r="A7109" t="str">
            <v>500.40.55.060-6280.34</v>
          </cell>
          <cell r="B7109" t="str">
            <v>500</v>
          </cell>
          <cell r="C7109" t="str">
            <v>40</v>
          </cell>
          <cell r="D7109" t="str">
            <v>55</v>
          </cell>
          <cell r="E7109" t="str">
            <v>060</v>
          </cell>
          <cell r="F7109" t="str">
            <v>6280.34</v>
          </cell>
          <cell r="G7109" t="str">
            <v>Supplies-Public Works Wells &amp; Pumps</v>
          </cell>
          <cell r="H7109">
            <v>0</v>
          </cell>
          <cell r="I7109">
            <v>0</v>
          </cell>
          <cell r="J7109">
            <v>0</v>
          </cell>
          <cell r="K7109">
            <v>0</v>
          </cell>
          <cell r="L7109">
            <v>0</v>
          </cell>
          <cell r="M7109">
            <v>0</v>
          </cell>
          <cell r="N7109">
            <v>0</v>
          </cell>
          <cell r="O7109" t="str">
            <v>+++</v>
          </cell>
        </row>
        <row r="7110">
          <cell r="A7110" t="str">
            <v>500.40.55.060-6280.35</v>
          </cell>
          <cell r="B7110" t="str">
            <v>500</v>
          </cell>
          <cell r="C7110" t="str">
            <v>40</v>
          </cell>
          <cell r="D7110" t="str">
            <v>55</v>
          </cell>
          <cell r="E7110" t="str">
            <v>060</v>
          </cell>
          <cell r="F7110" t="str">
            <v>6280.35</v>
          </cell>
          <cell r="G7110" t="str">
            <v>Supplies-Public Works Water Meters &amp; Boxes</v>
          </cell>
          <cell r="H7110">
            <v>0</v>
          </cell>
          <cell r="I7110">
            <v>0</v>
          </cell>
          <cell r="J7110">
            <v>0</v>
          </cell>
          <cell r="K7110">
            <v>0</v>
          </cell>
          <cell r="L7110">
            <v>0</v>
          </cell>
          <cell r="M7110">
            <v>0</v>
          </cell>
          <cell r="N7110">
            <v>0</v>
          </cell>
          <cell r="O7110" t="str">
            <v>+++</v>
          </cell>
        </row>
        <row r="7111">
          <cell r="A7111" t="str">
            <v>500.40.55.060-6280.36</v>
          </cell>
          <cell r="B7111" t="str">
            <v>500</v>
          </cell>
          <cell r="C7111" t="str">
            <v>40</v>
          </cell>
          <cell r="D7111" t="str">
            <v>55</v>
          </cell>
          <cell r="E7111" t="str">
            <v>060</v>
          </cell>
          <cell r="F7111" t="str">
            <v>6280.36</v>
          </cell>
          <cell r="G7111" t="str">
            <v>Supplies-Public Works Traffic Calming</v>
          </cell>
          <cell r="H7111">
            <v>0</v>
          </cell>
          <cell r="I7111">
            <v>0</v>
          </cell>
          <cell r="J7111">
            <v>0</v>
          </cell>
          <cell r="K7111">
            <v>0</v>
          </cell>
          <cell r="L7111">
            <v>0</v>
          </cell>
          <cell r="M7111">
            <v>0</v>
          </cell>
          <cell r="N7111">
            <v>0</v>
          </cell>
          <cell r="O7111" t="str">
            <v>+++</v>
          </cell>
        </row>
        <row r="7112">
          <cell r="A7112" t="str">
            <v>500.40.55.060-6280.38</v>
          </cell>
          <cell r="B7112" t="str">
            <v>500</v>
          </cell>
          <cell r="C7112" t="str">
            <v>40</v>
          </cell>
          <cell r="D7112" t="str">
            <v>55</v>
          </cell>
          <cell r="E7112" t="str">
            <v>060</v>
          </cell>
          <cell r="F7112" t="str">
            <v>6280.38</v>
          </cell>
          <cell r="G7112" t="str">
            <v>Supplies-Public Works Global Supplies</v>
          </cell>
          <cell r="H7112">
            <v>0</v>
          </cell>
          <cell r="I7112">
            <v>0</v>
          </cell>
          <cell r="J7112">
            <v>0</v>
          </cell>
          <cell r="K7112">
            <v>0</v>
          </cell>
          <cell r="L7112">
            <v>0</v>
          </cell>
          <cell r="M7112">
            <v>0</v>
          </cell>
          <cell r="N7112">
            <v>0</v>
          </cell>
          <cell r="O7112" t="str">
            <v>+++</v>
          </cell>
        </row>
        <row r="7113">
          <cell r="A7113" t="str">
            <v>500.40.55.060-6280.39</v>
          </cell>
          <cell r="B7113" t="str">
            <v>500</v>
          </cell>
          <cell r="C7113" t="str">
            <v>40</v>
          </cell>
          <cell r="D7113" t="str">
            <v>55</v>
          </cell>
          <cell r="E7113" t="str">
            <v>060</v>
          </cell>
          <cell r="F7113" t="str">
            <v>6280.39</v>
          </cell>
          <cell r="G7113" t="str">
            <v>Supplies-Public Works Industrial Waste Pretreatment</v>
          </cell>
          <cell r="H7113">
            <v>0</v>
          </cell>
          <cell r="I7113">
            <v>0</v>
          </cell>
          <cell r="J7113">
            <v>0</v>
          </cell>
          <cell r="K7113">
            <v>0</v>
          </cell>
          <cell r="L7113">
            <v>0</v>
          </cell>
          <cell r="M7113">
            <v>0</v>
          </cell>
          <cell r="N7113">
            <v>0</v>
          </cell>
          <cell r="O7113" t="str">
            <v>+++</v>
          </cell>
        </row>
        <row r="7114">
          <cell r="A7114" t="str">
            <v>500.40.55.060-6280.41</v>
          </cell>
          <cell r="B7114" t="str">
            <v>500</v>
          </cell>
          <cell r="C7114" t="str">
            <v>40</v>
          </cell>
          <cell r="D7114" t="str">
            <v>55</v>
          </cell>
          <cell r="E7114" t="str">
            <v>060</v>
          </cell>
          <cell r="F7114" t="str">
            <v>6280.41</v>
          </cell>
          <cell r="G7114" t="str">
            <v>Supplies-Public Works Bevarage Container Grant</v>
          </cell>
          <cell r="H7114">
            <v>0</v>
          </cell>
          <cell r="I7114">
            <v>0</v>
          </cell>
          <cell r="J7114">
            <v>0</v>
          </cell>
          <cell r="K7114">
            <v>0</v>
          </cell>
          <cell r="L7114">
            <v>0</v>
          </cell>
          <cell r="M7114">
            <v>0</v>
          </cell>
          <cell r="N7114">
            <v>0</v>
          </cell>
          <cell r="O7114" t="str">
            <v>+++</v>
          </cell>
        </row>
        <row r="7115">
          <cell r="A7115" t="str">
            <v>500.40.55.060-6280.42</v>
          </cell>
          <cell r="B7115" t="str">
            <v>500</v>
          </cell>
          <cell r="C7115" t="str">
            <v>40</v>
          </cell>
          <cell r="D7115" t="str">
            <v>55</v>
          </cell>
          <cell r="E7115" t="str">
            <v>060</v>
          </cell>
          <cell r="F7115" t="str">
            <v>6280.42</v>
          </cell>
          <cell r="G7115" t="str">
            <v>Supplies-Public Works Industrial Wastewater</v>
          </cell>
          <cell r="H7115">
            <v>0</v>
          </cell>
          <cell r="I7115">
            <v>0</v>
          </cell>
          <cell r="J7115">
            <v>0</v>
          </cell>
          <cell r="K7115">
            <v>0</v>
          </cell>
          <cell r="L7115">
            <v>0</v>
          </cell>
          <cell r="M7115">
            <v>0</v>
          </cell>
          <cell r="N7115">
            <v>0</v>
          </cell>
          <cell r="O7115" t="str">
            <v>+++</v>
          </cell>
        </row>
        <row r="7116">
          <cell r="A7116" t="str">
            <v>500.40.55.060-6300.01</v>
          </cell>
          <cell r="B7116" t="str">
            <v>500</v>
          </cell>
          <cell r="C7116" t="str">
            <v>40</v>
          </cell>
          <cell r="D7116" t="str">
            <v>55</v>
          </cell>
          <cell r="E7116" t="str">
            <v>060</v>
          </cell>
          <cell r="F7116" t="str">
            <v>6300.01</v>
          </cell>
          <cell r="G7116" t="str">
            <v>Dues &amp; Subscriptions Memberships</v>
          </cell>
          <cell r="H7116">
            <v>0</v>
          </cell>
          <cell r="I7116">
            <v>0</v>
          </cell>
          <cell r="J7116">
            <v>0</v>
          </cell>
          <cell r="K7116">
            <v>0</v>
          </cell>
          <cell r="L7116">
            <v>0</v>
          </cell>
          <cell r="M7116">
            <v>0</v>
          </cell>
          <cell r="N7116">
            <v>0</v>
          </cell>
          <cell r="O7116" t="str">
            <v>+++</v>
          </cell>
        </row>
        <row r="7117">
          <cell r="A7117" t="str">
            <v>500.40.55.060-6300.02</v>
          </cell>
          <cell r="B7117" t="str">
            <v>500</v>
          </cell>
          <cell r="C7117" t="str">
            <v>40</v>
          </cell>
          <cell r="D7117" t="str">
            <v>55</v>
          </cell>
          <cell r="E7117" t="str">
            <v>060</v>
          </cell>
          <cell r="F7117" t="str">
            <v>6300.02</v>
          </cell>
          <cell r="G7117" t="str">
            <v>Dues &amp; Subscriptions Publications</v>
          </cell>
          <cell r="H7117">
            <v>0</v>
          </cell>
          <cell r="I7117">
            <v>0</v>
          </cell>
          <cell r="J7117">
            <v>0</v>
          </cell>
          <cell r="K7117">
            <v>0</v>
          </cell>
          <cell r="L7117">
            <v>0</v>
          </cell>
          <cell r="M7117">
            <v>0</v>
          </cell>
          <cell r="N7117">
            <v>0</v>
          </cell>
          <cell r="O7117" t="str">
            <v>+++</v>
          </cell>
        </row>
        <row r="7118">
          <cell r="A7118" t="str">
            <v>500.40.55.060-6300.03</v>
          </cell>
          <cell r="B7118" t="str">
            <v>500</v>
          </cell>
          <cell r="C7118" t="str">
            <v>40</v>
          </cell>
          <cell r="D7118" t="str">
            <v>55</v>
          </cell>
          <cell r="E7118" t="str">
            <v>060</v>
          </cell>
          <cell r="F7118" t="str">
            <v>6300.03</v>
          </cell>
          <cell r="G7118" t="str">
            <v>Dues &amp; Subscriptions Certifications</v>
          </cell>
          <cell r="H7118">
            <v>0</v>
          </cell>
          <cell r="I7118">
            <v>0</v>
          </cell>
          <cell r="J7118">
            <v>0</v>
          </cell>
          <cell r="K7118">
            <v>0</v>
          </cell>
          <cell r="L7118">
            <v>0</v>
          </cell>
          <cell r="M7118">
            <v>0</v>
          </cell>
          <cell r="N7118">
            <v>0</v>
          </cell>
          <cell r="O7118" t="str">
            <v>+++</v>
          </cell>
        </row>
        <row r="7119">
          <cell r="A7119" t="str">
            <v>500.40.55.060-6350.01</v>
          </cell>
          <cell r="B7119" t="str">
            <v>500</v>
          </cell>
          <cell r="C7119" t="str">
            <v>40</v>
          </cell>
          <cell r="D7119" t="str">
            <v>55</v>
          </cell>
          <cell r="E7119" t="str">
            <v>060</v>
          </cell>
          <cell r="F7119" t="str">
            <v>6350.01</v>
          </cell>
          <cell r="G7119" t="str">
            <v>Maintenance Agreements &amp; Licenses License/Software Maintenance</v>
          </cell>
          <cell r="H7119">
            <v>0</v>
          </cell>
          <cell r="I7119">
            <v>0</v>
          </cell>
          <cell r="J7119">
            <v>0</v>
          </cell>
          <cell r="K7119">
            <v>0</v>
          </cell>
          <cell r="L7119">
            <v>0</v>
          </cell>
          <cell r="M7119">
            <v>0</v>
          </cell>
          <cell r="N7119">
            <v>0</v>
          </cell>
          <cell r="O7119" t="str">
            <v>+++</v>
          </cell>
        </row>
        <row r="7120">
          <cell r="A7120" t="str">
            <v>500.40.55.060-6350.02</v>
          </cell>
          <cell r="B7120" t="str">
            <v>500</v>
          </cell>
          <cell r="C7120" t="str">
            <v>40</v>
          </cell>
          <cell r="D7120" t="str">
            <v>55</v>
          </cell>
          <cell r="E7120" t="str">
            <v>060</v>
          </cell>
          <cell r="F7120" t="str">
            <v>6350.02</v>
          </cell>
          <cell r="G7120" t="str">
            <v>Maintenance Agreements &amp; Licenses Hardware Maintenance</v>
          </cell>
          <cell r="H7120">
            <v>0</v>
          </cell>
          <cell r="I7120">
            <v>0</v>
          </cell>
          <cell r="J7120">
            <v>0</v>
          </cell>
          <cell r="K7120">
            <v>0</v>
          </cell>
          <cell r="L7120">
            <v>0</v>
          </cell>
          <cell r="M7120">
            <v>0</v>
          </cell>
          <cell r="N7120">
            <v>0</v>
          </cell>
          <cell r="O7120" t="str">
            <v>+++</v>
          </cell>
        </row>
        <row r="7121">
          <cell r="A7121" t="str">
            <v>500.40.55.060-6350.03</v>
          </cell>
          <cell r="B7121" t="str">
            <v>500</v>
          </cell>
          <cell r="C7121" t="str">
            <v>40</v>
          </cell>
          <cell r="D7121" t="str">
            <v>55</v>
          </cell>
          <cell r="E7121" t="str">
            <v>060</v>
          </cell>
          <cell r="F7121" t="str">
            <v>6350.03</v>
          </cell>
          <cell r="G7121" t="str">
            <v>Maintenance Agreements &amp; Licenses Maintenance Agreements</v>
          </cell>
          <cell r="H7121">
            <v>0</v>
          </cell>
          <cell r="I7121">
            <v>0</v>
          </cell>
          <cell r="J7121">
            <v>0</v>
          </cell>
          <cell r="K7121">
            <v>0</v>
          </cell>
          <cell r="L7121">
            <v>0</v>
          </cell>
          <cell r="M7121">
            <v>0</v>
          </cell>
          <cell r="N7121">
            <v>0</v>
          </cell>
          <cell r="O7121" t="str">
            <v>+++</v>
          </cell>
        </row>
        <row r="7122">
          <cell r="A7122" t="str">
            <v>500.40.55.060-6350.04</v>
          </cell>
          <cell r="B7122" t="str">
            <v>500</v>
          </cell>
          <cell r="C7122" t="str">
            <v>40</v>
          </cell>
          <cell r="D7122" t="str">
            <v>55</v>
          </cell>
          <cell r="E7122" t="str">
            <v>060</v>
          </cell>
          <cell r="F7122" t="str">
            <v>6350.04</v>
          </cell>
          <cell r="G7122" t="str">
            <v>Maintenance Agreements &amp; Licenses SCADA</v>
          </cell>
          <cell r="H7122">
            <v>0</v>
          </cell>
          <cell r="I7122">
            <v>0</v>
          </cell>
          <cell r="J7122">
            <v>0</v>
          </cell>
          <cell r="K7122">
            <v>0</v>
          </cell>
          <cell r="L7122">
            <v>0</v>
          </cell>
          <cell r="M7122">
            <v>0</v>
          </cell>
          <cell r="N7122">
            <v>0</v>
          </cell>
          <cell r="O7122" t="str">
            <v>+++</v>
          </cell>
        </row>
        <row r="7123">
          <cell r="A7123" t="str">
            <v>500.40.55.060-6350.05</v>
          </cell>
          <cell r="B7123" t="str">
            <v>500</v>
          </cell>
          <cell r="C7123" t="str">
            <v>40</v>
          </cell>
          <cell r="D7123" t="str">
            <v>55</v>
          </cell>
          <cell r="E7123" t="str">
            <v>060</v>
          </cell>
          <cell r="F7123" t="str">
            <v>6350.05</v>
          </cell>
          <cell r="G7123" t="str">
            <v>Maintenance Agreements &amp; Licenses Traffic Control</v>
          </cell>
          <cell r="H7123">
            <v>0</v>
          </cell>
          <cell r="I7123">
            <v>0</v>
          </cell>
          <cell r="J7123">
            <v>0</v>
          </cell>
          <cell r="K7123">
            <v>0</v>
          </cell>
          <cell r="L7123">
            <v>0</v>
          </cell>
          <cell r="M7123">
            <v>0</v>
          </cell>
          <cell r="N7123">
            <v>0</v>
          </cell>
          <cell r="O7123" t="str">
            <v>+++</v>
          </cell>
        </row>
        <row r="7124">
          <cell r="A7124" t="str">
            <v>500.40.55.060-6350.06</v>
          </cell>
          <cell r="B7124" t="str">
            <v>500</v>
          </cell>
          <cell r="C7124" t="str">
            <v>40</v>
          </cell>
          <cell r="D7124" t="str">
            <v>55</v>
          </cell>
          <cell r="E7124" t="str">
            <v>060</v>
          </cell>
          <cell r="F7124" t="str">
            <v>6350.06</v>
          </cell>
          <cell r="G7124" t="str">
            <v>Maintenance Agreements &amp; Licenses Streetlights</v>
          </cell>
          <cell r="H7124">
            <v>0</v>
          </cell>
          <cell r="I7124">
            <v>0</v>
          </cell>
          <cell r="J7124">
            <v>0</v>
          </cell>
          <cell r="K7124">
            <v>0</v>
          </cell>
          <cell r="L7124">
            <v>0</v>
          </cell>
          <cell r="M7124">
            <v>0</v>
          </cell>
          <cell r="N7124">
            <v>0</v>
          </cell>
          <cell r="O7124" t="str">
            <v>+++</v>
          </cell>
        </row>
        <row r="7125">
          <cell r="A7125" t="str">
            <v>500.40.55.060-6375.01</v>
          </cell>
          <cell r="B7125" t="str">
            <v>500</v>
          </cell>
          <cell r="C7125" t="str">
            <v>40</v>
          </cell>
          <cell r="D7125" t="str">
            <v>55</v>
          </cell>
          <cell r="E7125" t="str">
            <v>060</v>
          </cell>
          <cell r="F7125" t="str">
            <v>6375.01</v>
          </cell>
          <cell r="G7125" t="str">
            <v>Operating Fees NPDES Permit Renewal</v>
          </cell>
          <cell r="H7125">
            <v>0</v>
          </cell>
          <cell r="I7125">
            <v>0</v>
          </cell>
          <cell r="J7125">
            <v>0</v>
          </cell>
          <cell r="K7125">
            <v>0</v>
          </cell>
          <cell r="L7125">
            <v>0</v>
          </cell>
          <cell r="M7125">
            <v>0</v>
          </cell>
          <cell r="N7125">
            <v>0</v>
          </cell>
          <cell r="O7125" t="str">
            <v>+++</v>
          </cell>
        </row>
        <row r="7126">
          <cell r="A7126" t="str">
            <v>500.40.55.060-6375.02</v>
          </cell>
          <cell r="B7126" t="str">
            <v>500</v>
          </cell>
          <cell r="C7126" t="str">
            <v>40</v>
          </cell>
          <cell r="D7126" t="str">
            <v>55</v>
          </cell>
          <cell r="E7126" t="str">
            <v>060</v>
          </cell>
          <cell r="F7126" t="str">
            <v>6375.02</v>
          </cell>
          <cell r="G7126" t="str">
            <v>Operating Fees NPDES Permit Compliance</v>
          </cell>
          <cell r="H7126">
            <v>0</v>
          </cell>
          <cell r="I7126">
            <v>0</v>
          </cell>
          <cell r="J7126">
            <v>0</v>
          </cell>
          <cell r="K7126">
            <v>0</v>
          </cell>
          <cell r="L7126">
            <v>0</v>
          </cell>
          <cell r="M7126">
            <v>0</v>
          </cell>
          <cell r="N7126">
            <v>0</v>
          </cell>
          <cell r="O7126" t="str">
            <v>+++</v>
          </cell>
        </row>
        <row r="7127">
          <cell r="A7127" t="str">
            <v>500.40.55.060-6375.03</v>
          </cell>
          <cell r="B7127" t="str">
            <v>500</v>
          </cell>
          <cell r="C7127" t="str">
            <v>40</v>
          </cell>
          <cell r="D7127" t="str">
            <v>55</v>
          </cell>
          <cell r="E7127" t="str">
            <v>060</v>
          </cell>
          <cell r="F7127" t="str">
            <v>6375.03</v>
          </cell>
          <cell r="G7127" t="str">
            <v>Operating Fees SSJID Drainage</v>
          </cell>
          <cell r="H7127">
            <v>0</v>
          </cell>
          <cell r="I7127">
            <v>0</v>
          </cell>
          <cell r="J7127">
            <v>0</v>
          </cell>
          <cell r="K7127">
            <v>0</v>
          </cell>
          <cell r="L7127">
            <v>0</v>
          </cell>
          <cell r="M7127">
            <v>0</v>
          </cell>
          <cell r="N7127">
            <v>0</v>
          </cell>
          <cell r="O7127" t="str">
            <v>+++</v>
          </cell>
        </row>
        <row r="7128">
          <cell r="A7128" t="str">
            <v>500.40.55.060-6375.04</v>
          </cell>
          <cell r="B7128" t="str">
            <v>500</v>
          </cell>
          <cell r="C7128" t="str">
            <v>40</v>
          </cell>
          <cell r="D7128" t="str">
            <v>55</v>
          </cell>
          <cell r="E7128" t="str">
            <v>060</v>
          </cell>
          <cell r="F7128" t="str">
            <v>6375.04</v>
          </cell>
          <cell r="G7128" t="str">
            <v>Operating Fees Operating Permits</v>
          </cell>
          <cell r="H7128">
            <v>0</v>
          </cell>
          <cell r="I7128">
            <v>0</v>
          </cell>
          <cell r="J7128">
            <v>0</v>
          </cell>
          <cell r="K7128">
            <v>0</v>
          </cell>
          <cell r="L7128">
            <v>0</v>
          </cell>
          <cell r="M7128">
            <v>0</v>
          </cell>
          <cell r="N7128">
            <v>0</v>
          </cell>
          <cell r="O7128" t="str">
            <v>+++</v>
          </cell>
        </row>
        <row r="7129">
          <cell r="A7129" t="str">
            <v>500.40.55.060-6375.05</v>
          </cell>
          <cell r="B7129" t="str">
            <v>500</v>
          </cell>
          <cell r="C7129" t="str">
            <v>40</v>
          </cell>
          <cell r="D7129" t="str">
            <v>55</v>
          </cell>
          <cell r="E7129" t="str">
            <v>060</v>
          </cell>
          <cell r="F7129" t="str">
            <v>6375.05</v>
          </cell>
          <cell r="G7129" t="str">
            <v>Operating Fees Annual Waste Discharger</v>
          </cell>
          <cell r="H7129">
            <v>0</v>
          </cell>
          <cell r="I7129">
            <v>0</v>
          </cell>
          <cell r="J7129">
            <v>0</v>
          </cell>
          <cell r="K7129">
            <v>0</v>
          </cell>
          <cell r="L7129">
            <v>0</v>
          </cell>
          <cell r="M7129">
            <v>0</v>
          </cell>
          <cell r="N7129">
            <v>0</v>
          </cell>
          <cell r="O7129" t="str">
            <v>+++</v>
          </cell>
        </row>
        <row r="7130">
          <cell r="A7130" t="str">
            <v>500.40.55.060-6375.07</v>
          </cell>
          <cell r="B7130" t="str">
            <v>500</v>
          </cell>
          <cell r="C7130" t="str">
            <v>40</v>
          </cell>
          <cell r="D7130" t="str">
            <v>55</v>
          </cell>
          <cell r="E7130" t="str">
            <v>060</v>
          </cell>
          <cell r="F7130" t="str">
            <v>6375.07</v>
          </cell>
          <cell r="G7130" t="str">
            <v>Operating Fees Permit</v>
          </cell>
          <cell r="H7130">
            <v>0</v>
          </cell>
          <cell r="I7130">
            <v>0</v>
          </cell>
          <cell r="J7130">
            <v>0</v>
          </cell>
          <cell r="K7130">
            <v>0</v>
          </cell>
          <cell r="L7130">
            <v>0</v>
          </cell>
          <cell r="M7130">
            <v>0</v>
          </cell>
          <cell r="N7130">
            <v>0</v>
          </cell>
          <cell r="O7130" t="str">
            <v>+++</v>
          </cell>
        </row>
        <row r="7131">
          <cell r="A7131" t="str">
            <v>500.40.55.060-6375.08</v>
          </cell>
          <cell r="B7131" t="str">
            <v>500</v>
          </cell>
          <cell r="C7131" t="str">
            <v>40</v>
          </cell>
          <cell r="D7131" t="str">
            <v>55</v>
          </cell>
          <cell r="E7131" t="str">
            <v>060</v>
          </cell>
          <cell r="F7131" t="str">
            <v>6375.08</v>
          </cell>
          <cell r="G7131" t="str">
            <v>Operating Fees Operating Permits Reg</v>
          </cell>
          <cell r="H7131">
            <v>0</v>
          </cell>
          <cell r="I7131">
            <v>0</v>
          </cell>
          <cell r="J7131">
            <v>0</v>
          </cell>
          <cell r="K7131">
            <v>0</v>
          </cell>
          <cell r="L7131">
            <v>0</v>
          </cell>
          <cell r="M7131">
            <v>0</v>
          </cell>
          <cell r="N7131">
            <v>0</v>
          </cell>
          <cell r="O7131" t="str">
            <v>+++</v>
          </cell>
        </row>
        <row r="7132">
          <cell r="A7132" t="str">
            <v>500.40.55.060-6375.09</v>
          </cell>
          <cell r="B7132" t="str">
            <v>500</v>
          </cell>
          <cell r="C7132" t="str">
            <v>40</v>
          </cell>
          <cell r="D7132" t="str">
            <v>55</v>
          </cell>
          <cell r="E7132" t="str">
            <v>060</v>
          </cell>
          <cell r="F7132" t="str">
            <v>6375.09</v>
          </cell>
          <cell r="G7132" t="str">
            <v>Operating Fees Dumping</v>
          </cell>
          <cell r="H7132">
            <v>0</v>
          </cell>
          <cell r="I7132">
            <v>0</v>
          </cell>
          <cell r="J7132">
            <v>0</v>
          </cell>
          <cell r="K7132">
            <v>0</v>
          </cell>
          <cell r="L7132">
            <v>0</v>
          </cell>
          <cell r="M7132">
            <v>0</v>
          </cell>
          <cell r="N7132">
            <v>0</v>
          </cell>
          <cell r="O7132" t="str">
            <v>+++</v>
          </cell>
        </row>
        <row r="7133">
          <cell r="A7133" t="str">
            <v>500.40.55.060-6375.10</v>
          </cell>
          <cell r="B7133" t="str">
            <v>500</v>
          </cell>
          <cell r="C7133" t="str">
            <v>40</v>
          </cell>
          <cell r="D7133" t="str">
            <v>55</v>
          </cell>
          <cell r="E7133" t="str">
            <v>060</v>
          </cell>
          <cell r="F7133" t="str">
            <v>6375.10</v>
          </cell>
          <cell r="G7133" t="str">
            <v>Operating Fees Sludge Disposal</v>
          </cell>
          <cell r="H7133">
            <v>0</v>
          </cell>
          <cell r="I7133">
            <v>0</v>
          </cell>
          <cell r="J7133">
            <v>0</v>
          </cell>
          <cell r="K7133">
            <v>0</v>
          </cell>
          <cell r="L7133">
            <v>0</v>
          </cell>
          <cell r="M7133">
            <v>0</v>
          </cell>
          <cell r="N7133">
            <v>0</v>
          </cell>
          <cell r="O7133" t="str">
            <v>+++</v>
          </cell>
        </row>
        <row r="7134">
          <cell r="A7134" t="str">
            <v>500.40.55.060-6375.11</v>
          </cell>
          <cell r="B7134" t="str">
            <v>500</v>
          </cell>
          <cell r="C7134" t="str">
            <v>40</v>
          </cell>
          <cell r="D7134" t="str">
            <v>55</v>
          </cell>
          <cell r="E7134" t="str">
            <v>060</v>
          </cell>
          <cell r="F7134" t="str">
            <v>6375.11</v>
          </cell>
          <cell r="G7134" t="str">
            <v>Operating Fees Compost Tipping</v>
          </cell>
          <cell r="H7134">
            <v>0</v>
          </cell>
          <cell r="I7134">
            <v>0</v>
          </cell>
          <cell r="J7134">
            <v>0</v>
          </cell>
          <cell r="K7134">
            <v>0</v>
          </cell>
          <cell r="L7134">
            <v>0</v>
          </cell>
          <cell r="M7134">
            <v>0</v>
          </cell>
          <cell r="N7134">
            <v>0</v>
          </cell>
          <cell r="O7134" t="str">
            <v>+++</v>
          </cell>
        </row>
        <row r="7135">
          <cell r="A7135" t="str">
            <v>500.40.55.060-6375.12</v>
          </cell>
          <cell r="B7135" t="str">
            <v>500</v>
          </cell>
          <cell r="C7135" t="str">
            <v>40</v>
          </cell>
          <cell r="D7135" t="str">
            <v>55</v>
          </cell>
          <cell r="E7135" t="str">
            <v>060</v>
          </cell>
          <cell r="F7135" t="str">
            <v>6375.12</v>
          </cell>
          <cell r="G7135" t="str">
            <v>Operating Fees Curbside Recycling</v>
          </cell>
          <cell r="H7135">
            <v>0</v>
          </cell>
          <cell r="I7135">
            <v>0</v>
          </cell>
          <cell r="J7135">
            <v>0</v>
          </cell>
          <cell r="K7135">
            <v>0</v>
          </cell>
          <cell r="L7135">
            <v>0</v>
          </cell>
          <cell r="M7135">
            <v>0</v>
          </cell>
          <cell r="N7135">
            <v>0</v>
          </cell>
          <cell r="O7135" t="str">
            <v>+++</v>
          </cell>
        </row>
        <row r="7136">
          <cell r="A7136" t="str">
            <v>500.40.55.060-6375.15</v>
          </cell>
          <cell r="B7136" t="str">
            <v>500</v>
          </cell>
          <cell r="C7136" t="str">
            <v>40</v>
          </cell>
          <cell r="D7136" t="str">
            <v>55</v>
          </cell>
          <cell r="E7136" t="str">
            <v>060</v>
          </cell>
          <cell r="F7136" t="str">
            <v>6375.15</v>
          </cell>
          <cell r="G7136" t="str">
            <v>Operating Fees Concrete/Asphalt Tipping</v>
          </cell>
          <cell r="H7136">
            <v>0</v>
          </cell>
          <cell r="I7136">
            <v>0</v>
          </cell>
          <cell r="J7136">
            <v>0</v>
          </cell>
          <cell r="K7136">
            <v>0</v>
          </cell>
          <cell r="L7136">
            <v>0</v>
          </cell>
          <cell r="M7136">
            <v>0</v>
          </cell>
          <cell r="N7136">
            <v>0</v>
          </cell>
          <cell r="O7136" t="str">
            <v>+++</v>
          </cell>
        </row>
        <row r="7137">
          <cell r="A7137" t="str">
            <v>500.40.55.060-6375.16</v>
          </cell>
          <cell r="B7137" t="str">
            <v>500</v>
          </cell>
          <cell r="C7137" t="str">
            <v>40</v>
          </cell>
          <cell r="D7137" t="str">
            <v>55</v>
          </cell>
          <cell r="E7137" t="str">
            <v>060</v>
          </cell>
          <cell r="F7137" t="str">
            <v>6375.16</v>
          </cell>
          <cell r="G7137" t="str">
            <v>Operating Fees Universal Waste Recycling</v>
          </cell>
          <cell r="H7137">
            <v>0</v>
          </cell>
          <cell r="I7137">
            <v>0</v>
          </cell>
          <cell r="J7137">
            <v>0</v>
          </cell>
          <cell r="K7137">
            <v>0</v>
          </cell>
          <cell r="L7137">
            <v>0</v>
          </cell>
          <cell r="M7137">
            <v>0</v>
          </cell>
          <cell r="N7137">
            <v>0</v>
          </cell>
          <cell r="O7137" t="str">
            <v>+++</v>
          </cell>
        </row>
        <row r="7138">
          <cell r="A7138" t="str">
            <v>500.40.55.060-6375.18</v>
          </cell>
          <cell r="B7138" t="str">
            <v>500</v>
          </cell>
          <cell r="C7138" t="str">
            <v>40</v>
          </cell>
          <cell r="D7138" t="str">
            <v>55</v>
          </cell>
          <cell r="E7138" t="str">
            <v>060</v>
          </cell>
          <cell r="F7138" t="str">
            <v>6375.18</v>
          </cell>
          <cell r="G7138" t="str">
            <v>Operating Fees Used Oil Recycling</v>
          </cell>
          <cell r="H7138">
            <v>0</v>
          </cell>
          <cell r="I7138">
            <v>0</v>
          </cell>
          <cell r="J7138">
            <v>0</v>
          </cell>
          <cell r="K7138">
            <v>0</v>
          </cell>
          <cell r="L7138">
            <v>0</v>
          </cell>
          <cell r="M7138">
            <v>0</v>
          </cell>
          <cell r="N7138">
            <v>0</v>
          </cell>
          <cell r="O7138" t="str">
            <v>+++</v>
          </cell>
        </row>
        <row r="7139">
          <cell r="A7139" t="str">
            <v>500.40.55.060-6375.19</v>
          </cell>
          <cell r="B7139" t="str">
            <v>500</v>
          </cell>
          <cell r="C7139" t="str">
            <v>40</v>
          </cell>
          <cell r="D7139" t="str">
            <v>55</v>
          </cell>
          <cell r="E7139" t="str">
            <v>060</v>
          </cell>
          <cell r="F7139" t="str">
            <v>6375.19</v>
          </cell>
          <cell r="G7139" t="str">
            <v>Operating Fees Highway Signal</v>
          </cell>
          <cell r="H7139">
            <v>0</v>
          </cell>
          <cell r="I7139">
            <v>0</v>
          </cell>
          <cell r="J7139">
            <v>0</v>
          </cell>
          <cell r="K7139">
            <v>0</v>
          </cell>
          <cell r="L7139">
            <v>0</v>
          </cell>
          <cell r="M7139">
            <v>0</v>
          </cell>
          <cell r="N7139">
            <v>0</v>
          </cell>
          <cell r="O7139" t="str">
            <v>+++</v>
          </cell>
        </row>
        <row r="7140">
          <cell r="A7140" t="str">
            <v>500.40.55.060-6375.20</v>
          </cell>
          <cell r="B7140" t="str">
            <v>500</v>
          </cell>
          <cell r="C7140" t="str">
            <v>40</v>
          </cell>
          <cell r="D7140" t="str">
            <v>55</v>
          </cell>
          <cell r="E7140" t="str">
            <v>060</v>
          </cell>
          <cell r="F7140" t="str">
            <v>6375.20</v>
          </cell>
          <cell r="G7140" t="str">
            <v>Operating Fees Fines and Penalties</v>
          </cell>
          <cell r="H7140">
            <v>0</v>
          </cell>
          <cell r="I7140">
            <v>0</v>
          </cell>
          <cell r="J7140">
            <v>0</v>
          </cell>
          <cell r="K7140">
            <v>0</v>
          </cell>
          <cell r="L7140">
            <v>0</v>
          </cell>
          <cell r="M7140">
            <v>0</v>
          </cell>
          <cell r="N7140">
            <v>0</v>
          </cell>
          <cell r="O7140" t="str">
            <v>+++</v>
          </cell>
        </row>
        <row r="7141">
          <cell r="A7141" t="str">
            <v>500.40.55.060-6400.01</v>
          </cell>
          <cell r="B7141" t="str">
            <v>500</v>
          </cell>
          <cell r="C7141" t="str">
            <v>40</v>
          </cell>
          <cell r="D7141" t="str">
            <v>55</v>
          </cell>
          <cell r="E7141" t="str">
            <v>060</v>
          </cell>
          <cell r="F7141" t="str">
            <v>6400.01</v>
          </cell>
          <cell r="G7141" t="str">
            <v>Repairs &amp; Maintenance Building</v>
          </cell>
          <cell r="H7141">
            <v>0</v>
          </cell>
          <cell r="I7141">
            <v>0</v>
          </cell>
          <cell r="J7141">
            <v>0</v>
          </cell>
          <cell r="K7141">
            <v>0</v>
          </cell>
          <cell r="L7141">
            <v>0</v>
          </cell>
          <cell r="M7141">
            <v>0</v>
          </cell>
          <cell r="N7141">
            <v>0</v>
          </cell>
          <cell r="O7141" t="str">
            <v>+++</v>
          </cell>
        </row>
        <row r="7142">
          <cell r="A7142" t="str">
            <v>500.40.55.060-6400.02</v>
          </cell>
          <cell r="B7142" t="str">
            <v>500</v>
          </cell>
          <cell r="C7142" t="str">
            <v>40</v>
          </cell>
          <cell r="D7142" t="str">
            <v>55</v>
          </cell>
          <cell r="E7142" t="str">
            <v>060</v>
          </cell>
          <cell r="F7142" t="str">
            <v>6400.02</v>
          </cell>
          <cell r="G7142" t="str">
            <v>Repairs &amp; Maintenance Minor Equipment/Other</v>
          </cell>
          <cell r="H7142">
            <v>0</v>
          </cell>
          <cell r="I7142">
            <v>0</v>
          </cell>
          <cell r="J7142">
            <v>0</v>
          </cell>
          <cell r="K7142">
            <v>0</v>
          </cell>
          <cell r="L7142">
            <v>0</v>
          </cell>
          <cell r="M7142">
            <v>0</v>
          </cell>
          <cell r="N7142">
            <v>0</v>
          </cell>
          <cell r="O7142" t="str">
            <v>+++</v>
          </cell>
        </row>
        <row r="7143">
          <cell r="A7143" t="str">
            <v>500.40.55.060-6400.03</v>
          </cell>
          <cell r="B7143" t="str">
            <v>500</v>
          </cell>
          <cell r="C7143" t="str">
            <v>40</v>
          </cell>
          <cell r="D7143" t="str">
            <v>55</v>
          </cell>
          <cell r="E7143" t="str">
            <v>060</v>
          </cell>
          <cell r="F7143" t="str">
            <v>6400.03</v>
          </cell>
          <cell r="G7143" t="str">
            <v>Repairs &amp; Maintenance Major Repair &amp; Contingency</v>
          </cell>
          <cell r="H7143">
            <v>0</v>
          </cell>
          <cell r="I7143">
            <v>0</v>
          </cell>
          <cell r="J7143">
            <v>0</v>
          </cell>
          <cell r="K7143">
            <v>0</v>
          </cell>
          <cell r="L7143">
            <v>0</v>
          </cell>
          <cell r="M7143">
            <v>0</v>
          </cell>
          <cell r="N7143">
            <v>0</v>
          </cell>
          <cell r="O7143" t="str">
            <v>+++</v>
          </cell>
        </row>
        <row r="7144">
          <cell r="A7144" t="str">
            <v>500.40.55.060-6400.04</v>
          </cell>
          <cell r="B7144" t="str">
            <v>500</v>
          </cell>
          <cell r="C7144" t="str">
            <v>40</v>
          </cell>
          <cell r="D7144" t="str">
            <v>55</v>
          </cell>
          <cell r="E7144" t="str">
            <v>060</v>
          </cell>
          <cell r="F7144" t="str">
            <v>6400.04</v>
          </cell>
          <cell r="G7144" t="str">
            <v>Repairs &amp; Maintenance Equipment Rental</v>
          </cell>
          <cell r="H7144">
            <v>0</v>
          </cell>
          <cell r="I7144">
            <v>0</v>
          </cell>
          <cell r="J7144">
            <v>0</v>
          </cell>
          <cell r="K7144">
            <v>0</v>
          </cell>
          <cell r="L7144">
            <v>0</v>
          </cell>
          <cell r="M7144">
            <v>0</v>
          </cell>
          <cell r="N7144">
            <v>0</v>
          </cell>
          <cell r="O7144" t="str">
            <v>+++</v>
          </cell>
        </row>
        <row r="7145">
          <cell r="A7145" t="str">
            <v>500.40.55.060-6400.05</v>
          </cell>
          <cell r="B7145" t="str">
            <v>500</v>
          </cell>
          <cell r="C7145" t="str">
            <v>40</v>
          </cell>
          <cell r="D7145" t="str">
            <v>55</v>
          </cell>
          <cell r="E7145" t="str">
            <v>060</v>
          </cell>
          <cell r="F7145" t="str">
            <v>6400.05</v>
          </cell>
          <cell r="G7145" t="str">
            <v>Repairs &amp; Maintenance Vehicle</v>
          </cell>
          <cell r="H7145">
            <v>0</v>
          </cell>
          <cell r="I7145">
            <v>0</v>
          </cell>
          <cell r="J7145">
            <v>0</v>
          </cell>
          <cell r="K7145">
            <v>0</v>
          </cell>
          <cell r="L7145">
            <v>0</v>
          </cell>
          <cell r="M7145">
            <v>0</v>
          </cell>
          <cell r="N7145">
            <v>0</v>
          </cell>
          <cell r="O7145" t="str">
            <v>+++</v>
          </cell>
        </row>
        <row r="7146">
          <cell r="A7146" t="str">
            <v>500.40.55.060-6400.07</v>
          </cell>
          <cell r="B7146" t="str">
            <v>500</v>
          </cell>
          <cell r="C7146" t="str">
            <v>40</v>
          </cell>
          <cell r="D7146" t="str">
            <v>55</v>
          </cell>
          <cell r="E7146" t="str">
            <v>060</v>
          </cell>
          <cell r="F7146" t="str">
            <v>6400.07</v>
          </cell>
          <cell r="G7146" t="str">
            <v>Repairs &amp; Maintenance Radio Communication</v>
          </cell>
          <cell r="H7146">
            <v>0</v>
          </cell>
          <cell r="I7146">
            <v>0</v>
          </cell>
          <cell r="J7146">
            <v>0</v>
          </cell>
          <cell r="K7146">
            <v>0</v>
          </cell>
          <cell r="L7146">
            <v>0</v>
          </cell>
          <cell r="M7146">
            <v>0</v>
          </cell>
          <cell r="N7146">
            <v>0</v>
          </cell>
          <cell r="O7146" t="str">
            <v>+++</v>
          </cell>
        </row>
        <row r="7147">
          <cell r="A7147" t="str">
            <v>500.40.55.060-6400.09</v>
          </cell>
          <cell r="B7147" t="str">
            <v>500</v>
          </cell>
          <cell r="C7147" t="str">
            <v>40</v>
          </cell>
          <cell r="D7147" t="str">
            <v>55</v>
          </cell>
          <cell r="E7147" t="str">
            <v>060</v>
          </cell>
          <cell r="F7147" t="str">
            <v>6400.09</v>
          </cell>
          <cell r="G7147" t="str">
            <v>Repairs &amp; Maintenance Well</v>
          </cell>
          <cell r="H7147">
            <v>0</v>
          </cell>
          <cell r="I7147">
            <v>0</v>
          </cell>
          <cell r="J7147">
            <v>0</v>
          </cell>
          <cell r="K7147">
            <v>0</v>
          </cell>
          <cell r="L7147">
            <v>0</v>
          </cell>
          <cell r="M7147">
            <v>0</v>
          </cell>
          <cell r="N7147">
            <v>0</v>
          </cell>
          <cell r="O7147" t="str">
            <v>+++</v>
          </cell>
        </row>
        <row r="7148">
          <cell r="A7148" t="str">
            <v>500.40.55.060-6400.10</v>
          </cell>
          <cell r="B7148" t="str">
            <v>500</v>
          </cell>
          <cell r="C7148" t="str">
            <v>40</v>
          </cell>
          <cell r="D7148" t="str">
            <v>55</v>
          </cell>
          <cell r="E7148" t="str">
            <v>060</v>
          </cell>
          <cell r="F7148" t="str">
            <v>6400.10</v>
          </cell>
          <cell r="G7148" t="str">
            <v>Repairs &amp; Maintenance Pavement</v>
          </cell>
          <cell r="H7148">
            <v>0</v>
          </cell>
          <cell r="I7148">
            <v>0</v>
          </cell>
          <cell r="J7148">
            <v>0</v>
          </cell>
          <cell r="K7148">
            <v>0</v>
          </cell>
          <cell r="L7148">
            <v>0</v>
          </cell>
          <cell r="M7148">
            <v>0</v>
          </cell>
          <cell r="N7148">
            <v>0</v>
          </cell>
          <cell r="O7148" t="str">
            <v>+++</v>
          </cell>
        </row>
        <row r="7149">
          <cell r="A7149" t="str">
            <v>500.40.55.060-6400.12</v>
          </cell>
          <cell r="B7149" t="str">
            <v>500</v>
          </cell>
          <cell r="C7149" t="str">
            <v>40</v>
          </cell>
          <cell r="D7149" t="str">
            <v>55</v>
          </cell>
          <cell r="E7149" t="str">
            <v>060</v>
          </cell>
          <cell r="F7149" t="str">
            <v>6400.12</v>
          </cell>
          <cell r="G7149" t="str">
            <v>Repairs &amp; Maintenance Pump</v>
          </cell>
          <cell r="H7149">
            <v>0</v>
          </cell>
          <cell r="I7149">
            <v>0</v>
          </cell>
          <cell r="J7149">
            <v>0</v>
          </cell>
          <cell r="K7149">
            <v>0</v>
          </cell>
          <cell r="L7149">
            <v>0</v>
          </cell>
          <cell r="M7149">
            <v>0</v>
          </cell>
          <cell r="N7149">
            <v>0</v>
          </cell>
          <cell r="O7149" t="str">
            <v>+++</v>
          </cell>
        </row>
        <row r="7150">
          <cell r="A7150" t="str">
            <v>500.40.55.060-6400.13</v>
          </cell>
          <cell r="B7150" t="str">
            <v>500</v>
          </cell>
          <cell r="C7150" t="str">
            <v>40</v>
          </cell>
          <cell r="D7150" t="str">
            <v>55</v>
          </cell>
          <cell r="E7150" t="str">
            <v>060</v>
          </cell>
          <cell r="F7150" t="str">
            <v>6400.13</v>
          </cell>
          <cell r="G7150" t="str">
            <v>Repairs &amp; Maintenance Storm Drain</v>
          </cell>
          <cell r="H7150">
            <v>0</v>
          </cell>
          <cell r="I7150">
            <v>0</v>
          </cell>
          <cell r="J7150">
            <v>0</v>
          </cell>
          <cell r="K7150">
            <v>0</v>
          </cell>
          <cell r="L7150">
            <v>0</v>
          </cell>
          <cell r="M7150">
            <v>0</v>
          </cell>
          <cell r="N7150">
            <v>0</v>
          </cell>
          <cell r="O7150" t="str">
            <v>+++</v>
          </cell>
        </row>
        <row r="7151">
          <cell r="A7151" t="str">
            <v>500.40.55.060-6400.19</v>
          </cell>
          <cell r="B7151" t="str">
            <v>500</v>
          </cell>
          <cell r="C7151" t="str">
            <v>40</v>
          </cell>
          <cell r="D7151" t="str">
            <v>55</v>
          </cell>
          <cell r="E7151" t="str">
            <v>060</v>
          </cell>
          <cell r="F7151" t="str">
            <v>6400.19</v>
          </cell>
          <cell r="G7151" t="str">
            <v>Repairs &amp; Maintenance Testing/Certifications</v>
          </cell>
          <cell r="H7151">
            <v>0</v>
          </cell>
          <cell r="I7151">
            <v>0</v>
          </cell>
          <cell r="J7151">
            <v>0</v>
          </cell>
          <cell r="K7151">
            <v>0</v>
          </cell>
          <cell r="L7151">
            <v>0</v>
          </cell>
          <cell r="M7151">
            <v>0</v>
          </cell>
          <cell r="N7151">
            <v>0</v>
          </cell>
          <cell r="O7151" t="str">
            <v>+++</v>
          </cell>
        </row>
        <row r="7152">
          <cell r="A7152" t="str">
            <v>500.40.55.060-6400.20</v>
          </cell>
          <cell r="B7152" t="str">
            <v>500</v>
          </cell>
          <cell r="C7152" t="str">
            <v>40</v>
          </cell>
          <cell r="D7152" t="str">
            <v>55</v>
          </cell>
          <cell r="E7152" t="str">
            <v>060</v>
          </cell>
          <cell r="F7152" t="str">
            <v>6400.20</v>
          </cell>
          <cell r="G7152" t="str">
            <v>Repairs &amp; Maintenance Property Maintenance</v>
          </cell>
          <cell r="H7152">
            <v>0</v>
          </cell>
          <cell r="I7152">
            <v>0</v>
          </cell>
          <cell r="J7152">
            <v>0</v>
          </cell>
          <cell r="K7152">
            <v>0</v>
          </cell>
          <cell r="L7152">
            <v>0</v>
          </cell>
          <cell r="M7152">
            <v>0</v>
          </cell>
          <cell r="N7152">
            <v>0</v>
          </cell>
          <cell r="O7152" t="str">
            <v>+++</v>
          </cell>
        </row>
        <row r="7153">
          <cell r="A7153" t="str">
            <v>500.40.55.060-6400.21</v>
          </cell>
          <cell r="B7153" t="str">
            <v>500</v>
          </cell>
          <cell r="C7153" t="str">
            <v>40</v>
          </cell>
          <cell r="D7153" t="str">
            <v>55</v>
          </cell>
          <cell r="E7153" t="str">
            <v>060</v>
          </cell>
          <cell r="F7153" t="str">
            <v>6400.21</v>
          </cell>
          <cell r="G7153" t="str">
            <v>Repairs &amp; Maintenance Soundwall/Barriers</v>
          </cell>
          <cell r="H7153">
            <v>0</v>
          </cell>
          <cell r="I7153">
            <v>0</v>
          </cell>
          <cell r="J7153">
            <v>0</v>
          </cell>
          <cell r="K7153">
            <v>0</v>
          </cell>
          <cell r="L7153">
            <v>0</v>
          </cell>
          <cell r="M7153">
            <v>0</v>
          </cell>
          <cell r="N7153">
            <v>0</v>
          </cell>
          <cell r="O7153" t="str">
            <v>+++</v>
          </cell>
        </row>
        <row r="7154">
          <cell r="A7154" t="str">
            <v>500.40.55.060-6400.22</v>
          </cell>
          <cell r="B7154" t="str">
            <v>500</v>
          </cell>
          <cell r="C7154" t="str">
            <v>40</v>
          </cell>
          <cell r="D7154" t="str">
            <v>55</v>
          </cell>
          <cell r="E7154" t="str">
            <v>060</v>
          </cell>
          <cell r="F7154" t="str">
            <v>6400.22</v>
          </cell>
          <cell r="G7154" t="str">
            <v>Repairs &amp; Maintenance Curb Gutter Sidewalk</v>
          </cell>
          <cell r="H7154">
            <v>0</v>
          </cell>
          <cell r="I7154">
            <v>0</v>
          </cell>
          <cell r="J7154">
            <v>0</v>
          </cell>
          <cell r="K7154">
            <v>0</v>
          </cell>
          <cell r="L7154">
            <v>0</v>
          </cell>
          <cell r="M7154">
            <v>0</v>
          </cell>
          <cell r="N7154">
            <v>0</v>
          </cell>
          <cell r="O7154" t="str">
            <v>+++</v>
          </cell>
        </row>
        <row r="7155">
          <cell r="A7155" t="str">
            <v>500.40.55.060-6400.23</v>
          </cell>
          <cell r="B7155" t="str">
            <v>500</v>
          </cell>
          <cell r="C7155" t="str">
            <v>40</v>
          </cell>
          <cell r="D7155" t="str">
            <v>55</v>
          </cell>
          <cell r="E7155" t="str">
            <v>060</v>
          </cell>
          <cell r="F7155" t="str">
            <v>6400.23</v>
          </cell>
          <cell r="G7155" t="str">
            <v>Repairs &amp; Maintenance Bin Repair</v>
          </cell>
          <cell r="H7155">
            <v>0</v>
          </cell>
          <cell r="I7155">
            <v>0</v>
          </cell>
          <cell r="J7155">
            <v>0</v>
          </cell>
          <cell r="K7155">
            <v>0</v>
          </cell>
          <cell r="L7155">
            <v>0</v>
          </cell>
          <cell r="M7155">
            <v>0</v>
          </cell>
          <cell r="N7155">
            <v>0</v>
          </cell>
          <cell r="O7155" t="str">
            <v>+++</v>
          </cell>
        </row>
        <row r="7156">
          <cell r="A7156" t="str">
            <v>500.40.55.060-6410.02</v>
          </cell>
          <cell r="B7156" t="str">
            <v>500</v>
          </cell>
          <cell r="C7156" t="str">
            <v>40</v>
          </cell>
          <cell r="D7156" t="str">
            <v>55</v>
          </cell>
          <cell r="E7156" t="str">
            <v>060</v>
          </cell>
          <cell r="F7156" t="str">
            <v>6410.02</v>
          </cell>
          <cell r="G7156" t="str">
            <v>Repairs &amp; Maintenance-Transportation Slurry/Overlay</v>
          </cell>
          <cell r="H7156">
            <v>0</v>
          </cell>
          <cell r="I7156">
            <v>0</v>
          </cell>
          <cell r="J7156">
            <v>0</v>
          </cell>
          <cell r="K7156">
            <v>0</v>
          </cell>
          <cell r="L7156">
            <v>0</v>
          </cell>
          <cell r="M7156">
            <v>0</v>
          </cell>
          <cell r="N7156">
            <v>0</v>
          </cell>
          <cell r="O7156" t="str">
            <v>+++</v>
          </cell>
        </row>
        <row r="7157">
          <cell r="A7157" t="str">
            <v>500.40.55.060-6500.04</v>
          </cell>
          <cell r="B7157" t="str">
            <v>500</v>
          </cell>
          <cell r="C7157" t="str">
            <v>40</v>
          </cell>
          <cell r="D7157" t="str">
            <v>55</v>
          </cell>
          <cell r="E7157" t="str">
            <v>060</v>
          </cell>
          <cell r="F7157" t="str">
            <v>6500.04</v>
          </cell>
          <cell r="G7157" t="str">
            <v>Claims &amp; Insurance Insurance Premiums</v>
          </cell>
          <cell r="H7157">
            <v>0</v>
          </cell>
          <cell r="I7157">
            <v>0</v>
          </cell>
          <cell r="J7157">
            <v>0</v>
          </cell>
          <cell r="K7157">
            <v>0</v>
          </cell>
          <cell r="L7157">
            <v>0</v>
          </cell>
          <cell r="M7157">
            <v>0</v>
          </cell>
          <cell r="N7157">
            <v>0</v>
          </cell>
          <cell r="O7157" t="str">
            <v>+++</v>
          </cell>
        </row>
        <row r="7158">
          <cell r="A7158" t="str">
            <v>500.40.55.060-6600.01</v>
          </cell>
          <cell r="B7158" t="str">
            <v>500</v>
          </cell>
          <cell r="C7158" t="str">
            <v>40</v>
          </cell>
          <cell r="D7158" t="str">
            <v>55</v>
          </cell>
          <cell r="E7158" t="str">
            <v>060</v>
          </cell>
          <cell r="F7158" t="str">
            <v>6600.01</v>
          </cell>
          <cell r="G7158" t="str">
            <v>Administrative Expenses Meetings</v>
          </cell>
          <cell r="H7158">
            <v>0</v>
          </cell>
          <cell r="I7158">
            <v>0</v>
          </cell>
          <cell r="J7158">
            <v>0</v>
          </cell>
          <cell r="K7158">
            <v>0</v>
          </cell>
          <cell r="L7158">
            <v>0</v>
          </cell>
          <cell r="M7158">
            <v>0</v>
          </cell>
          <cell r="N7158">
            <v>0</v>
          </cell>
          <cell r="O7158" t="str">
            <v>+++</v>
          </cell>
        </row>
        <row r="7159">
          <cell r="A7159" t="str">
            <v>500.40.55.060-6600.03</v>
          </cell>
          <cell r="B7159" t="str">
            <v>500</v>
          </cell>
          <cell r="C7159" t="str">
            <v>40</v>
          </cell>
          <cell r="D7159" t="str">
            <v>55</v>
          </cell>
          <cell r="E7159" t="str">
            <v>060</v>
          </cell>
          <cell r="F7159" t="str">
            <v>6600.03</v>
          </cell>
          <cell r="G7159" t="str">
            <v>Administrative Expenses Mileage Reimbursement</v>
          </cell>
          <cell r="H7159">
            <v>0</v>
          </cell>
          <cell r="I7159">
            <v>0</v>
          </cell>
          <cell r="J7159">
            <v>0</v>
          </cell>
          <cell r="K7159">
            <v>0</v>
          </cell>
          <cell r="L7159">
            <v>0</v>
          </cell>
          <cell r="M7159">
            <v>0</v>
          </cell>
          <cell r="N7159">
            <v>0</v>
          </cell>
          <cell r="O7159" t="str">
            <v>+++</v>
          </cell>
        </row>
        <row r="7160">
          <cell r="A7160" t="str">
            <v>500.40.55.060-6600.04</v>
          </cell>
          <cell r="B7160" t="str">
            <v>500</v>
          </cell>
          <cell r="C7160" t="str">
            <v>40</v>
          </cell>
          <cell r="D7160" t="str">
            <v>55</v>
          </cell>
          <cell r="E7160" t="str">
            <v>060</v>
          </cell>
          <cell r="F7160" t="str">
            <v>6600.04</v>
          </cell>
          <cell r="G7160" t="str">
            <v>Administrative Expenses Training/Conferences</v>
          </cell>
          <cell r="H7160">
            <v>0</v>
          </cell>
          <cell r="I7160">
            <v>0</v>
          </cell>
          <cell r="J7160">
            <v>0</v>
          </cell>
          <cell r="K7160">
            <v>0</v>
          </cell>
          <cell r="L7160">
            <v>0</v>
          </cell>
          <cell r="M7160">
            <v>0</v>
          </cell>
          <cell r="N7160">
            <v>0</v>
          </cell>
          <cell r="O7160" t="str">
            <v>+++</v>
          </cell>
        </row>
        <row r="7161">
          <cell r="A7161" t="str">
            <v>500.40.55.060-6600.05</v>
          </cell>
          <cell r="B7161" t="str">
            <v>500</v>
          </cell>
          <cell r="C7161" t="str">
            <v>40</v>
          </cell>
          <cell r="D7161" t="str">
            <v>55</v>
          </cell>
          <cell r="E7161" t="str">
            <v>060</v>
          </cell>
          <cell r="F7161" t="str">
            <v>6600.05</v>
          </cell>
          <cell r="G7161" t="str">
            <v>Administrative Expenses Public/Legal Advertisement</v>
          </cell>
          <cell r="H7161">
            <v>0</v>
          </cell>
          <cell r="I7161">
            <v>0</v>
          </cell>
          <cell r="J7161">
            <v>0</v>
          </cell>
          <cell r="K7161">
            <v>0</v>
          </cell>
          <cell r="L7161">
            <v>0</v>
          </cell>
          <cell r="M7161">
            <v>0</v>
          </cell>
          <cell r="N7161">
            <v>0</v>
          </cell>
          <cell r="O7161" t="str">
            <v>+++</v>
          </cell>
        </row>
        <row r="7162">
          <cell r="A7162" t="str">
            <v>500.40.55.060-6600.06</v>
          </cell>
          <cell r="B7162" t="str">
            <v>500</v>
          </cell>
          <cell r="C7162" t="str">
            <v>40</v>
          </cell>
          <cell r="D7162" t="str">
            <v>55</v>
          </cell>
          <cell r="E7162" t="str">
            <v>060</v>
          </cell>
          <cell r="F7162" t="str">
            <v>6600.06</v>
          </cell>
          <cell r="G7162" t="str">
            <v>Administrative Expenses Property/Building Rental</v>
          </cell>
          <cell r="H7162">
            <v>0</v>
          </cell>
          <cell r="I7162">
            <v>0</v>
          </cell>
          <cell r="J7162">
            <v>0</v>
          </cell>
          <cell r="K7162">
            <v>0</v>
          </cell>
          <cell r="L7162">
            <v>0</v>
          </cell>
          <cell r="M7162">
            <v>0</v>
          </cell>
          <cell r="N7162">
            <v>0</v>
          </cell>
          <cell r="O7162" t="str">
            <v>+++</v>
          </cell>
        </row>
        <row r="7163">
          <cell r="A7163" t="str">
            <v>500.40.55.060-6600.07</v>
          </cell>
          <cell r="B7163" t="str">
            <v>500</v>
          </cell>
          <cell r="C7163" t="str">
            <v>40</v>
          </cell>
          <cell r="D7163" t="str">
            <v>55</v>
          </cell>
          <cell r="E7163" t="str">
            <v>060</v>
          </cell>
          <cell r="F7163" t="str">
            <v>6600.07</v>
          </cell>
          <cell r="G7163" t="str">
            <v>Administrative Expenses Employee Recruitment</v>
          </cell>
          <cell r="H7163">
            <v>0</v>
          </cell>
          <cell r="I7163">
            <v>0</v>
          </cell>
          <cell r="J7163">
            <v>0</v>
          </cell>
          <cell r="K7163">
            <v>0</v>
          </cell>
          <cell r="L7163">
            <v>0</v>
          </cell>
          <cell r="M7163">
            <v>0</v>
          </cell>
          <cell r="N7163">
            <v>0</v>
          </cell>
          <cell r="O7163" t="str">
            <v>+++</v>
          </cell>
        </row>
        <row r="7164">
          <cell r="A7164" t="str">
            <v>500.40.55.060-6600.16</v>
          </cell>
          <cell r="B7164" t="str">
            <v>500</v>
          </cell>
          <cell r="C7164" t="str">
            <v>40</v>
          </cell>
          <cell r="D7164" t="str">
            <v>55</v>
          </cell>
          <cell r="E7164" t="str">
            <v>060</v>
          </cell>
          <cell r="F7164" t="str">
            <v>6600.16</v>
          </cell>
          <cell r="G7164" t="str">
            <v>Administrative Expenses Property Tax Assessments</v>
          </cell>
          <cell r="H7164">
            <v>0</v>
          </cell>
          <cell r="I7164">
            <v>0</v>
          </cell>
          <cell r="J7164">
            <v>0</v>
          </cell>
          <cell r="K7164">
            <v>0</v>
          </cell>
          <cell r="L7164">
            <v>0</v>
          </cell>
          <cell r="M7164">
            <v>0</v>
          </cell>
          <cell r="N7164">
            <v>0</v>
          </cell>
          <cell r="O7164" t="str">
            <v>+++</v>
          </cell>
        </row>
        <row r="7165">
          <cell r="A7165" t="str">
            <v>500.40.55.060-6600.23</v>
          </cell>
          <cell r="B7165" t="str">
            <v>500</v>
          </cell>
          <cell r="C7165" t="str">
            <v>40</v>
          </cell>
          <cell r="D7165" t="str">
            <v>55</v>
          </cell>
          <cell r="E7165" t="str">
            <v>060</v>
          </cell>
          <cell r="F7165" t="str">
            <v>6600.23</v>
          </cell>
          <cell r="G7165" t="str">
            <v>Administrative Expenses Public Education</v>
          </cell>
          <cell r="H7165">
            <v>0</v>
          </cell>
          <cell r="I7165">
            <v>0</v>
          </cell>
          <cell r="J7165">
            <v>0</v>
          </cell>
          <cell r="K7165">
            <v>0</v>
          </cell>
          <cell r="L7165">
            <v>0</v>
          </cell>
          <cell r="M7165">
            <v>0</v>
          </cell>
          <cell r="N7165">
            <v>0</v>
          </cell>
          <cell r="O7165" t="str">
            <v>+++</v>
          </cell>
        </row>
        <row r="7166">
          <cell r="A7166" t="str">
            <v>500.40.55.060-6600.25</v>
          </cell>
          <cell r="B7166" t="str">
            <v>500</v>
          </cell>
          <cell r="C7166" t="str">
            <v>40</v>
          </cell>
          <cell r="D7166" t="str">
            <v>55</v>
          </cell>
          <cell r="E7166" t="str">
            <v>060</v>
          </cell>
          <cell r="F7166" t="str">
            <v>6600.25</v>
          </cell>
          <cell r="G7166" t="str">
            <v>Administrative Expenses Support Services-Indirect Labor</v>
          </cell>
          <cell r="H7166">
            <v>0</v>
          </cell>
          <cell r="I7166">
            <v>0</v>
          </cell>
          <cell r="J7166">
            <v>0</v>
          </cell>
          <cell r="K7166">
            <v>0</v>
          </cell>
          <cell r="L7166">
            <v>0</v>
          </cell>
          <cell r="M7166">
            <v>0</v>
          </cell>
          <cell r="N7166">
            <v>0</v>
          </cell>
          <cell r="O7166" t="str">
            <v>+++</v>
          </cell>
        </row>
        <row r="7167">
          <cell r="A7167" t="str">
            <v>500.40.55.060-6600.26</v>
          </cell>
          <cell r="B7167" t="str">
            <v>500</v>
          </cell>
          <cell r="C7167" t="str">
            <v>40</v>
          </cell>
          <cell r="D7167" t="str">
            <v>55</v>
          </cell>
          <cell r="E7167" t="str">
            <v>060</v>
          </cell>
          <cell r="F7167" t="str">
            <v>6600.26</v>
          </cell>
          <cell r="G7167" t="str">
            <v>Administrative Expenses Support Services-IT</v>
          </cell>
          <cell r="H7167">
            <v>0</v>
          </cell>
          <cell r="I7167">
            <v>0</v>
          </cell>
          <cell r="J7167">
            <v>0</v>
          </cell>
          <cell r="K7167">
            <v>0</v>
          </cell>
          <cell r="L7167">
            <v>0</v>
          </cell>
          <cell r="M7167">
            <v>0</v>
          </cell>
          <cell r="N7167">
            <v>0</v>
          </cell>
          <cell r="O7167" t="str">
            <v>+++</v>
          </cell>
        </row>
        <row r="7168">
          <cell r="A7168" t="str">
            <v>500.40.55.060-6600.32</v>
          </cell>
          <cell r="B7168" t="str">
            <v>500</v>
          </cell>
          <cell r="C7168" t="str">
            <v>40</v>
          </cell>
          <cell r="D7168" t="str">
            <v>55</v>
          </cell>
          <cell r="E7168" t="str">
            <v>060</v>
          </cell>
          <cell r="F7168" t="str">
            <v>6600.32</v>
          </cell>
          <cell r="G7168" t="str">
            <v>Administrative Expenses Vehicle Fund Contribution</v>
          </cell>
          <cell r="H7168">
            <v>0</v>
          </cell>
          <cell r="I7168">
            <v>0</v>
          </cell>
          <cell r="J7168">
            <v>0</v>
          </cell>
          <cell r="K7168">
            <v>0</v>
          </cell>
          <cell r="L7168">
            <v>0</v>
          </cell>
          <cell r="M7168">
            <v>0</v>
          </cell>
          <cell r="N7168">
            <v>0</v>
          </cell>
          <cell r="O7168" t="str">
            <v>+++</v>
          </cell>
        </row>
        <row r="7169">
          <cell r="A7169" t="str">
            <v>500.40.55.060-6600.36</v>
          </cell>
          <cell r="B7169" t="str">
            <v>500</v>
          </cell>
          <cell r="C7169" t="str">
            <v>40</v>
          </cell>
          <cell r="D7169" t="str">
            <v>55</v>
          </cell>
          <cell r="E7169" t="str">
            <v>060</v>
          </cell>
          <cell r="F7169" t="str">
            <v>6600.36</v>
          </cell>
          <cell r="G7169" t="str">
            <v>Administrative Expenses IT Fund Contribution</v>
          </cell>
          <cell r="H7169">
            <v>0</v>
          </cell>
          <cell r="I7169">
            <v>0</v>
          </cell>
          <cell r="J7169">
            <v>0</v>
          </cell>
          <cell r="K7169">
            <v>0</v>
          </cell>
          <cell r="L7169">
            <v>0</v>
          </cell>
          <cell r="M7169">
            <v>0</v>
          </cell>
          <cell r="N7169">
            <v>0</v>
          </cell>
          <cell r="O7169" t="str">
            <v>+++</v>
          </cell>
        </row>
        <row r="7170">
          <cell r="A7170" t="str">
            <v>500.40.55.060-6600.41</v>
          </cell>
          <cell r="B7170" t="str">
            <v>500</v>
          </cell>
          <cell r="C7170" t="str">
            <v>40</v>
          </cell>
          <cell r="D7170" t="str">
            <v>55</v>
          </cell>
          <cell r="E7170" t="str">
            <v>060</v>
          </cell>
          <cell r="F7170" t="str">
            <v>6600.41</v>
          </cell>
          <cell r="G7170" t="str">
            <v>Administrative Expenses Community Clean-up</v>
          </cell>
          <cell r="H7170">
            <v>0</v>
          </cell>
          <cell r="I7170">
            <v>0</v>
          </cell>
          <cell r="J7170">
            <v>0</v>
          </cell>
          <cell r="K7170">
            <v>0</v>
          </cell>
          <cell r="L7170">
            <v>0</v>
          </cell>
          <cell r="M7170">
            <v>0</v>
          </cell>
          <cell r="N7170">
            <v>0</v>
          </cell>
          <cell r="O7170" t="str">
            <v>+++</v>
          </cell>
        </row>
        <row r="7171">
          <cell r="A7171" t="str">
            <v>500.40.55.060-7000.02</v>
          </cell>
          <cell r="B7171" t="str">
            <v>500</v>
          </cell>
          <cell r="C7171" t="str">
            <v>40</v>
          </cell>
          <cell r="D7171" t="str">
            <v>55</v>
          </cell>
          <cell r="E7171" t="str">
            <v>060</v>
          </cell>
          <cell r="F7171" t="str">
            <v>7000.02</v>
          </cell>
          <cell r="G7171" t="str">
            <v>Capital Outlay Vehicles-Major</v>
          </cell>
          <cell r="H7171">
            <v>0</v>
          </cell>
          <cell r="I7171">
            <v>0</v>
          </cell>
          <cell r="J7171">
            <v>0</v>
          </cell>
          <cell r="K7171">
            <v>0</v>
          </cell>
          <cell r="L7171">
            <v>0</v>
          </cell>
          <cell r="M7171">
            <v>0</v>
          </cell>
          <cell r="N7171">
            <v>0</v>
          </cell>
          <cell r="O7171" t="str">
            <v>+++</v>
          </cell>
        </row>
        <row r="7172">
          <cell r="A7172" t="str">
            <v>500.40.55.060-7000.03</v>
          </cell>
          <cell r="B7172" t="str">
            <v>500</v>
          </cell>
          <cell r="C7172" t="str">
            <v>40</v>
          </cell>
          <cell r="D7172" t="str">
            <v>55</v>
          </cell>
          <cell r="E7172" t="str">
            <v>060</v>
          </cell>
          <cell r="F7172" t="str">
            <v>7000.03</v>
          </cell>
          <cell r="G7172" t="str">
            <v>Capital Outlay Operations Equip-Minor</v>
          </cell>
          <cell r="H7172">
            <v>0</v>
          </cell>
          <cell r="I7172">
            <v>0</v>
          </cell>
          <cell r="J7172">
            <v>0</v>
          </cell>
          <cell r="K7172">
            <v>0</v>
          </cell>
          <cell r="L7172">
            <v>0</v>
          </cell>
          <cell r="M7172">
            <v>0</v>
          </cell>
          <cell r="N7172">
            <v>0</v>
          </cell>
          <cell r="O7172" t="str">
            <v>+++</v>
          </cell>
        </row>
        <row r="7173">
          <cell r="A7173" t="str">
            <v>500.40.55.060-7000.99</v>
          </cell>
          <cell r="B7173" t="str">
            <v>500</v>
          </cell>
          <cell r="C7173" t="str">
            <v>40</v>
          </cell>
          <cell r="D7173" t="str">
            <v>55</v>
          </cell>
          <cell r="E7173" t="str">
            <v>060</v>
          </cell>
          <cell r="F7173" t="str">
            <v>7000.99</v>
          </cell>
          <cell r="G7173" t="str">
            <v>Capital Outlay General</v>
          </cell>
          <cell r="H7173">
            <v>0</v>
          </cell>
          <cell r="I7173">
            <v>0</v>
          </cell>
          <cell r="J7173">
            <v>0</v>
          </cell>
          <cell r="K7173">
            <v>0</v>
          </cell>
          <cell r="L7173">
            <v>0</v>
          </cell>
          <cell r="M7173">
            <v>0</v>
          </cell>
          <cell r="N7173">
            <v>0</v>
          </cell>
          <cell r="O7173" t="str">
            <v>+++</v>
          </cell>
        </row>
        <row r="7174">
          <cell r="A7174" t="str">
            <v>500.40.60.520-6400.05</v>
          </cell>
          <cell r="B7174" t="str">
            <v>500</v>
          </cell>
          <cell r="C7174" t="str">
            <v>40</v>
          </cell>
          <cell r="D7174" t="str">
            <v>60</v>
          </cell>
          <cell r="E7174" t="str">
            <v>520</v>
          </cell>
          <cell r="F7174" t="str">
            <v>6400.05</v>
          </cell>
          <cell r="G7174" t="str">
            <v>Repairs &amp; Maintenance Vehicle</v>
          </cell>
          <cell r="H7174">
            <v>0</v>
          </cell>
          <cell r="I7174">
            <v>0</v>
          </cell>
          <cell r="J7174">
            <v>0</v>
          </cell>
          <cell r="K7174">
            <v>0</v>
          </cell>
          <cell r="L7174">
            <v>0</v>
          </cell>
          <cell r="M7174">
            <v>0</v>
          </cell>
          <cell r="N7174">
            <v>0</v>
          </cell>
          <cell r="O7174" t="str">
            <v>+++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Performance (28)"/>
    </sheetNames>
    <sheetDataSet>
      <sheetData sheetId="0">
        <row r="3">
          <cell r="A3" t="str">
            <v>500.20.25.320-4560.01</v>
          </cell>
          <cell r="B3">
            <v>500</v>
          </cell>
          <cell r="C3">
            <v>20</v>
          </cell>
          <cell r="D3">
            <v>25</v>
          </cell>
          <cell r="E3">
            <v>320</v>
          </cell>
          <cell r="F3">
            <v>4560.01</v>
          </cell>
          <cell r="G3" t="str">
            <v>Acquisition Fee</v>
          </cell>
          <cell r="H3">
            <v>4560.01</v>
          </cell>
          <cell r="I3" t="str">
            <v>Charges for Services-Parks Acquisition Fee</v>
          </cell>
          <cell r="J3">
            <v>591</v>
          </cell>
          <cell r="K3">
            <v>0</v>
          </cell>
          <cell r="L3">
            <v>591</v>
          </cell>
          <cell r="M3">
            <v>0</v>
          </cell>
          <cell r="N3">
            <v>0</v>
          </cell>
          <cell r="O3">
            <v>0</v>
          </cell>
          <cell r="P3">
            <v>591</v>
          </cell>
          <cell r="Q3">
            <v>0</v>
          </cell>
        </row>
        <row r="4">
          <cell r="A4" t="str">
            <v>500.20.25.320-4560.04</v>
          </cell>
          <cell r="B4">
            <v>500</v>
          </cell>
          <cell r="C4">
            <v>20</v>
          </cell>
          <cell r="D4">
            <v>25</v>
          </cell>
          <cell r="E4">
            <v>320</v>
          </cell>
          <cell r="F4">
            <v>4560.04</v>
          </cell>
          <cell r="G4" t="str">
            <v>Developer Credits</v>
          </cell>
          <cell r="H4">
            <v>4560.04</v>
          </cell>
          <cell r="I4" t="str">
            <v>Charges for Services-Parks Developer Credits</v>
          </cell>
          <cell r="J4">
            <v>-174295</v>
          </cell>
          <cell r="K4">
            <v>0</v>
          </cell>
          <cell r="L4">
            <v>-174295</v>
          </cell>
          <cell r="M4">
            <v>0</v>
          </cell>
          <cell r="N4">
            <v>0</v>
          </cell>
          <cell r="O4">
            <v>0</v>
          </cell>
          <cell r="P4">
            <v>-174295</v>
          </cell>
          <cell r="Q4">
            <v>0</v>
          </cell>
        </row>
        <row r="5">
          <cell r="A5" t="str">
            <v>500.20.25.320-4560.09</v>
          </cell>
          <cell r="B5">
            <v>500</v>
          </cell>
          <cell r="C5">
            <v>20</v>
          </cell>
          <cell r="D5">
            <v>25</v>
          </cell>
          <cell r="E5">
            <v>320</v>
          </cell>
          <cell r="F5">
            <v>4560.09</v>
          </cell>
          <cell r="G5" t="str">
            <v>Acquisition Fee (NEW 2017)</v>
          </cell>
          <cell r="H5">
            <v>4560.09</v>
          </cell>
          <cell r="I5" t="str">
            <v>Charges for Services-Parks Acquisition Fee (NEW 2017)</v>
          </cell>
          <cell r="J5">
            <v>2238340</v>
          </cell>
          <cell r="K5">
            <v>0</v>
          </cell>
          <cell r="L5">
            <v>2238340</v>
          </cell>
          <cell r="M5">
            <v>0</v>
          </cell>
          <cell r="N5">
            <v>0</v>
          </cell>
          <cell r="O5">
            <v>304855.84999999998</v>
          </cell>
          <cell r="P5">
            <v>1933484.15</v>
          </cell>
          <cell r="Q5">
            <v>14</v>
          </cell>
        </row>
        <row r="6">
          <cell r="A6" t="str">
            <v>500.20.25.320-4560.10</v>
          </cell>
          <cell r="B6">
            <v>500</v>
          </cell>
          <cell r="C6">
            <v>20</v>
          </cell>
          <cell r="D6">
            <v>25</v>
          </cell>
          <cell r="E6">
            <v>320</v>
          </cell>
          <cell r="F6" t="str">
            <v>4560.10</v>
          </cell>
          <cell r="G6" t="str">
            <v>Neighborhood In Lieu</v>
          </cell>
          <cell r="H6">
            <v>4560.1000000000004</v>
          </cell>
          <cell r="I6" t="str">
            <v>Charges for Services-Parks Neighborhood In Lieu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31068</v>
          </cell>
          <cell r="P6">
            <v>-31068</v>
          </cell>
          <cell r="Q6" t="str">
            <v>+++</v>
          </cell>
        </row>
        <row r="7">
          <cell r="A7" t="str">
            <v>500.20.25.320-4700.01</v>
          </cell>
          <cell r="B7">
            <v>500</v>
          </cell>
          <cell r="C7">
            <v>20</v>
          </cell>
          <cell r="D7">
            <v>25</v>
          </cell>
          <cell r="E7">
            <v>320</v>
          </cell>
          <cell r="F7">
            <v>4700.01</v>
          </cell>
          <cell r="G7" t="str">
            <v>Interest on Investments</v>
          </cell>
          <cell r="H7">
            <v>4700.01</v>
          </cell>
          <cell r="I7" t="str">
            <v>Investment Earnings Interest on Investments</v>
          </cell>
          <cell r="J7">
            <v>10000</v>
          </cell>
          <cell r="K7">
            <v>0</v>
          </cell>
          <cell r="L7">
            <v>10000</v>
          </cell>
          <cell r="M7">
            <v>0</v>
          </cell>
          <cell r="N7">
            <v>0</v>
          </cell>
          <cell r="O7">
            <v>0</v>
          </cell>
          <cell r="P7">
            <v>10000</v>
          </cell>
          <cell r="Q7">
            <v>0</v>
          </cell>
        </row>
        <row r="8">
          <cell r="A8" t="str">
            <v>500.20.25.320-4700.21</v>
          </cell>
          <cell r="B8">
            <v>500</v>
          </cell>
          <cell r="C8">
            <v>20</v>
          </cell>
          <cell r="D8">
            <v>25</v>
          </cell>
          <cell r="E8">
            <v>320</v>
          </cell>
          <cell r="F8">
            <v>4700.21</v>
          </cell>
          <cell r="G8" t="str">
            <v>Unallocated Investment Expense</v>
          </cell>
          <cell r="H8">
            <v>4700.21</v>
          </cell>
          <cell r="I8" t="str">
            <v>Investment Earnings Unallocated Investment Expense</v>
          </cell>
          <cell r="J8">
            <v>-1000</v>
          </cell>
          <cell r="K8">
            <v>0</v>
          </cell>
          <cell r="L8">
            <v>-1000</v>
          </cell>
          <cell r="M8">
            <v>0</v>
          </cell>
          <cell r="N8">
            <v>0</v>
          </cell>
          <cell r="O8">
            <v>0</v>
          </cell>
          <cell r="P8">
            <v>-1000</v>
          </cell>
          <cell r="Q8">
            <v>0</v>
          </cell>
        </row>
        <row r="9">
          <cell r="A9" t="str">
            <v>500.00.00.900-7000.99</v>
          </cell>
          <cell r="B9">
            <v>500</v>
          </cell>
          <cell r="C9" t="str">
            <v>00</v>
          </cell>
          <cell r="D9" t="str">
            <v>00</v>
          </cell>
          <cell r="E9">
            <v>900</v>
          </cell>
          <cell r="F9">
            <v>7000.99</v>
          </cell>
          <cell r="G9" t="str">
            <v>General</v>
          </cell>
          <cell r="H9">
            <v>7000.99</v>
          </cell>
          <cell r="I9" t="str">
            <v>Capital Outlay General</v>
          </cell>
          <cell r="J9">
            <v>14665</v>
          </cell>
          <cell r="K9">
            <v>0</v>
          </cell>
          <cell r="L9">
            <v>14665</v>
          </cell>
          <cell r="M9">
            <v>0</v>
          </cell>
          <cell r="N9">
            <v>0</v>
          </cell>
          <cell r="O9">
            <v>0</v>
          </cell>
          <cell r="P9">
            <v>14665</v>
          </cell>
          <cell r="Q9">
            <v>0</v>
          </cell>
        </row>
        <row r="10">
          <cell r="A10" t="str">
            <v>500.00.00.900-8300.13</v>
          </cell>
          <cell r="B10">
            <v>500</v>
          </cell>
          <cell r="C10" t="str">
            <v>00</v>
          </cell>
          <cell r="D10" t="str">
            <v>00</v>
          </cell>
          <cell r="E10">
            <v>900</v>
          </cell>
          <cell r="F10">
            <v>8300.1299999999992</v>
          </cell>
          <cell r="G10" t="str">
            <v>Woodward Park</v>
          </cell>
          <cell r="H10">
            <v>8300.1299999999992</v>
          </cell>
          <cell r="I10" t="str">
            <v>Capital Improvements-Parks Woodward Park</v>
          </cell>
          <cell r="J10">
            <v>1250000</v>
          </cell>
          <cell r="K10">
            <v>0</v>
          </cell>
          <cell r="L10">
            <v>1250000</v>
          </cell>
          <cell r="M10">
            <v>0</v>
          </cell>
          <cell r="N10">
            <v>0</v>
          </cell>
          <cell r="O10">
            <v>0</v>
          </cell>
          <cell r="P10">
            <v>1250000</v>
          </cell>
          <cell r="Q10">
            <v>0</v>
          </cell>
        </row>
        <row r="11">
          <cell r="A11" t="str">
            <v>500.00.00.900-8300.16</v>
          </cell>
          <cell r="B11">
            <v>500</v>
          </cell>
          <cell r="C11" t="str">
            <v>00</v>
          </cell>
          <cell r="D11" t="str">
            <v>00</v>
          </cell>
          <cell r="E11">
            <v>900</v>
          </cell>
          <cell r="F11">
            <v>8300.16</v>
          </cell>
          <cell r="G11" t="str">
            <v>Northgate Park</v>
          </cell>
          <cell r="H11">
            <v>8300.16</v>
          </cell>
          <cell r="I11" t="str">
            <v>Capital Improvements-Parks Northgate Park</v>
          </cell>
          <cell r="J11">
            <v>0</v>
          </cell>
          <cell r="K11">
            <v>536551</v>
          </cell>
          <cell r="L11">
            <v>536551</v>
          </cell>
          <cell r="M11">
            <v>0</v>
          </cell>
          <cell r="N11">
            <v>438936.85</v>
          </cell>
          <cell r="O11">
            <v>98988.26</v>
          </cell>
          <cell r="P11">
            <v>-1374.11</v>
          </cell>
          <cell r="Q11">
            <v>100</v>
          </cell>
        </row>
        <row r="12">
          <cell r="A12" t="str">
            <v>500.00.00.900-8300.99</v>
          </cell>
          <cell r="B12">
            <v>500</v>
          </cell>
          <cell r="C12" t="str">
            <v>00</v>
          </cell>
          <cell r="D12" t="str">
            <v>00</v>
          </cell>
          <cell r="E12">
            <v>900</v>
          </cell>
          <cell r="F12">
            <v>8300.99</v>
          </cell>
          <cell r="G12" t="str">
            <v>General</v>
          </cell>
          <cell r="H12">
            <v>8300.99</v>
          </cell>
          <cell r="I12" t="str">
            <v>Capital Improvements-Parks General</v>
          </cell>
          <cell r="J12">
            <v>740000</v>
          </cell>
          <cell r="K12">
            <v>0</v>
          </cell>
          <cell r="L12">
            <v>740000</v>
          </cell>
          <cell r="M12">
            <v>0</v>
          </cell>
          <cell r="N12">
            <v>0</v>
          </cell>
          <cell r="O12">
            <v>0</v>
          </cell>
          <cell r="P12">
            <v>740000</v>
          </cell>
          <cell r="Q12">
            <v>0</v>
          </cell>
        </row>
        <row r="13">
          <cell r="A13" t="str">
            <v>500.20.25.320-6000.01</v>
          </cell>
          <cell r="B13">
            <v>500</v>
          </cell>
          <cell r="C13">
            <v>20</v>
          </cell>
          <cell r="D13">
            <v>25</v>
          </cell>
          <cell r="E13">
            <v>320</v>
          </cell>
          <cell r="F13">
            <v>6000.01</v>
          </cell>
          <cell r="G13" t="str">
            <v>General</v>
          </cell>
          <cell r="H13">
            <v>6000.01</v>
          </cell>
          <cell r="I13" t="str">
            <v>Professional Services General</v>
          </cell>
          <cell r="J13">
            <v>62269</v>
          </cell>
          <cell r="K13">
            <v>0</v>
          </cell>
          <cell r="L13">
            <v>62269</v>
          </cell>
          <cell r="M13">
            <v>0</v>
          </cell>
          <cell r="N13">
            <v>3163.75</v>
          </cell>
          <cell r="O13">
            <v>11114.89</v>
          </cell>
          <cell r="P13">
            <v>47990.36</v>
          </cell>
          <cell r="Q13">
            <v>23</v>
          </cell>
        </row>
        <row r="14">
          <cell r="A14" t="str">
            <v>500.20.25.320-6600.25</v>
          </cell>
          <cell r="B14">
            <v>500</v>
          </cell>
          <cell r="C14">
            <v>20</v>
          </cell>
          <cell r="D14">
            <v>25</v>
          </cell>
          <cell r="E14">
            <v>320</v>
          </cell>
          <cell r="F14">
            <v>6600.25</v>
          </cell>
          <cell r="G14" t="str">
            <v>Support Services-Indirect Labor</v>
          </cell>
          <cell r="H14">
            <v>6600.25</v>
          </cell>
          <cell r="I14" t="str">
            <v>Administrative Expenses Support Services-Indirect Labor</v>
          </cell>
          <cell r="J14">
            <v>168325</v>
          </cell>
          <cell r="K14">
            <v>0</v>
          </cell>
          <cell r="L14">
            <v>168325</v>
          </cell>
          <cell r="M14">
            <v>0</v>
          </cell>
          <cell r="N14">
            <v>0</v>
          </cell>
          <cell r="O14">
            <v>0</v>
          </cell>
          <cell r="P14">
            <v>168325</v>
          </cell>
          <cell r="Q1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655">
          <cell r="A655" t="str">
            <v>500.00.00.900-4900.25</v>
          </cell>
          <cell r="B655" t="str">
            <v>500</v>
          </cell>
          <cell r="C655" t="str">
            <v>00</v>
          </cell>
          <cell r="D655" t="str">
            <v>00</v>
          </cell>
          <cell r="E655" t="str">
            <v>900</v>
          </cell>
          <cell r="F655" t="str">
            <v>4900.25</v>
          </cell>
          <cell r="G655" t="str">
            <v>Other Financing Sources Op Transfer In-Dev Mitigation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 t="str">
            <v>+++</v>
          </cell>
        </row>
        <row r="656">
          <cell r="A656" t="str">
            <v>500.00.00.900-4900.62</v>
          </cell>
          <cell r="B656" t="str">
            <v>500</v>
          </cell>
          <cell r="C656" t="str">
            <v>00</v>
          </cell>
          <cell r="D656" t="str">
            <v>00</v>
          </cell>
          <cell r="E656" t="str">
            <v>900</v>
          </cell>
          <cell r="F656" t="str">
            <v>4900.62</v>
          </cell>
          <cell r="G656" t="str">
            <v>Other Financing Sources Op Transfer In-Golf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 t="str">
            <v>+++</v>
          </cell>
        </row>
        <row r="657">
          <cell r="A657" t="str">
            <v>500.20.25.320-4560.01</v>
          </cell>
          <cell r="B657" t="str">
            <v>500</v>
          </cell>
          <cell r="C657" t="str">
            <v>20</v>
          </cell>
          <cell r="D657" t="str">
            <v>25</v>
          </cell>
          <cell r="E657" t="str">
            <v>320</v>
          </cell>
          <cell r="F657" t="str">
            <v>4560.01</v>
          </cell>
          <cell r="G657" t="str">
            <v>Charges for Services-Parks Acquisition Fee</v>
          </cell>
          <cell r="H657">
            <v>591</v>
          </cell>
          <cell r="I657">
            <v>0</v>
          </cell>
          <cell r="J657">
            <v>591</v>
          </cell>
          <cell r="K657">
            <v>0</v>
          </cell>
          <cell r="L657">
            <v>0</v>
          </cell>
          <cell r="M657">
            <v>0</v>
          </cell>
          <cell r="N657">
            <v>591</v>
          </cell>
          <cell r="O657">
            <v>0</v>
          </cell>
        </row>
        <row r="658">
          <cell r="A658" t="str">
            <v>500.20.25.320-4560.04</v>
          </cell>
          <cell r="B658" t="str">
            <v>500</v>
          </cell>
          <cell r="C658" t="str">
            <v>20</v>
          </cell>
          <cell r="D658" t="str">
            <v>25</v>
          </cell>
          <cell r="E658" t="str">
            <v>320</v>
          </cell>
          <cell r="F658" t="str">
            <v>4560.04</v>
          </cell>
          <cell r="G658" t="str">
            <v>Charges for Services-Parks Developer Credits</v>
          </cell>
          <cell r="H658">
            <v>-174295</v>
          </cell>
          <cell r="I658">
            <v>0</v>
          </cell>
          <cell r="J658">
            <v>-174295</v>
          </cell>
          <cell r="K658">
            <v>0</v>
          </cell>
          <cell r="L658">
            <v>0</v>
          </cell>
          <cell r="M658">
            <v>0</v>
          </cell>
          <cell r="N658">
            <v>-174295</v>
          </cell>
          <cell r="O658">
            <v>0</v>
          </cell>
        </row>
        <row r="659">
          <cell r="A659" t="str">
            <v>500.20.25.320-4560.09</v>
          </cell>
          <cell r="B659" t="str">
            <v>500</v>
          </cell>
          <cell r="C659" t="str">
            <v>20</v>
          </cell>
          <cell r="D659" t="str">
            <v>25</v>
          </cell>
          <cell r="E659" t="str">
            <v>320</v>
          </cell>
          <cell r="F659" t="str">
            <v>4560.09</v>
          </cell>
          <cell r="G659" t="str">
            <v>Charges for Services-Parks Acquisition Fee (NEW 2017)</v>
          </cell>
          <cell r="H659">
            <v>2238340</v>
          </cell>
          <cell r="I659">
            <v>0</v>
          </cell>
          <cell r="J659">
            <v>2238340</v>
          </cell>
          <cell r="K659">
            <v>0</v>
          </cell>
          <cell r="L659">
            <v>0</v>
          </cell>
          <cell r="M659">
            <v>886504.55</v>
          </cell>
          <cell r="N659">
            <v>1351835.45</v>
          </cell>
          <cell r="O659">
            <v>0.4</v>
          </cell>
        </row>
        <row r="660">
          <cell r="A660" t="str">
            <v>500.20.25.320-4560.10</v>
          </cell>
          <cell r="B660" t="str">
            <v>500</v>
          </cell>
          <cell r="C660" t="str">
            <v>20</v>
          </cell>
          <cell r="D660" t="str">
            <v>25</v>
          </cell>
          <cell r="E660" t="str">
            <v>320</v>
          </cell>
          <cell r="F660" t="str">
            <v>4560.10</v>
          </cell>
          <cell r="G660" t="str">
            <v>Charges for Services-Parks Neighborhood In Lieu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31068</v>
          </cell>
          <cell r="N660">
            <v>-31068</v>
          </cell>
          <cell r="O660" t="str">
            <v>+++</v>
          </cell>
        </row>
        <row r="661">
          <cell r="A661" t="str">
            <v>500.20.25.320-4700.01</v>
          </cell>
          <cell r="B661" t="str">
            <v>500</v>
          </cell>
          <cell r="C661" t="str">
            <v>20</v>
          </cell>
          <cell r="D661" t="str">
            <v>25</v>
          </cell>
          <cell r="E661" t="str">
            <v>320</v>
          </cell>
          <cell r="F661" t="str">
            <v>4700.01</v>
          </cell>
          <cell r="G661" t="str">
            <v>Investment Earnings Interest on Investments</v>
          </cell>
          <cell r="H661">
            <v>10000</v>
          </cell>
          <cell r="I661">
            <v>0</v>
          </cell>
          <cell r="J661">
            <v>10000</v>
          </cell>
          <cell r="K661">
            <v>0</v>
          </cell>
          <cell r="L661">
            <v>0</v>
          </cell>
          <cell r="M661">
            <v>0</v>
          </cell>
          <cell r="N661">
            <v>10000</v>
          </cell>
          <cell r="O661">
            <v>0</v>
          </cell>
        </row>
        <row r="662">
          <cell r="A662" t="str">
            <v>500.20.25.320-4700.19</v>
          </cell>
          <cell r="B662" t="str">
            <v>500</v>
          </cell>
          <cell r="C662" t="str">
            <v>20</v>
          </cell>
          <cell r="D662" t="str">
            <v>25</v>
          </cell>
          <cell r="E662" t="str">
            <v>320</v>
          </cell>
          <cell r="F662" t="str">
            <v>4700.19</v>
          </cell>
          <cell r="G662" t="str">
            <v>Investment Earnings Market Value Change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 t="str">
            <v>+++</v>
          </cell>
        </row>
        <row r="663">
          <cell r="A663" t="str">
            <v>500.20.25.320-4700.21</v>
          </cell>
          <cell r="B663" t="str">
            <v>500</v>
          </cell>
          <cell r="C663" t="str">
            <v>20</v>
          </cell>
          <cell r="D663" t="str">
            <v>25</v>
          </cell>
          <cell r="E663" t="str">
            <v>320</v>
          </cell>
          <cell r="F663" t="str">
            <v>4700.21</v>
          </cell>
          <cell r="G663" t="str">
            <v>Investment Earnings Unallocated Investment Expense</v>
          </cell>
          <cell r="H663">
            <v>-1000</v>
          </cell>
          <cell r="I663">
            <v>0</v>
          </cell>
          <cell r="J663">
            <v>-1000</v>
          </cell>
          <cell r="K663">
            <v>0</v>
          </cell>
          <cell r="L663">
            <v>0</v>
          </cell>
          <cell r="M663">
            <v>0</v>
          </cell>
          <cell r="N663">
            <v>-1000</v>
          </cell>
          <cell r="O663">
            <v>0</v>
          </cell>
        </row>
        <row r="664">
          <cell r="A664" t="str">
            <v>500.20.25.320-4850.04</v>
          </cell>
          <cell r="B664" t="str">
            <v>500</v>
          </cell>
          <cell r="C664" t="str">
            <v>20</v>
          </cell>
          <cell r="D664" t="str">
            <v>25</v>
          </cell>
          <cell r="E664" t="str">
            <v>320</v>
          </cell>
          <cell r="F664" t="str">
            <v>4850.04</v>
          </cell>
          <cell r="G664" t="str">
            <v>Other Revenue Rental of Property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 t="str">
            <v>+++</v>
          </cell>
        </row>
        <row r="665">
          <cell r="A665" t="str">
            <v>500.20.25.320-4850.07</v>
          </cell>
          <cell r="B665" t="str">
            <v>500</v>
          </cell>
          <cell r="C665" t="str">
            <v>20</v>
          </cell>
          <cell r="D665" t="str">
            <v>25</v>
          </cell>
          <cell r="E665" t="str">
            <v>320</v>
          </cell>
          <cell r="F665" t="str">
            <v>4850.07</v>
          </cell>
          <cell r="G665" t="str">
            <v>Other Revenue Misc Reimbursement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 t="str">
            <v>+++</v>
          </cell>
        </row>
        <row r="666">
          <cell r="A666" t="str">
            <v>500.20.25.320-4850.11</v>
          </cell>
          <cell r="B666" t="str">
            <v>500</v>
          </cell>
          <cell r="C666" t="str">
            <v>20</v>
          </cell>
          <cell r="D666" t="str">
            <v>25</v>
          </cell>
          <cell r="E666" t="str">
            <v>320</v>
          </cell>
          <cell r="F666" t="str">
            <v>4850.11</v>
          </cell>
          <cell r="G666" t="str">
            <v>Other Revenue Donations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view="pageBreakPreview" topLeftCell="B7" zoomScale="110" zoomScaleNormal="100" zoomScaleSheetLayoutView="110" workbookViewId="0">
      <selection activeCell="AN16" sqref="AN16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 outlineLevel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152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117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3" t="s">
        <v>2</v>
      </c>
      <c r="G5" s="203"/>
      <c r="H5" s="203"/>
      <c r="I5" s="203"/>
      <c r="J5" s="203"/>
      <c r="K5" s="203"/>
      <c r="L5" s="203"/>
      <c r="M5" s="16"/>
      <c r="N5" s="15"/>
      <c r="O5" s="15"/>
      <c r="Q5" s="203" t="s">
        <v>3</v>
      </c>
      <c r="R5" s="203"/>
      <c r="S5" s="203"/>
      <c r="T5" s="203"/>
      <c r="U5" s="203"/>
      <c r="V5" s="203"/>
      <c r="W5" s="203"/>
      <c r="X5" s="16"/>
      <c r="Y5" s="15"/>
      <c r="Z5" s="15"/>
      <c r="AA5" s="17"/>
      <c r="AB5" s="204" t="s">
        <v>4</v>
      </c>
      <c r="AC5" s="204"/>
      <c r="AD5" s="204"/>
      <c r="AE5" s="204"/>
      <c r="AF5" s="204"/>
      <c r="AG5" s="204"/>
      <c r="AH5" s="204"/>
      <c r="AI5" s="204"/>
      <c r="AJ5" s="204"/>
      <c r="AK5" s="204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2" t="s">
        <v>14</v>
      </c>
      <c r="N6" s="202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2" t="s">
        <v>14</v>
      </c>
      <c r="Y6" s="202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02" t="s">
        <v>18</v>
      </c>
      <c r="AJ6" s="202"/>
      <c r="AK6" s="24" t="s">
        <v>15</v>
      </c>
      <c r="AL6" s="25"/>
      <c r="AM6" s="23" t="s">
        <v>147</v>
      </c>
      <c r="AN6" s="24" t="s">
        <v>8</v>
      </c>
      <c r="AO6" s="195" t="s">
        <v>150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2" t="s">
        <v>18</v>
      </c>
      <c r="AV6" s="202"/>
      <c r="AW6" s="24" t="s">
        <v>15</v>
      </c>
      <c r="AY6" s="23" t="s">
        <v>19</v>
      </c>
      <c r="AZ6" s="202" t="s">
        <v>20</v>
      </c>
      <c r="BA6" s="202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2" t="s">
        <v>18</v>
      </c>
      <c r="BI6" s="202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1458025.2800000003</v>
      </c>
      <c r="R8" s="32">
        <f>L33</f>
        <v>1458025.2800000003</v>
      </c>
      <c r="S8" s="32"/>
      <c r="T8" s="32"/>
      <c r="U8" s="32"/>
      <c r="V8" s="32"/>
      <c r="W8" s="32">
        <f>L33</f>
        <v>1458025.2800000003</v>
      </c>
      <c r="X8" s="32"/>
      <c r="Y8" s="32"/>
      <c r="Z8" s="32"/>
      <c r="AA8" s="34"/>
      <c r="AB8" s="35">
        <f>+W33</f>
        <v>3283114.8200000003</v>
      </c>
      <c r="AC8" s="32">
        <f>AB8</f>
        <v>3283114.8200000003</v>
      </c>
      <c r="AD8" s="32"/>
      <c r="AE8" s="32"/>
      <c r="AF8" s="32"/>
      <c r="AG8" s="32"/>
      <c r="AH8" s="32">
        <f>AB8</f>
        <v>3283114.8200000003</v>
      </c>
      <c r="AL8" s="14"/>
      <c r="AM8" s="35">
        <f>AH33</f>
        <v>4910527.0500000007</v>
      </c>
      <c r="AN8" s="32">
        <f>AH33</f>
        <v>4910527.0500000007</v>
      </c>
      <c r="AO8" s="32"/>
      <c r="AP8" s="32"/>
      <c r="AQ8" s="32"/>
      <c r="AR8" s="32"/>
      <c r="AS8" s="32"/>
      <c r="AT8" s="32">
        <f>AH33</f>
        <v>4910527.0500000007</v>
      </c>
      <c r="AY8" s="35">
        <f>AT33</f>
        <v>4910527.0500000007</v>
      </c>
      <c r="BB8" s="32"/>
      <c r="BC8" s="32"/>
      <c r="BD8" s="32"/>
      <c r="BE8" s="32"/>
      <c r="BF8" s="32"/>
      <c r="BG8" s="32">
        <f>AT33</f>
        <v>4910527.0500000007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SUMIF(Revenues!$A$3:$A$8,'Current Working'!$A$11:$A$13,Revenues!H$3:H$8)</f>
        <v>769400</v>
      </c>
      <c r="G11" s="42">
        <f>SUMIF(Revenues!$A$3:$A$8,'Current Working'!$A$11:$A$13,Revenues!I$3:I$8)</f>
        <v>1799600</v>
      </c>
      <c r="H11" s="42">
        <f>SUMIF(Revenues!$A$3:$A$8,'Current Working'!$A$11:$A$13,Revenues!J$3:J$8)</f>
        <v>0</v>
      </c>
      <c r="I11" s="42">
        <f>SUMIF(Revenues!$A$3:$A$8,'Current Working'!$A$11:$A$13,Revenues!K$3:K$8)</f>
        <v>0</v>
      </c>
      <c r="J11" s="42">
        <f>SUMIF(Revenues!$A$3:$A$8,'Current Working'!$A$11:$A$13,Revenues!L$3:L$8)</f>
        <v>0</v>
      </c>
      <c r="K11" s="42">
        <f>SUMIF(Revenues!$A$3:$A$8,'Current Working'!$A$11:$A$13,Revenues!M$3:M$8)</f>
        <v>2043664.5900000003</v>
      </c>
      <c r="L11" s="42">
        <f>SUMIF(Revenues!$A$3:$A$8,'Current Working'!$A$11:$A$13,Revenues!N$3:N$8)</f>
        <v>2043664.5900000003</v>
      </c>
      <c r="M11" s="43">
        <f>L11-G11</f>
        <v>244064.59000000032</v>
      </c>
      <c r="N11" s="44">
        <f>IFERROR(M11/G11,"-")</f>
        <v>0.13562157701711508</v>
      </c>
      <c r="O11" s="45"/>
      <c r="Q11" s="42">
        <f>SUMIF(Revenues!$A$3:$A$8,'Current Working'!$A$11:$A$13,Revenues!Q$3:Q$8)</f>
        <v>2267700</v>
      </c>
      <c r="R11" s="42">
        <f>SUMIF(Revenues!$A$3:$A$8,'Current Working'!$A$11:$A$13,Revenues!R$3:R$8)</f>
        <v>2267700</v>
      </c>
      <c r="S11" s="42">
        <f>SUMIF(Revenues!$A$3:$A$8,'Current Working'!$A$11:$A$13,Revenues!S$3:S$8)</f>
        <v>0</v>
      </c>
      <c r="T11" s="42">
        <f>SUMIF(Revenues!$A$3:$A$8,'Current Working'!$A$11:$A$13,Revenues!T$3:T$8)</f>
        <v>0</v>
      </c>
      <c r="U11" s="42">
        <f>SUMIF(Revenues!$A$3:$A$8,'Current Working'!$A$11:$A$13,Revenues!U$3:U$8)</f>
        <v>0</v>
      </c>
      <c r="V11" s="42">
        <f>SUMIF(Revenues!$A$3:$A$8,'Current Working'!$A$11:$A$13,Revenues!V$3:V$8)</f>
        <v>2211260.4699999997</v>
      </c>
      <c r="W11" s="42">
        <f>SUMIF(Revenues!$A$3:$A$8,'Current Working'!$A$11:$A$13,Revenues!W$3:W$8)</f>
        <v>2211260.4699999997</v>
      </c>
      <c r="X11" s="43">
        <f>+W11-Q11</f>
        <v>-56439.530000000261</v>
      </c>
      <c r="Y11" s="44">
        <f>IFERROR(X11/Q11,"-")</f>
        <v>-2.4888446443533212E-2</v>
      </c>
      <c r="Z11" s="45"/>
      <c r="AA11" s="45"/>
      <c r="AB11" s="42">
        <f>SUMIF(Revenues!$A$3:$A$8,'Current Working'!$A$11:$A$13,Revenues!Z$3:Z$8)</f>
        <v>2655275</v>
      </c>
      <c r="AC11" s="42">
        <f>SUMIF(Revenues!$A$3:$A$8,'Current Working'!$A$11:$A$13,Revenues!AA$3:AA$8)</f>
        <v>2655275</v>
      </c>
      <c r="AD11" s="42">
        <f>SUMIF(Revenues!$A$3:$A$8,'Current Working'!$A$11:$A$13,Revenues!AB$3:AB$8)</f>
        <v>0</v>
      </c>
      <c r="AE11" s="42">
        <f>SUMIF(Revenues!$A$3:$A$8,'Current Working'!$A$11:$A$13,Revenues!AC$3:AC$8)</f>
        <v>0</v>
      </c>
      <c r="AF11" s="42">
        <f>SUMIF(Revenues!$A$3:$A$8,'Current Working'!$A$11:$A$13,Revenues!AD$3:AD$8)</f>
        <v>0</v>
      </c>
      <c r="AG11" s="42">
        <f>SUMIF(Revenues!$A$3:$A$8,'Current Working'!$A$11:$A$13,Revenues!AE$3:AE$8)</f>
        <v>2084267.75</v>
      </c>
      <c r="AH11" s="42">
        <f>SUMIF(Revenues!$A$3:$A$8,'Current Working'!$A$11:$A$13,Revenues!AF$3:AF$8)</f>
        <v>2084267.75</v>
      </c>
      <c r="AI11" s="46">
        <f>+AH11-AC11</f>
        <v>-571007.25</v>
      </c>
      <c r="AJ11" s="47">
        <f>IFERROR(AI11/AC11,"-")</f>
        <v>-0.21504636996168006</v>
      </c>
      <c r="AK11" s="48"/>
      <c r="AL11" s="49"/>
      <c r="AM11" s="42">
        <f>SUMIF(Revenues!$A$3:$A$8,'Current Working'!$A$11:$A$13,Revenues!AI$3:AI$8)</f>
        <v>2064636</v>
      </c>
      <c r="AN11" s="42">
        <f>SUMIF(Revenues!$A$3:$A$8,'Current Working'!$A$11:$A$13,Revenues!AJ$3:AJ$8)</f>
        <v>2064636</v>
      </c>
      <c r="AO11" s="42">
        <f>SUMIF(Revenues!$A$3:$A$8,'Current Working'!$A$11:$A$13,Revenues!AK$3:AK$8)</f>
        <v>2064636</v>
      </c>
      <c r="AP11" s="42">
        <f>SUMIF(Revenues!$A$3:$A$8,'Current Working'!$A$11:$A$13,Revenues!AL$3:AL$8)</f>
        <v>917572.55</v>
      </c>
      <c r="AQ11" s="42">
        <f>SUMIF(Revenues!$A$3:$A$8,'Current Working'!$A$11:$A$13,Revenues!AM$3:AM$8)</f>
        <v>0</v>
      </c>
      <c r="AR11" s="42">
        <f>SUMIF(Revenues!$A$3:$A$8,'Current Working'!$A$11:$A$13,Revenues!AN$3:AN$8)</f>
        <v>0</v>
      </c>
      <c r="AS11" s="42">
        <f>SUMIF(Revenues!$A$3:$A$8,'Current Working'!$A$11:$A$13,Revenues!AO$3:AO$8)</f>
        <v>0</v>
      </c>
      <c r="AT11" s="42">
        <f>SUMIF(Revenues!$A$3:$A$8,'Current Working'!$A$11:$A$13,Revenues!AP$3:AP$8)</f>
        <v>0</v>
      </c>
      <c r="AU11" s="46">
        <f>+AT11-AN11</f>
        <v>-2064636</v>
      </c>
      <c r="AV11" s="47">
        <f>IFERROR(AU11/AN11,"-")</f>
        <v>-1</v>
      </c>
      <c r="AW11" s="48"/>
      <c r="AY11" s="42">
        <f>SUMIF(Revenues!$A$3:$A$8,'Current Working'!$A$11:$A$13,Revenues!AS$3:AS$8)</f>
        <v>0</v>
      </c>
      <c r="AZ11" s="46">
        <f>+AY11-AT11</f>
        <v>0</v>
      </c>
      <c r="BA11" s="47" t="str">
        <f>IFERROR(AZ11/AT11,"-")</f>
        <v>-</v>
      </c>
      <c r="BB11" s="42">
        <f>SUMIF(Revenues!$A$3:$A$8,'Current Working'!$A$11:$A$13,Revenues!AT$3:AT$8)</f>
        <v>0</v>
      </c>
      <c r="BC11" s="42">
        <f>SUMIF(Revenues!$A$3:$A$8,'Current Working'!$A$11:$A$13,Revenues!AU$3:AU$8)</f>
        <v>0</v>
      </c>
      <c r="BD11" s="42">
        <f>SUMIF(Revenues!$A$3:$A$8,'Current Working'!$A$11:$A$13,Revenues!AV$3:AV$8)</f>
        <v>0</v>
      </c>
      <c r="BE11" s="42">
        <f>SUMIF(Revenues!$A$3:$A$8,'Current Working'!$A$11:$A$13,Revenues!AW$3:AW$8)</f>
        <v>0</v>
      </c>
      <c r="BF11" s="42">
        <f>SUMIF(Revenues!$A$3:$A$8,'Current Working'!$A$11:$A$13,Revenues!AX$3:AX$8)</f>
        <v>0</v>
      </c>
      <c r="BG11" s="42">
        <f>SUMIF(Revenues!$A$3:$A$8,'Current Working'!$A$11:$A$13,Revenues!AY$3:AY$8)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SUMIF(Revenues!$A$3:$A$8,'Current Working'!$A$11:$A$13,Revenues!H$3:H$8)</f>
        <v>9000</v>
      </c>
      <c r="G12" s="42">
        <f>SUMIF(Revenues!$A$3:$A$8,'Current Working'!$A$11:$A$13,Revenues!I$3:I$8)</f>
        <v>0</v>
      </c>
      <c r="H12" s="42">
        <f>SUMIF(Revenues!$A$3:$A$8,'Current Working'!$A$11:$A$13,Revenues!J$3:J$8)</f>
        <v>0</v>
      </c>
      <c r="I12" s="42">
        <f>SUMIF(Revenues!$A$3:$A$8,'Current Working'!$A$11:$A$13,Revenues!K$3:K$8)</f>
        <v>0</v>
      </c>
      <c r="J12" s="42">
        <f>SUMIF(Revenues!$A$3:$A$8,'Current Working'!$A$11:$A$13,Revenues!L$3:L$8)</f>
        <v>0</v>
      </c>
      <c r="K12" s="42">
        <f>SUMIF(Revenues!$A$3:$A$8,'Current Working'!$A$11:$A$13,Revenues!M$3:M$8)</f>
        <v>15730.750000000002</v>
      </c>
      <c r="L12" s="42">
        <f>SUMIF(Revenues!$A$3:$A$8,'Current Working'!$A$11:$A$13,Revenues!N$3:N$8)</f>
        <v>15730.750000000002</v>
      </c>
      <c r="M12" s="43">
        <f>L12-G12</f>
        <v>15730.750000000002</v>
      </c>
      <c r="N12" s="44" t="str">
        <f>IFERROR(M12/G12,"-")</f>
        <v>-</v>
      </c>
      <c r="O12" s="45"/>
      <c r="Q12" s="42">
        <f>SUMIF(Revenues!$A$3:$A$8,'Current Working'!$A$11:$A$13,Revenues!Q$3:Q$8)</f>
        <v>9000</v>
      </c>
      <c r="R12" s="42">
        <f>SUMIF(Revenues!$A$3:$A$8,'Current Working'!$A$11:$A$13,Revenues!R$3:R$8)</f>
        <v>9000</v>
      </c>
      <c r="S12" s="42">
        <f>SUMIF(Revenues!$A$3:$A$8,'Current Working'!$A$11:$A$13,Revenues!S$3:S$8)</f>
        <v>0</v>
      </c>
      <c r="T12" s="42">
        <f>SUMIF(Revenues!$A$3:$A$8,'Current Working'!$A$11:$A$13,Revenues!T$3:T$8)</f>
        <v>0</v>
      </c>
      <c r="U12" s="42">
        <f>SUMIF(Revenues!$A$3:$A$8,'Current Working'!$A$11:$A$13,Revenues!U$3:U$8)</f>
        <v>0</v>
      </c>
      <c r="V12" s="42">
        <f>SUMIF(Revenues!$A$3:$A$8,'Current Working'!$A$11:$A$13,Revenues!V$3:V$8)</f>
        <v>25066.99</v>
      </c>
      <c r="W12" s="42">
        <f>SUMIF(Revenues!$A$3:$A$8,'Current Working'!$A$11:$A$13,Revenues!W$3:W$8)</f>
        <v>25066.99</v>
      </c>
      <c r="X12" s="43">
        <f>+W12-Q12</f>
        <v>16066.990000000002</v>
      </c>
      <c r="Y12" s="44">
        <f>IFERROR(X12/L12,"-")</f>
        <v>1.0213746960570855</v>
      </c>
      <c r="Z12" s="45"/>
      <c r="AA12" s="45"/>
      <c r="AB12" s="42">
        <f>SUMIF(Revenues!$A$3:$A$8,'Current Working'!$A$11:$A$13,Revenues!Z$3:Z$8)</f>
        <v>9000</v>
      </c>
      <c r="AC12" s="42">
        <f>SUMIF(Revenues!$A$3:$A$8,'Current Working'!$A$11:$A$13,Revenues!AA$3:AA$8)</f>
        <v>9000</v>
      </c>
      <c r="AD12" s="42">
        <f>SUMIF(Revenues!$A$3:$A$8,'Current Working'!$A$11:$A$13,Revenues!AB$3:AB$8)</f>
        <v>0</v>
      </c>
      <c r="AE12" s="42">
        <f>SUMIF(Revenues!$A$3:$A$8,'Current Working'!$A$11:$A$13,Revenues!AC$3:AC$8)</f>
        <v>0</v>
      </c>
      <c r="AF12" s="42">
        <f>SUMIF(Revenues!$A$3:$A$8,'Current Working'!$A$11:$A$13,Revenues!AD$3:AD$8)</f>
        <v>0</v>
      </c>
      <c r="AG12" s="42">
        <f>SUMIF(Revenues!$A$3:$A$8,'Current Working'!$A$11:$A$13,Revenues!AE$3:AE$8)</f>
        <v>5738.29</v>
      </c>
      <c r="AH12" s="42">
        <f>SUMIF(Revenues!$A$3:$A$8,'Current Working'!$A$11:$A$13,Revenues!AF$3:AF$8)</f>
        <v>5738.29</v>
      </c>
      <c r="AI12" s="43">
        <f>+AH12-AC12</f>
        <v>-3261.71</v>
      </c>
      <c r="AJ12" s="47">
        <f>IFERROR(AI12/AC12,"-")</f>
        <v>-0.36241222222222225</v>
      </c>
      <c r="AL12" s="14"/>
      <c r="AM12" s="42">
        <f>SUMIF(Revenues!$A$3:$A$8,'Current Working'!$A$11:$A$13,Revenues!AI$3:AI$8)</f>
        <v>9000</v>
      </c>
      <c r="AN12" s="42">
        <f>SUMIF(Revenues!$A$3:$A$8,'Current Working'!$A$11:$A$13,Revenues!AJ$3:AJ$8)</f>
        <v>9000</v>
      </c>
      <c r="AO12" s="42">
        <f>SUMIF(Revenues!$A$3:$A$8,'Current Working'!$A$11:$A$13,Revenues!AK$3:AK$8)</f>
        <v>9000</v>
      </c>
      <c r="AP12" s="42">
        <f>SUMIF(Revenues!$A$3:$A$8,'Current Working'!$A$11:$A$13,Revenues!AL$3:AL$8)</f>
        <v>0</v>
      </c>
      <c r="AQ12" s="42">
        <f>SUMIF(Revenues!$A$3:$A$8,'Current Working'!$A$11:$A$13,Revenues!AM$3:AM$8)</f>
        <v>0</v>
      </c>
      <c r="AR12" s="42">
        <f>SUMIF(Revenues!$A$3:$A$8,'Current Working'!$A$11:$A$13,Revenues!AN$3:AN$8)</f>
        <v>0</v>
      </c>
      <c r="AS12" s="42">
        <f>SUMIF(Revenues!$A$3:$A$8,'Current Working'!$A$11:$A$13,Revenues!AO$3:AO$8)</f>
        <v>0</v>
      </c>
      <c r="AT12" s="42">
        <f>SUMIF(Revenues!$A$3:$A$8,'Current Working'!$A$11:$A$13,Revenues!AP$3:AP$8)</f>
        <v>0</v>
      </c>
      <c r="AU12" s="46">
        <f>+AT12-AN12</f>
        <v>-9000</v>
      </c>
      <c r="AV12" s="47">
        <f>IFERROR(AU12/AN12,"-")</f>
        <v>-1</v>
      </c>
      <c r="AY12" s="42">
        <f>SUMIF(Revenues!$A$3:$A$8,'Current Working'!$A$11:$A$13,Revenues!AS$3:AS$8)</f>
        <v>0</v>
      </c>
      <c r="AZ12" s="46">
        <f>+AY12-AT12</f>
        <v>0</v>
      </c>
      <c r="BA12" s="47" t="str">
        <f>IFERROR(AZ12/AT12,"-")</f>
        <v>-</v>
      </c>
      <c r="BB12" s="42">
        <f>SUMIF(Revenues!$A$3:$A$8,'Current Working'!$A$11:$A$13,Revenues!AT$3:AT$8)</f>
        <v>0</v>
      </c>
      <c r="BC12" s="42">
        <f>SUMIF(Revenues!$A$3:$A$8,'Current Working'!$A$11:$A$13,Revenues!AU$3:AU$8)</f>
        <v>0</v>
      </c>
      <c r="BD12" s="42">
        <f>SUMIF(Revenues!$A$3:$A$8,'Current Working'!$A$11:$A$13,Revenues!AV$3:AV$8)</f>
        <v>0</v>
      </c>
      <c r="BE12" s="42">
        <f>SUMIF(Revenues!$A$3:$A$8,'Current Working'!$A$11:$A$13,Revenues!AW$3:AW$8)</f>
        <v>0</v>
      </c>
      <c r="BF12" s="42">
        <f>SUMIF(Revenues!$A$3:$A$8,'Current Working'!$A$11:$A$13,Revenues!AX$3:AX$8)</f>
        <v>0</v>
      </c>
      <c r="BG12" s="42">
        <f>SUMIF(Revenues!$A$3:$A$8,'Current Working'!$A$11:$A$13,Revenues!AY$3:AY$8)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SUMIF(Revenues!$A$3:$A$8,'Current Working'!$A$11:$A$13,Revenues!H$3:H$8)</f>
        <v>0</v>
      </c>
      <c r="G13" s="42">
        <f>SUMIF(Revenues!$A$3:$A$8,'Current Working'!$A$11:$A$13,Revenues!I$3:I$8)</f>
        <v>0</v>
      </c>
      <c r="H13" s="42">
        <f>SUMIF(Revenues!$A$3:$A$8,'Current Working'!$A$11:$A$13,Revenues!J$3:J$8)</f>
        <v>0</v>
      </c>
      <c r="I13" s="42">
        <f>SUMIF(Revenues!$A$3:$A$8,'Current Working'!$A$11:$A$13,Revenues!K$3:K$8)</f>
        <v>0</v>
      </c>
      <c r="J13" s="42">
        <f>SUMIF(Revenues!$A$3:$A$8,'Current Working'!$A$11:$A$13,Revenues!L$3:L$8)</f>
        <v>0</v>
      </c>
      <c r="K13" s="42">
        <f>SUMIF(Revenues!$A$3:$A$8,'Current Working'!$A$11:$A$13,Revenues!M$3:M$8)</f>
        <v>0</v>
      </c>
      <c r="L13" s="42">
        <f>SUMIF(Revenues!$A$3:$A$8,'Current Working'!$A$11:$A$13,Revenues!N$3:N$8)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SUMIF(Revenues!$A$3:$A$8,'Current Working'!$A$11:$A$13,Revenues!Q$3:Q$8)</f>
        <v>0</v>
      </c>
      <c r="R13" s="42">
        <f>SUMIF(Revenues!$A$3:$A$8,'Current Working'!$A$11:$A$13,Revenues!R$3:R$8)</f>
        <v>0</v>
      </c>
      <c r="S13" s="42">
        <f>SUMIF(Revenues!$A$3:$A$8,'Current Working'!$A$11:$A$13,Revenues!S$3:S$8)</f>
        <v>0</v>
      </c>
      <c r="T13" s="42">
        <f>SUMIF(Revenues!$A$3:$A$8,'Current Working'!$A$11:$A$13,Revenues!T$3:T$8)</f>
        <v>0</v>
      </c>
      <c r="U13" s="42">
        <f>SUMIF(Revenues!$A$3:$A$8,'Current Working'!$A$11:$A$13,Revenues!U$3:U$8)</f>
        <v>0</v>
      </c>
      <c r="V13" s="42">
        <f>SUMIF(Revenues!$A$3:$A$8,'Current Working'!$A$11:$A$13,Revenues!V$3:V$8)</f>
        <v>0</v>
      </c>
      <c r="W13" s="42">
        <f>SUMIF(Revenues!$A$3:$A$8,'Current Working'!$A$11:$A$13,Revenues!W$3:W$8)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SUMIF(Revenues!$A$3:$A$8,'Current Working'!$A$11:$A$13,Revenues!Z$3:Z$8)</f>
        <v>0</v>
      </c>
      <c r="AC13" s="42">
        <f>SUMIF(Revenues!$A$3:$A$8,'Current Working'!$A$11:$A$13,Revenues!AA$3:AA$8)</f>
        <v>0</v>
      </c>
      <c r="AD13" s="42">
        <f>SUMIF(Revenues!$A$3:$A$8,'Current Working'!$A$11:$A$13,Revenues!AB$3:AB$8)</f>
        <v>0</v>
      </c>
      <c r="AE13" s="42">
        <f>SUMIF(Revenues!$A$3:$A$8,'Current Working'!$A$11:$A$13,Revenues!AC$3:AC$8)</f>
        <v>0</v>
      </c>
      <c r="AF13" s="42">
        <f>SUMIF(Revenues!$A$3:$A$8,'Current Working'!$A$11:$A$13,Revenues!AD$3:AD$8)</f>
        <v>0</v>
      </c>
      <c r="AG13" s="42">
        <f>SUMIF(Revenues!$A$3:$A$8,'Current Working'!$A$11:$A$13,Revenues!AE$3:AE$8)</f>
        <v>0</v>
      </c>
      <c r="AH13" s="42">
        <f>SUMIF(Revenues!$A$3:$A$8,'Current Working'!$A$11:$A$13,Revenues!AF$3:AF$8)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SUMIF(Revenues!$A$3:$A$8,'Current Working'!$A$11:$A$13,Revenues!AI$3:AI$8)</f>
        <v>0</v>
      </c>
      <c r="AN13" s="42">
        <f>SUMIF(Revenues!$A$3:$A$8,'Current Working'!$A$11:$A$13,Revenues!AJ$3:AJ$8)</f>
        <v>0</v>
      </c>
      <c r="AO13" s="42">
        <f>SUMIF(Revenues!$A$3:$A$8,'Current Working'!$A$11:$A$13,Revenues!AK$3:AK$8)</f>
        <v>0</v>
      </c>
      <c r="AP13" s="42">
        <f>SUMIF(Revenues!$A$3:$A$8,'Current Working'!$A$11:$A$13,Revenues!AL$3:AL$8)</f>
        <v>0</v>
      </c>
      <c r="AQ13" s="42">
        <f>SUMIF(Revenues!$A$3:$A$8,'Current Working'!$A$11:$A$13,Revenues!AM$3:AM$8)</f>
        <v>0</v>
      </c>
      <c r="AR13" s="42">
        <f>SUMIF(Revenues!$A$3:$A$8,'Current Working'!$A$11:$A$13,Revenues!AN$3:AN$8)</f>
        <v>0</v>
      </c>
      <c r="AS13" s="42">
        <f>SUMIF(Revenues!$A$3:$A$8,'Current Working'!$A$11:$A$13,Revenues!AO$3:AO$8)</f>
        <v>0</v>
      </c>
      <c r="AT13" s="42">
        <f>SUMIF(Revenues!$A$3:$A$8,'Current Working'!$A$11:$A$13,Revenues!AP$3:AP$8)</f>
        <v>0</v>
      </c>
      <c r="AU13" s="46">
        <f>+AT13-AN13</f>
        <v>0</v>
      </c>
      <c r="AV13" s="47" t="str">
        <f>IFERROR(AU13/AN13,"-")</f>
        <v>-</v>
      </c>
      <c r="AY13" s="42">
        <f>SUMIF(Revenues!$A$3:$A$8,'Current Working'!$A$11:$A$13,Revenues!AS$3:AS$8)</f>
        <v>0</v>
      </c>
      <c r="AZ13" s="46">
        <f>+AY13-AT13</f>
        <v>0</v>
      </c>
      <c r="BA13" s="47" t="str">
        <f>IFERROR(AZ13/AT13,"-")</f>
        <v>-</v>
      </c>
      <c r="BB13" s="42">
        <f>SUMIF(Revenues!$A$3:$A$8,'Current Working'!$A$11:$A$13,Revenues!AT$3:AT$8)</f>
        <v>0</v>
      </c>
      <c r="BC13" s="42">
        <f>SUMIF(Revenues!$A$3:$A$8,'Current Working'!$A$11:$A$13,Revenues!AU$3:AU$8)</f>
        <v>0</v>
      </c>
      <c r="BD13" s="42">
        <f>SUMIF(Revenues!$A$3:$A$8,'Current Working'!$A$11:$A$13,Revenues!AV$3:AV$8)</f>
        <v>0</v>
      </c>
      <c r="BE13" s="42">
        <f>SUMIF(Revenues!$A$3:$A$8,'Current Working'!$A$11:$A$13,Revenues!AW$3:AW$8)</f>
        <v>0</v>
      </c>
      <c r="BF13" s="42">
        <f>SUMIF(Revenues!$A$3:$A$8,'Current Working'!$A$11:$A$13,Revenues!AX$3:AX$8)</f>
        <v>0</v>
      </c>
      <c r="BG13" s="42">
        <f>SUMIF(Revenues!$A$3:$A$8,'Current Working'!$A$11:$A$13,Revenues!AY$3:AY$8)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778400</v>
      </c>
      <c r="G14" s="54">
        <f t="shared" si="0"/>
        <v>1799600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2059395.3400000003</v>
      </c>
      <c r="L14" s="54">
        <f t="shared" si="0"/>
        <v>2059395.3400000003</v>
      </c>
      <c r="M14" s="55">
        <f>L14-G14</f>
        <v>259795.34000000032</v>
      </c>
      <c r="N14" s="44">
        <f>IFERROR(M14/G14,"-")</f>
        <v>0.14436282507223844</v>
      </c>
      <c r="O14" s="45"/>
      <c r="Q14" s="54">
        <f t="shared" ref="Q14:W14" si="1">SUM(Q11:Q13)</f>
        <v>2276700</v>
      </c>
      <c r="R14" s="54">
        <f t="shared" si="1"/>
        <v>2276700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2236327.46</v>
      </c>
      <c r="W14" s="54">
        <f t="shared" si="1"/>
        <v>2236327.46</v>
      </c>
      <c r="X14" s="43">
        <f>+W14-Q14</f>
        <v>-40372.540000000037</v>
      </c>
      <c r="Y14" s="44">
        <f>IFERROR(X14/Q14,"-")</f>
        <v>-1.7732920455044598E-2</v>
      </c>
      <c r="Z14" s="45"/>
      <c r="AA14" s="45"/>
      <c r="AB14" s="53">
        <f>SUM(AB11:AB13)</f>
        <v>2664275</v>
      </c>
      <c r="AC14" s="54">
        <f>SUM(AC11:AC13)</f>
        <v>2664275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2090006.04</v>
      </c>
      <c r="AH14" s="54">
        <f t="shared" si="2"/>
        <v>2090006.04</v>
      </c>
      <c r="AI14" s="54">
        <f t="shared" si="2"/>
        <v>-574268.96</v>
      </c>
      <c r="AJ14" s="47">
        <f>IFERROR(AI14/AC14,"-")</f>
        <v>-0.21554417618301414</v>
      </c>
      <c r="AL14" s="14"/>
      <c r="AM14" s="53">
        <f>SUM(AM11:AM13)</f>
        <v>2073636</v>
      </c>
      <c r="AN14" s="54">
        <f>SUM(AN11:AN13)</f>
        <v>2073636</v>
      </c>
      <c r="AO14" s="54">
        <f t="shared" ref="AO14:AQ14" si="3">SUM(AO11:AO13)</f>
        <v>2073636</v>
      </c>
      <c r="AP14" s="54">
        <f t="shared" si="3"/>
        <v>917572.55</v>
      </c>
      <c r="AQ14" s="54">
        <f t="shared" si="3"/>
        <v>0</v>
      </c>
      <c r="AR14" s="54">
        <f t="shared" ref="AR14:AU14" si="4">SUM(AR11:AR13)</f>
        <v>0</v>
      </c>
      <c r="AS14" s="56">
        <f t="shared" si="4"/>
        <v>0</v>
      </c>
      <c r="AT14" s="54">
        <f t="shared" si="4"/>
        <v>0</v>
      </c>
      <c r="AU14" s="54">
        <f t="shared" si="4"/>
        <v>-2073636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SUMIF(Expenses!$A$3:$A$13,'Current Working'!$A$17:$A$22,Expenses!H$3:H$13)</f>
        <v>0</v>
      </c>
      <c r="G17" s="42">
        <f>SUMIF(Expenses!$A$3:$A$13,'Current Working'!$A$17:$A$22,Expenses!I$3:I$13)</f>
        <v>0</v>
      </c>
      <c r="H17" s="42">
        <f>SUMIF(Expenses!$A$3:$A$13,'Current Working'!$A$17:$A$22,Expenses!J$3:J$13)</f>
        <v>0</v>
      </c>
      <c r="I17" s="42">
        <f>SUMIF(Expenses!$A$3:$A$13,'Current Working'!$A$17:$A$22,Expenses!K$3:K$13)</f>
        <v>0</v>
      </c>
      <c r="J17" s="42">
        <f>SUMIF(Expenses!$A$3:$A$13,'Current Working'!$A$17:$A$22,Expenses!L$3:L$13)</f>
        <v>0</v>
      </c>
      <c r="K17" s="42">
        <f>SUMIF(Expenses!$A$3:$A$13,'Current Working'!$A$17:$A$22,Expenses!M$3:M$13)</f>
        <v>0</v>
      </c>
      <c r="L17" s="42">
        <f>SUMIF(Expenses!$A$3:$A$13,'Current Working'!$A$17:$A$22,Expenses!N$3:N$13)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SUMIF(Expenses!$A$3:$A$13,'Current Working'!$A$17:$A$22,Expenses!Q$3:Q$13)</f>
        <v>0</v>
      </c>
      <c r="R17" s="42">
        <f>SUMIF(Expenses!$A$3:$A$13,'Current Working'!$A$17:$A$22,Expenses!R$3:R$13)</f>
        <v>0</v>
      </c>
      <c r="S17" s="42">
        <f>SUMIF(Expenses!$A$3:$A$13,'Current Working'!$A$17:$A$22,Expenses!S$3:S$13)</f>
        <v>0</v>
      </c>
      <c r="T17" s="42">
        <f>SUMIF(Expenses!$A$3:$A$13,'Current Working'!$A$17:$A$22,Expenses!T$3:T$13)</f>
        <v>0</v>
      </c>
      <c r="U17" s="42">
        <f>SUMIF(Expenses!$A$3:$A$13,'Current Working'!$A$17:$A$22,Expenses!U$3:U$13)</f>
        <v>0</v>
      </c>
      <c r="V17" s="42">
        <f>SUMIF(Expenses!$A$3:$A$13,'Current Working'!$A$17:$A$22,Expenses!V$3:V$13)</f>
        <v>0</v>
      </c>
      <c r="W17" s="42">
        <f>SUMIF(Expenses!$A$3:$A$13,'Current Working'!$A$17:$A$22,Expenses!W$3:W$13)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SUMIF(Expenses!$A$3:$A$13,'Current Working'!$A$17:$A$22,Expenses!Z$3:Z$13)</f>
        <v>0</v>
      </c>
      <c r="AC17" s="42">
        <f>SUMIF(Expenses!$A$3:$A$13,'Current Working'!$A$17:$A$22,Expenses!AA$3:AA$13)</f>
        <v>0</v>
      </c>
      <c r="AD17" s="42">
        <f>SUMIF(Expenses!$A$3:$A$13,'Current Working'!$A$17:$A$22,Expenses!AB$3:AB$13)</f>
        <v>0</v>
      </c>
      <c r="AE17" s="42">
        <f>SUMIF(Expenses!$A$3:$A$13,'Current Working'!$A$17:$A$22,Expenses!AC$3:AC$13)</f>
        <v>0</v>
      </c>
      <c r="AF17" s="42">
        <f>SUMIF(Expenses!$A$3:$A$13,'Current Working'!$A$17:$A$22,Expenses!AD$3:AD$13)</f>
        <v>0</v>
      </c>
      <c r="AG17" s="42">
        <f>SUMIF(Expenses!$A$3:$A$13,'Current Working'!$A$17:$A$22,Expenses!AE$3:AE$13)</f>
        <v>0</v>
      </c>
      <c r="AH17" s="42">
        <f>SUMIF(Expenses!$A$3:$A$13,'Current Working'!$A$17:$A$22,Expenses!AF$3:AF$13)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SUMIF(Expenses!$A$3:$A$13,'Current Working'!$A$17:$A$22,Expenses!AI$3:AI$13)</f>
        <v>0</v>
      </c>
      <c r="AN17" s="42">
        <f>SUMIF(Expenses!$A$3:$A$13,'Current Working'!$A$17:$A$22,Expenses!AJ$3:AJ$13)</f>
        <v>0</v>
      </c>
      <c r="AO17" s="42">
        <f>SUMIF(Expenses!$A$3:$A$13,'Current Working'!$A$17:$A$22,Expenses!AK$3:AK$13)</f>
        <v>0</v>
      </c>
      <c r="AP17" s="42">
        <f>SUMIF(Expenses!$A$3:$A$13,'Current Working'!$A$17:$A$22,Expenses!AL$3:AL$13)</f>
        <v>0</v>
      </c>
      <c r="AQ17" s="42">
        <f>SUMIF(Expenses!$A$3:$A$13,'Current Working'!$A$17:$A$22,Expenses!AM$3:AM$13)</f>
        <v>0</v>
      </c>
      <c r="AR17" s="42">
        <f>SUMIF(Expenses!$A$3:$A$13,'Current Working'!$A$17:$A$22,Expenses!AN$3:AN$13)</f>
        <v>0</v>
      </c>
      <c r="AS17" s="42">
        <f>SUMIF(Expenses!$A$3:$A$13,'Current Working'!$A$17:$A$22,Expenses!AO$3:AO$13)</f>
        <v>0</v>
      </c>
      <c r="AT17" s="42">
        <f>SUMIF(Expenses!$A$3:$A$13,'Current Working'!$A$17:$A$22,Expenses!AP$3:AP$13)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SUMIF(Expenses!$A$5:$A$9,'Current Working'!$A$17:$A$22,Expenses!AS$5:AS$9)</f>
        <v>0</v>
      </c>
      <c r="AZ17" s="46">
        <f>+AY17-AT17</f>
        <v>0</v>
      </c>
      <c r="BA17" s="47" t="str">
        <f>IFERROR(AZ17/AT17,"-")</f>
        <v>-</v>
      </c>
      <c r="BB17" s="42">
        <f>SUMIF(Expenses!$A$5:$A$9,'Current Working'!$A$17:$A$22,Expenses!AT$5:AT$9)</f>
        <v>0</v>
      </c>
      <c r="BC17" s="42">
        <f>SUMIF(Expenses!$A$5:$A$9,'Current Working'!$A$17:$A$22,Expenses!AU$5:AU$9)</f>
        <v>0</v>
      </c>
      <c r="BD17" s="42">
        <f>SUMIF(Expenses!$A$5:$A$9,'Current Working'!$A$17:$A$22,Expenses!AV$5:AV$9)</f>
        <v>0</v>
      </c>
      <c r="BE17" s="42">
        <f>SUMIF(Expenses!$A$5:$A$9,'Current Working'!$A$17:$A$22,Expenses!AW$5:AW$9)</f>
        <v>0</v>
      </c>
      <c r="BF17" s="42">
        <f>SUMIF(Expenses!$A$5:$A$9,'Current Working'!$A$17:$A$22,Expenses!AX$5:AX$9)</f>
        <v>0</v>
      </c>
      <c r="BG17" s="42">
        <f>SUMIF(Expenses!$A$5:$A$9,'Current Working'!$A$17:$A$22,Expenses!AY$5:AY$9)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SUMIF(Expenses!$A$3:$A$13,'Current Working'!$A$17:$A$22,Expenses!H$3:H$13)</f>
        <v>0</v>
      </c>
      <c r="G18" s="42">
        <f>SUMIF(Expenses!$A$3:$A$13,'Current Working'!$A$17:$A$22,Expenses!I$3:I$13)</f>
        <v>0</v>
      </c>
      <c r="H18" s="42">
        <f>SUMIF(Expenses!$A$3:$A$13,'Current Working'!$A$17:$A$22,Expenses!J$3:J$13)</f>
        <v>0</v>
      </c>
      <c r="I18" s="42">
        <f>SUMIF(Expenses!$A$3:$A$13,'Current Working'!$A$17:$A$22,Expenses!K$3:K$13)</f>
        <v>0</v>
      </c>
      <c r="J18" s="42">
        <f>SUMIF(Expenses!$A$3:$A$13,'Current Working'!$A$17:$A$22,Expenses!L$3:L$13)</f>
        <v>0</v>
      </c>
      <c r="K18" s="42">
        <f>SUMIF(Expenses!$A$3:$A$13,'Current Working'!$A$17:$A$22,Expenses!M$3:M$13)</f>
        <v>0</v>
      </c>
      <c r="L18" s="42">
        <f>SUMIF(Expenses!$A$3:$A$13,'Current Working'!$A$17:$A$22,Expenses!N$3:N$13)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SUMIF(Expenses!$A$3:$A$13,'Current Working'!$A$17:$A$22,Expenses!Q$3:Q$13)</f>
        <v>0</v>
      </c>
      <c r="R18" s="42">
        <f>SUMIF(Expenses!$A$3:$A$13,'Current Working'!$A$17:$A$22,Expenses!R$3:R$13)</f>
        <v>0</v>
      </c>
      <c r="S18" s="42">
        <f>SUMIF(Expenses!$A$3:$A$13,'Current Working'!$A$17:$A$22,Expenses!S$3:S$13)</f>
        <v>0</v>
      </c>
      <c r="T18" s="42">
        <f>SUMIF(Expenses!$A$3:$A$13,'Current Working'!$A$17:$A$22,Expenses!T$3:T$13)</f>
        <v>0</v>
      </c>
      <c r="U18" s="42">
        <f>SUMIF(Expenses!$A$3:$A$13,'Current Working'!$A$17:$A$22,Expenses!U$3:U$13)</f>
        <v>0</v>
      </c>
      <c r="V18" s="42">
        <f>SUMIF(Expenses!$A$3:$A$13,'Current Working'!$A$17:$A$22,Expenses!V$3:V$13)</f>
        <v>0</v>
      </c>
      <c r="W18" s="42">
        <f>SUMIF(Expenses!$A$3:$A$13,'Current Working'!$A$17:$A$22,Expenses!W$3:W$13)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SUMIF(Expenses!$A$3:$A$13,'Current Working'!$A$17:$A$22,Expenses!Z$3:Z$13)</f>
        <v>0</v>
      </c>
      <c r="AC18" s="42">
        <f>SUMIF(Expenses!$A$3:$A$13,'Current Working'!$A$17:$A$22,Expenses!AA$3:AA$13)</f>
        <v>0</v>
      </c>
      <c r="AD18" s="42">
        <f>SUMIF(Expenses!$A$3:$A$13,'Current Working'!$A$17:$A$22,Expenses!AB$3:AB$13)</f>
        <v>0</v>
      </c>
      <c r="AE18" s="42">
        <f>SUMIF(Expenses!$A$3:$A$13,'Current Working'!$A$17:$A$22,Expenses!AC$3:AC$13)</f>
        <v>0</v>
      </c>
      <c r="AF18" s="42">
        <f>SUMIF(Expenses!$A$3:$A$13,'Current Working'!$A$17:$A$22,Expenses!AD$3:AD$13)</f>
        <v>0</v>
      </c>
      <c r="AG18" s="42">
        <f>SUMIF(Expenses!$A$3:$A$13,'Current Working'!$A$17:$A$22,Expenses!AE$3:AE$13)</f>
        <v>0</v>
      </c>
      <c r="AH18" s="42">
        <f>SUMIF(Expenses!$A$3:$A$13,'Current Working'!$A$17:$A$22,Expenses!AF$3:AF$13)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SUMIF(Expenses!$A$3:$A$13,'Current Working'!$A$17:$A$22,Expenses!AI$3:AI$13)</f>
        <v>0</v>
      </c>
      <c r="AN18" s="42">
        <f>SUMIF(Expenses!$A$3:$A$13,'Current Working'!$A$17:$A$22,Expenses!AJ$3:AJ$13)</f>
        <v>0</v>
      </c>
      <c r="AO18" s="42">
        <f>SUMIF(Expenses!$A$3:$A$13,'Current Working'!$A$17:$A$22,Expenses!AK$3:AK$13)</f>
        <v>0</v>
      </c>
      <c r="AP18" s="42">
        <f>SUMIF(Expenses!$A$3:$A$13,'Current Working'!$A$17:$A$22,Expenses!AL$3:AL$13)</f>
        <v>0</v>
      </c>
      <c r="AQ18" s="42">
        <f>SUMIF(Expenses!$A$3:$A$13,'Current Working'!$A$17:$A$22,Expenses!AM$3:AM$13)</f>
        <v>0</v>
      </c>
      <c r="AR18" s="42">
        <f>SUMIF(Expenses!$A$3:$A$13,'Current Working'!$A$17:$A$22,Expenses!AN$3:AN$13)</f>
        <v>0</v>
      </c>
      <c r="AS18" s="42">
        <f>SUMIF(Expenses!$A$3:$A$13,'Current Working'!$A$17:$A$22,Expenses!AO$3:AO$13)</f>
        <v>0</v>
      </c>
      <c r="AT18" s="42">
        <f>SUMIF(Expenses!$A$3:$A$13,'Current Working'!$A$17:$A$22,Expenses!AP$3:AP$13)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SUMIF(Expenses!$A$5:$A$9,'Current Working'!$A$17:$A$22,Expenses!AS$5:AS$9)</f>
        <v>0</v>
      </c>
      <c r="AZ18" s="46">
        <f>+AY18-AT18</f>
        <v>0</v>
      </c>
      <c r="BA18" s="47" t="str">
        <f>IFERROR(AZ18/AT18,"-")</f>
        <v>-</v>
      </c>
      <c r="BB18" s="42">
        <f>SUMIF(Expenses!$A$5:$A$9,'Current Working'!$A$17:$A$22,Expenses!AT$5:AT$9)</f>
        <v>0</v>
      </c>
      <c r="BC18" s="42">
        <f>SUMIF(Expenses!$A$5:$A$9,'Current Working'!$A$17:$A$22,Expenses!AU$5:AU$9)</f>
        <v>0</v>
      </c>
      <c r="BD18" s="42">
        <f>SUMIF(Expenses!$A$5:$A$9,'Current Working'!$A$17:$A$22,Expenses!AV$5:AV$9)</f>
        <v>0</v>
      </c>
      <c r="BE18" s="42">
        <f>SUMIF(Expenses!$A$5:$A$9,'Current Working'!$A$17:$A$22,Expenses!AW$5:AW$9)</f>
        <v>0</v>
      </c>
      <c r="BF18" s="42">
        <f>SUMIF(Expenses!$A$5:$A$9,'Current Working'!$A$17:$A$22,Expenses!AX$5:AX$9)</f>
        <v>0</v>
      </c>
      <c r="BG18" s="42">
        <f>SUMIF(Expenses!$A$5:$A$9,'Current Working'!$A$17:$A$22,Expenses!AY$5:AY$9)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111</v>
      </c>
      <c r="E19" s="41"/>
      <c r="F19" s="42">
        <f>SUMIF(Expenses!$A$3:$A$13,'Current Working'!$A$17:$A$22,Expenses!H$3:H$13)</f>
        <v>0</v>
      </c>
      <c r="G19" s="42">
        <f>SUMIF(Expenses!$A$3:$A$13,'Current Working'!$A$17:$A$22,Expenses!I$3:I$13)</f>
        <v>0</v>
      </c>
      <c r="H19" s="42">
        <f>SUMIF(Expenses!$A$3:$A$13,'Current Working'!$A$17:$A$22,Expenses!J$3:J$13)</f>
        <v>0</v>
      </c>
      <c r="I19" s="42">
        <f>SUMIF(Expenses!$A$3:$A$13,'Current Working'!$A$17:$A$22,Expenses!K$3:K$13)</f>
        <v>0</v>
      </c>
      <c r="J19" s="42">
        <f>SUMIF(Expenses!$A$3:$A$13,'Current Working'!$A$17:$A$22,Expenses!L$3:L$13)</f>
        <v>0</v>
      </c>
      <c r="K19" s="42">
        <f>SUMIF(Expenses!$A$3:$A$13,'Current Working'!$A$17:$A$22,Expenses!M$3:M$13)</f>
        <v>0</v>
      </c>
      <c r="L19" s="42">
        <f>SUMIF(Expenses!$A$3:$A$13,'Current Working'!$A$17:$A$22,Expenses!N$3:N$13)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SUMIF(Expenses!$A$3:$A$13,'Current Working'!$A$17:$A$22,Expenses!Q$3:Q$13)</f>
        <v>166745</v>
      </c>
      <c r="R19" s="42">
        <f>SUMIF(Expenses!$A$3:$A$13,'Current Working'!$A$17:$A$22,Expenses!R$3:R$13)</f>
        <v>171385</v>
      </c>
      <c r="S19" s="42">
        <f>SUMIF(Expenses!$A$3:$A$13,'Current Working'!$A$17:$A$22,Expenses!S$3:S$13)</f>
        <v>0</v>
      </c>
      <c r="T19" s="42">
        <f>SUMIF(Expenses!$A$3:$A$13,'Current Working'!$A$17:$A$22,Expenses!T$3:T$13)</f>
        <v>0</v>
      </c>
      <c r="U19" s="42">
        <f>SUMIF(Expenses!$A$3:$A$13,'Current Working'!$A$17:$A$22,Expenses!U$3:U$13)</f>
        <v>0</v>
      </c>
      <c r="V19" s="42">
        <f>SUMIF(Expenses!$A$3:$A$13,'Current Working'!$A$17:$A$22,Expenses!V$3:V$13)</f>
        <v>166745</v>
      </c>
      <c r="W19" s="42">
        <f>SUMIF(Expenses!$A$3:$A$13,'Current Working'!$A$17:$A$22,Expenses!W$3:W$13)</f>
        <v>166745</v>
      </c>
      <c r="X19" s="46">
        <f>+W19-Q19</f>
        <v>0</v>
      </c>
      <c r="Y19" s="47">
        <f>IFERROR(X19/Q19,"-")</f>
        <v>0</v>
      </c>
      <c r="Z19" s="41"/>
      <c r="AA19" s="41"/>
      <c r="AB19" s="42">
        <f>SUMIF(Expenses!$A$3:$A$13,'Current Working'!$A$17:$A$22,Expenses!Z$3:Z$13)</f>
        <v>168325</v>
      </c>
      <c r="AC19" s="42">
        <f>SUMIF(Expenses!$A$3:$A$13,'Current Working'!$A$17:$A$22,Expenses!AA$3:AA$13)</f>
        <v>322990</v>
      </c>
      <c r="AD19" s="42">
        <f>SUMIF(Expenses!$A$3:$A$13,'Current Working'!$A$17:$A$22,Expenses!AB$3:AB$13)</f>
        <v>0</v>
      </c>
      <c r="AE19" s="42">
        <f>SUMIF(Expenses!$A$3:$A$13,'Current Working'!$A$17:$A$22,Expenses!AC$3:AC$13)</f>
        <v>0</v>
      </c>
      <c r="AF19" s="42">
        <f>SUMIF(Expenses!$A$3:$A$13,'Current Working'!$A$17:$A$22,Expenses!AD$3:AD$13)</f>
        <v>0</v>
      </c>
      <c r="AG19" s="42">
        <f>SUMIF(Expenses!$A$3:$A$13,'Current Working'!$A$17:$A$22,Expenses!AE$3:AE$13)</f>
        <v>157727.49</v>
      </c>
      <c r="AH19" s="42">
        <f>SUMIF(Expenses!$A$3:$A$13,'Current Working'!$A$17:$A$22,Expenses!AF$3:AF$13)</f>
        <v>157727.49</v>
      </c>
      <c r="AI19" s="46">
        <f>+AH19-AC19</f>
        <v>-165262.51</v>
      </c>
      <c r="AJ19" s="47">
        <f>IFERROR(AI19/AC19,"-")</f>
        <v>-0.51166447877643273</v>
      </c>
      <c r="AK19" s="48"/>
      <c r="AL19" s="49"/>
      <c r="AM19" s="42">
        <f>SUMIF(Expenses!$A$3:$A$13,'Current Working'!$A$17:$A$22,Expenses!AI$3:AI$13)</f>
        <v>230594</v>
      </c>
      <c r="AN19" s="42">
        <f>SUMIF(Expenses!$A$3:$A$13,'Current Working'!$A$17:$A$22,Expenses!AJ$3:AJ$13)</f>
        <v>230594</v>
      </c>
      <c r="AO19" s="42">
        <f>SUMIF(Expenses!$A$3:$A$13,'Current Working'!$A$17:$A$22,Expenses!AK$3:AK$13)</f>
        <v>230594</v>
      </c>
      <c r="AP19" s="42">
        <f>SUMIF(Expenses!$A$3:$A$13,'Current Working'!$A$17:$A$22,Expenses!AL$3:AL$13)</f>
        <v>22975.29</v>
      </c>
      <c r="AQ19" s="42">
        <f>SUMIF(Expenses!$A$3:$A$13,'Current Working'!$A$17:$A$22,Expenses!AM$3:AM$13)</f>
        <v>0</v>
      </c>
      <c r="AR19" s="42">
        <f>SUMIF(Expenses!$A$3:$A$13,'Current Working'!$A$17:$A$22,Expenses!AN$3:AN$13)</f>
        <v>0</v>
      </c>
      <c r="AS19" s="42">
        <f>SUMIF(Expenses!$A$3:$A$13,'Current Working'!$A$17:$A$22,Expenses!AO$3:AO$13)</f>
        <v>0</v>
      </c>
      <c r="AT19" s="42">
        <f>SUMIF(Expenses!$A$3:$A$13,'Current Working'!$A$17:$A$22,Expenses!AP$3:AP$13)</f>
        <v>0</v>
      </c>
      <c r="AU19" s="46">
        <f>+AT19-AN19</f>
        <v>-230594</v>
      </c>
      <c r="AV19" s="47">
        <f t="shared" si="6"/>
        <v>-1</v>
      </c>
      <c r="AW19" s="70"/>
      <c r="AY19" s="42">
        <f>SUMIF(Expenses!$A$5:$A$9,'Current Working'!$A$17:$A$22,Expenses!AS$5:AS$9)</f>
        <v>0</v>
      </c>
      <c r="AZ19" s="46">
        <f>+AY19-AT19</f>
        <v>0</v>
      </c>
      <c r="BA19" s="47" t="str">
        <f>IFERROR(AZ19/AT19,"-")</f>
        <v>-</v>
      </c>
      <c r="BB19" s="42">
        <f>SUMIF(Expenses!$A$5:$A$9,'Current Working'!$A$17:$A$22,Expenses!AT$5:AT$9)</f>
        <v>0</v>
      </c>
      <c r="BC19" s="42">
        <f>SUMIF(Expenses!$A$5:$A$9,'Current Working'!$A$17:$A$22,Expenses!AU$5:AU$9)</f>
        <v>0</v>
      </c>
      <c r="BD19" s="42">
        <f>SUMIF(Expenses!$A$5:$A$9,'Current Working'!$A$17:$A$22,Expenses!AV$5:AV$9)</f>
        <v>0</v>
      </c>
      <c r="BE19" s="42">
        <f>SUMIF(Expenses!$A$5:$A$9,'Current Working'!$A$17:$A$22,Expenses!AW$5:AW$9)</f>
        <v>0</v>
      </c>
      <c r="BF19" s="42">
        <f>SUMIF(Expenses!$A$5:$A$9,'Current Working'!$A$17:$A$22,Expenses!AX$5:AX$9)</f>
        <v>0</v>
      </c>
      <c r="BG19" s="42">
        <f>SUMIF(Expenses!$A$5:$A$9,'Current Working'!$A$17:$A$22,Expenses!AY$5:AY$9)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110</v>
      </c>
      <c r="E20" s="41"/>
      <c r="F20" s="42">
        <f>SUMIF(Expenses!$A$3:$A$13,'Current Working'!$A$17:$A$22,Expenses!H$3:H$13)</f>
        <v>0</v>
      </c>
      <c r="G20" s="42">
        <f>SUMIF(Expenses!$A$3:$A$13,'Current Working'!$A$17:$A$22,Expenses!I$3:I$13)</f>
        <v>0</v>
      </c>
      <c r="H20" s="42">
        <f>SUMIF(Expenses!$A$3:$A$13,'Current Working'!$A$17:$A$22,Expenses!J$3:J$13)</f>
        <v>0</v>
      </c>
      <c r="I20" s="42">
        <f>SUMIF(Expenses!$A$3:$A$13,'Current Working'!$A$17:$A$22,Expenses!K$3:K$13)</f>
        <v>0</v>
      </c>
      <c r="J20" s="42">
        <f>SUMIF(Expenses!$A$3:$A$13,'Current Working'!$A$17:$A$22,Expenses!L$3:L$13)</f>
        <v>0</v>
      </c>
      <c r="K20" s="42">
        <f>SUMIF(Expenses!$A$3:$A$13,'Current Working'!$A$17:$A$22,Expenses!M$3:M$13)</f>
        <v>0</v>
      </c>
      <c r="L20" s="42">
        <f>SUMIF(Expenses!$A$3:$A$13,'Current Working'!$A$17:$A$22,Expenses!N$3:N$13)</f>
        <v>0</v>
      </c>
      <c r="M20" s="46"/>
      <c r="N20" s="47"/>
      <c r="O20" s="41"/>
      <c r="Q20" s="42">
        <f>SUMIF(Expenses!$A$3:$A$13,'Current Working'!$A$17:$A$22,Expenses!Q$3:Q$13)</f>
        <v>0</v>
      </c>
      <c r="R20" s="42">
        <f>SUMIF(Expenses!$A$3:$A$13,'Current Working'!$A$17:$A$22,Expenses!R$3:R$13)</f>
        <v>0</v>
      </c>
      <c r="S20" s="42">
        <f>SUMIF(Expenses!$A$3:$A$13,'Current Working'!$A$17:$A$22,Expenses!S$3:S$13)</f>
        <v>0</v>
      </c>
      <c r="T20" s="42">
        <f>SUMIF(Expenses!$A$3:$A$13,'Current Working'!$A$17:$A$22,Expenses!T$3:T$13)</f>
        <v>0</v>
      </c>
      <c r="U20" s="42">
        <f>SUMIF(Expenses!$A$3:$A$13,'Current Working'!$A$17:$A$22,Expenses!U$3:U$13)</f>
        <v>0</v>
      </c>
      <c r="V20" s="42">
        <f>SUMIF(Expenses!$A$3:$A$13,'Current Working'!$A$17:$A$22,Expenses!V$3:V$13)</f>
        <v>0</v>
      </c>
      <c r="W20" s="42">
        <f>SUMIF(Expenses!$A$3:$A$13,'Current Working'!$A$17:$A$22,Expenses!W$3:W$13)</f>
        <v>0</v>
      </c>
      <c r="X20" s="46"/>
      <c r="Y20" s="47"/>
      <c r="Z20" s="41"/>
      <c r="AA20" s="41"/>
      <c r="AB20" s="42">
        <f>SUMIF(Expenses!$A$3:$A$13,'Current Working'!$A$17:$A$22,Expenses!Z$3:Z$13)</f>
        <v>0</v>
      </c>
      <c r="AC20" s="42">
        <f>SUMIF(Expenses!$A$3:$A$13,'Current Working'!$A$17:$A$22,Expenses!AA$3:AA$13)</f>
        <v>0</v>
      </c>
      <c r="AD20" s="42">
        <f>SUMIF(Expenses!$A$3:$A$13,'Current Working'!$A$17:$A$22,Expenses!AB$3:AB$13)</f>
        <v>0</v>
      </c>
      <c r="AE20" s="42">
        <f>SUMIF(Expenses!$A$3:$A$13,'Current Working'!$A$17:$A$22,Expenses!AC$3:AC$13)</f>
        <v>0</v>
      </c>
      <c r="AF20" s="42">
        <f>SUMIF(Expenses!$A$3:$A$13,'Current Working'!$A$17:$A$22,Expenses!AD$3:AD$13)</f>
        <v>0</v>
      </c>
      <c r="AG20" s="42">
        <f>SUMIF(Expenses!$A$3:$A$13,'Current Working'!$A$17:$A$22,Expenses!AE$3:AE$13)</f>
        <v>0</v>
      </c>
      <c r="AH20" s="42">
        <f>SUMIF(Expenses!$A$3:$A$13,'Current Working'!$A$17:$A$22,Expenses!AF$3:AF$13)</f>
        <v>0</v>
      </c>
      <c r="AI20" s="46"/>
      <c r="AJ20" s="47"/>
      <c r="AK20" s="48"/>
      <c r="AL20" s="49"/>
      <c r="AM20" s="42">
        <f>SUMIF(Expenses!$A$3:$A$13,'Current Working'!$A$17:$A$22,Expenses!AI$3:AI$13)</f>
        <v>0</v>
      </c>
      <c r="AN20" s="42">
        <f>SUMIF(Expenses!$A$3:$A$13,'Current Working'!$A$17:$A$22,Expenses!AJ$3:AJ$13)</f>
        <v>0</v>
      </c>
      <c r="AO20" s="42">
        <f>SUMIF(Expenses!$A$3:$A$13,'Current Working'!$A$17:$A$22,Expenses!AK$3:AK$13)</f>
        <v>0</v>
      </c>
      <c r="AP20" s="42">
        <f>SUMIF(Expenses!$A$3:$A$13,'Current Working'!$A$17:$A$22,Expenses!AL$3:AL$13)</f>
        <v>0</v>
      </c>
      <c r="AQ20" s="42">
        <f>SUMIF(Expenses!$A$3:$A$13,'Current Working'!$A$17:$A$22,Expenses!AM$3:AM$13)</f>
        <v>0</v>
      </c>
      <c r="AR20" s="42">
        <f>SUMIF(Expenses!$A$3:$A$13,'Current Working'!$A$17:$A$22,Expenses!AN$3:AN$13)</f>
        <v>0</v>
      </c>
      <c r="AS20" s="42">
        <f>SUMIF(Expenses!$A$3:$A$13,'Current Working'!$A$17:$A$22,Expenses!AO$3:AO$13)</f>
        <v>0</v>
      </c>
      <c r="AT20" s="42">
        <f>SUMIF(Expenses!$A$3:$A$13,'Current Working'!$A$17:$A$22,Expenses!AP$3:AP$13)</f>
        <v>0</v>
      </c>
      <c r="AU20" s="46"/>
      <c r="AV20" s="47"/>
      <c r="AW20" s="70"/>
      <c r="AY20" s="42">
        <f>SUMIF(Expenses!$A$5:$A$9,'Current Working'!$A$17:$A$22,Expenses!AS$5:AS$9)</f>
        <v>0</v>
      </c>
      <c r="AZ20" s="46"/>
      <c r="BA20" s="47"/>
      <c r="BB20" s="42">
        <f>SUMIF(Expenses!$A$5:$A$9,'Current Working'!$A$17:$A$22,Expenses!AT$5:AT$9)</f>
        <v>0</v>
      </c>
      <c r="BC20" s="42">
        <f>SUMIF(Expenses!$A$5:$A$9,'Current Working'!$A$17:$A$22,Expenses!AU$5:AU$9)</f>
        <v>0</v>
      </c>
      <c r="BD20" s="42">
        <f>SUMIF(Expenses!$A$5:$A$9,'Current Working'!$A$17:$A$22,Expenses!AV$5:AV$9)</f>
        <v>0</v>
      </c>
      <c r="BE20" s="42">
        <f>SUMIF(Expenses!$A$5:$A$9,'Current Working'!$A$17:$A$22,Expenses!AW$5:AW$9)</f>
        <v>0</v>
      </c>
      <c r="BF20" s="42">
        <f>SUMIF(Expenses!$A$5:$A$9,'Current Working'!$A$17:$A$22,Expenses!AX$5:AX$9)</f>
        <v>0</v>
      </c>
      <c r="BG20" s="42">
        <f>SUMIF(Expenses!$A$5:$A$9,'Current Working'!$A$17:$A$22,Expenses!AY$5:AY$9)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SUMIF(Expenses!$A$3:$A$13,'Current Working'!$A$17:$A$22,Expenses!H$3:H$13)</f>
        <v>0</v>
      </c>
      <c r="G21" s="42">
        <f>SUMIF(Expenses!$A$3:$A$13,'Current Working'!$A$17:$A$22,Expenses!I$3:I$13)</f>
        <v>0</v>
      </c>
      <c r="H21" s="42">
        <f>SUMIF(Expenses!$A$3:$A$13,'Current Working'!$A$17:$A$22,Expenses!J$3:J$13)</f>
        <v>0</v>
      </c>
      <c r="I21" s="42">
        <f>SUMIF(Expenses!$A$3:$A$13,'Current Working'!$A$17:$A$22,Expenses!K$3:K$13)</f>
        <v>0</v>
      </c>
      <c r="J21" s="42">
        <f>SUMIF(Expenses!$A$3:$A$13,'Current Working'!$A$17:$A$22,Expenses!L$3:L$13)</f>
        <v>0</v>
      </c>
      <c r="K21" s="42">
        <f>SUMIF(Expenses!$A$3:$A$13,'Current Working'!$A$17:$A$22,Expenses!M$3:M$13)</f>
        <v>0</v>
      </c>
      <c r="L21" s="42">
        <f>SUMIF(Expenses!$A$3:$A$13,'Current Working'!$A$17:$A$22,Expenses!N$3:N$13)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SUMIF(Expenses!$A$3:$A$13,'Current Working'!$A$17:$A$22,Expenses!Q$3:Q$13)</f>
        <v>0</v>
      </c>
      <c r="R21" s="42">
        <f>SUMIF(Expenses!$A$3:$A$13,'Current Working'!$A$17:$A$22,Expenses!R$3:R$13)</f>
        <v>0</v>
      </c>
      <c r="S21" s="42">
        <f>SUMIF(Expenses!$A$3:$A$13,'Current Working'!$A$17:$A$22,Expenses!S$3:S$13)</f>
        <v>0</v>
      </c>
      <c r="T21" s="42">
        <f>SUMIF(Expenses!$A$3:$A$13,'Current Working'!$A$17:$A$22,Expenses!T$3:T$13)</f>
        <v>0</v>
      </c>
      <c r="U21" s="42">
        <f>SUMIF(Expenses!$A$3:$A$13,'Current Working'!$A$17:$A$22,Expenses!U$3:U$13)</f>
        <v>0</v>
      </c>
      <c r="V21" s="42">
        <f>SUMIF(Expenses!$A$3:$A$13,'Current Working'!$A$17:$A$22,Expenses!V$3:V$13)</f>
        <v>0</v>
      </c>
      <c r="W21" s="42">
        <f>SUMIF(Expenses!$A$3:$A$13,'Current Working'!$A$17:$A$22,Expenses!W$3:W$13)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SUMIF(Expenses!$A$3:$A$13,'Current Working'!$A$17:$A$22,Expenses!Z$3:Z$13)</f>
        <v>14665</v>
      </c>
      <c r="AC21" s="42">
        <f>SUMIF(Expenses!$A$3:$A$13,'Current Working'!$A$17:$A$22,Expenses!AA$3:AA$13)</f>
        <v>0</v>
      </c>
      <c r="AD21" s="42">
        <f>SUMIF(Expenses!$A$3:$A$13,'Current Working'!$A$17:$A$22,Expenses!AB$3:AB$13)</f>
        <v>0</v>
      </c>
      <c r="AE21" s="42">
        <f>SUMIF(Expenses!$A$3:$A$13,'Current Working'!$A$17:$A$22,Expenses!AC$3:AC$13)</f>
        <v>0</v>
      </c>
      <c r="AF21" s="42">
        <f>SUMIF(Expenses!$A$3:$A$13,'Current Working'!$A$17:$A$22,Expenses!AD$3:AD$13)</f>
        <v>0</v>
      </c>
      <c r="AG21" s="42">
        <f>SUMIF(Expenses!$A$3:$A$13,'Current Working'!$A$17:$A$22,Expenses!AE$3:AE$13)</f>
        <v>0</v>
      </c>
      <c r="AH21" s="42">
        <f>SUMIF(Expenses!$A$3:$A$13,'Current Working'!$A$17:$A$22,Expenses!AF$3:AF$13)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SUMIF(Expenses!$A$3:$A$13,'Current Working'!$A$17:$A$22,Expenses!AI$3:AI$13)</f>
        <v>14665</v>
      </c>
      <c r="AN21" s="42">
        <f>SUMIF(Expenses!$A$3:$A$13,'Current Working'!$A$17:$A$22,Expenses!AJ$3:AJ$13)</f>
        <v>14665</v>
      </c>
      <c r="AO21" s="42">
        <f>SUMIF(Expenses!$A$3:$A$13,'Current Working'!$A$17:$A$22,Expenses!AK$3:AK$13)</f>
        <v>14665</v>
      </c>
      <c r="AP21" s="42">
        <f>SUMIF(Expenses!$A$3:$A$13,'Current Working'!$A$17:$A$22,Expenses!AL$3:AL$13)</f>
        <v>0</v>
      </c>
      <c r="AQ21" s="42">
        <f>SUMIF(Expenses!$A$3:$A$13,'Current Working'!$A$17:$A$22,Expenses!AM$3:AM$13)</f>
        <v>0</v>
      </c>
      <c r="AR21" s="42">
        <f>SUMIF(Expenses!$A$3:$A$13,'Current Working'!$A$17:$A$22,Expenses!AN$3:AN$13)</f>
        <v>0</v>
      </c>
      <c r="AS21" s="42">
        <f>SUMIF(Expenses!$A$3:$A$13,'Current Working'!$A$17:$A$22,Expenses!AO$3:AO$13)</f>
        <v>0</v>
      </c>
      <c r="AT21" s="42">
        <f>SUMIF(Expenses!$A$3:$A$13,'Current Working'!$A$17:$A$22,Expenses!AP$3:AP$13)</f>
        <v>0</v>
      </c>
      <c r="AU21" s="46">
        <f>+AT21-AN21</f>
        <v>-14665</v>
      </c>
      <c r="AV21" s="47">
        <f t="shared" si="6"/>
        <v>-1</v>
      </c>
      <c r="AW21" s="48"/>
      <c r="AY21" s="42">
        <f>SUMIF(Expenses!$A$5:$A$9,'Current Working'!$A$17:$A$22,Expenses!AS$5:AS$9)</f>
        <v>0</v>
      </c>
      <c r="AZ21" s="46">
        <f>+AY21-AT21</f>
        <v>0</v>
      </c>
      <c r="BA21" s="47" t="str">
        <f>IFERROR(AZ21/AT21,"-")</f>
        <v>-</v>
      </c>
      <c r="BB21" s="42">
        <f>SUMIF(Expenses!$A$5:$A$9,'Current Working'!$A$17:$A$22,Expenses!AT$5:AT$9)</f>
        <v>0</v>
      </c>
      <c r="BC21" s="42">
        <f>SUMIF(Expenses!$A$5:$A$9,'Current Working'!$A$17:$A$22,Expenses!AU$5:AU$9)</f>
        <v>0</v>
      </c>
      <c r="BD21" s="42">
        <f>SUMIF(Expenses!$A$5:$A$9,'Current Working'!$A$17:$A$22,Expenses!AV$5:AV$9)</f>
        <v>0</v>
      </c>
      <c r="BE21" s="42">
        <f>SUMIF(Expenses!$A$5:$A$9,'Current Working'!$A$17:$A$22,Expenses!AW$5:AW$9)</f>
        <v>0</v>
      </c>
      <c r="BF21" s="42">
        <f>SUMIF(Expenses!$A$5:$A$9,'Current Working'!$A$17:$A$22,Expenses!AX$5:AX$9)</f>
        <v>0</v>
      </c>
      <c r="BG21" s="42">
        <f>SUMIF(Expenses!$A$5:$A$9,'Current Working'!$A$17:$A$22,Expenses!AY$5:AY$9)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SUMIF(Expenses!$A$3:$A$13,'Current Working'!$A$17:$A$22,Expenses!H$3:H$13)</f>
        <v>500000</v>
      </c>
      <c r="G22" s="42">
        <f>SUMIF(Expenses!$A$3:$A$13,'Current Working'!$A$17:$A$22,Expenses!I$3:I$13)</f>
        <v>1162410</v>
      </c>
      <c r="H22" s="42">
        <f>SUMIF(Expenses!$A$3:$A$13,'Current Working'!$A$17:$A$22,Expenses!J$3:J$13)</f>
        <v>0</v>
      </c>
      <c r="I22" s="42">
        <f>SUMIF(Expenses!$A$3:$A$13,'Current Working'!$A$17:$A$22,Expenses!K$3:K$13)</f>
        <v>0</v>
      </c>
      <c r="J22" s="42">
        <f>SUMIF(Expenses!$A$3:$A$13,'Current Working'!$A$17:$A$22,Expenses!L$3:L$13)</f>
        <v>0</v>
      </c>
      <c r="K22" s="42">
        <f>SUMIF(Expenses!$A$3:$A$13,'Current Working'!$A$17:$A$22,Expenses!M$3:M$13)</f>
        <v>601370.06000000006</v>
      </c>
      <c r="L22" s="42">
        <f>SUMIF(Expenses!$A$3:$A$13,'Current Working'!$A$17:$A$22,Expenses!N$3:N$13)</f>
        <v>601370.06000000006</v>
      </c>
      <c r="M22" s="46">
        <f>L22-G22</f>
        <v>-561039.93999999994</v>
      </c>
      <c r="N22" s="47">
        <f>IFERROR(M22/G22,"-")</f>
        <v>-0.48265236878554035</v>
      </c>
      <c r="O22" s="41"/>
      <c r="Q22" s="42">
        <f>SUMIF(Expenses!$A$3:$A$13,'Current Working'!$A$17:$A$22,Expenses!Q$3:Q$13)</f>
        <v>0</v>
      </c>
      <c r="R22" s="42">
        <f>SUMIF(Expenses!$A$3:$A$13,'Current Working'!$A$17:$A$22,Expenses!R$3:R$13)</f>
        <v>1149550</v>
      </c>
      <c r="S22" s="42">
        <f>SUMIF(Expenses!$A$3:$A$13,'Current Working'!$A$17:$A$22,Expenses!S$3:S$13)</f>
        <v>0</v>
      </c>
      <c r="T22" s="42">
        <f>SUMIF(Expenses!$A$3:$A$13,'Current Working'!$A$17:$A$22,Expenses!T$3:T$13)</f>
        <v>0</v>
      </c>
      <c r="U22" s="42">
        <f>SUMIF(Expenses!$A$3:$A$13,'Current Working'!$A$17:$A$22,Expenses!U$3:U$13)</f>
        <v>0</v>
      </c>
      <c r="V22" s="42">
        <f>SUMIF(Expenses!$A$3:$A$13,'Current Working'!$A$17:$A$22,Expenses!V$3:V$13)</f>
        <v>244492.92</v>
      </c>
      <c r="W22" s="42">
        <f>SUMIF(Expenses!$A$3:$A$13,'Current Working'!$A$17:$A$22,Expenses!W$3:W$13)</f>
        <v>244492.92</v>
      </c>
      <c r="X22" s="46">
        <f>+W22-Q22</f>
        <v>244492.92</v>
      </c>
      <c r="Y22" s="72">
        <f>IFERROR(X22/L22,"-")</f>
        <v>0.40655984769178566</v>
      </c>
      <c r="Z22" s="41"/>
      <c r="AA22" s="41"/>
      <c r="AB22" s="42">
        <f>SUMIF(Expenses!$A$3:$A$13,'Current Working'!$A$17:$A$22,Expenses!Z$3:Z$13)</f>
        <v>740000</v>
      </c>
      <c r="AC22" s="42">
        <f>SUMIF(Expenses!$A$3:$A$13,'Current Working'!$A$17:$A$22,Expenses!AA$3:AA$13)</f>
        <v>1203369</v>
      </c>
      <c r="AD22" s="42">
        <f>SUMIF(Expenses!$A$3:$A$13,'Current Working'!$A$17:$A$22,Expenses!AB$3:AB$13)</f>
        <v>0</v>
      </c>
      <c r="AE22" s="42">
        <f>SUMIF(Expenses!$A$3:$A$13,'Current Working'!$A$17:$A$22,Expenses!AC$3:AC$13)</f>
        <v>0</v>
      </c>
      <c r="AF22" s="42">
        <f>SUMIF(Expenses!$A$3:$A$13,'Current Working'!$A$17:$A$22,Expenses!AD$3:AD$13)</f>
        <v>0</v>
      </c>
      <c r="AG22" s="42">
        <f>SUMIF(Expenses!$A$3:$A$13,'Current Working'!$A$17:$A$22,Expenses!AE$3:AE$13)</f>
        <v>304866.32</v>
      </c>
      <c r="AH22" s="42">
        <f>SUMIF(Expenses!$A$3:$A$13,'Current Working'!$A$17:$A$22,Expenses!AF$3:AF$13)</f>
        <v>304866.32</v>
      </c>
      <c r="AI22" s="46">
        <f>+AH22-AC22</f>
        <v>-898502.67999999993</v>
      </c>
      <c r="AJ22" s="47">
        <f>IFERROR(AI22/AC22,"-")</f>
        <v>-0.74665599662281468</v>
      </c>
      <c r="AK22" s="48"/>
      <c r="AL22" s="49"/>
      <c r="AM22" s="42">
        <f>SUMIF(Expenses!$A$3:$A$13,'Current Working'!$A$17:$A$22,Expenses!AI$3:AI$13)</f>
        <v>1990000</v>
      </c>
      <c r="AN22" s="42">
        <f>SUMIF(Expenses!$A$3:$A$13,'Current Working'!$A$17:$A$22,Expenses!AJ$3:AJ$13)</f>
        <v>2526551</v>
      </c>
      <c r="AO22" s="42">
        <f>SUMIF(Expenses!$A$3:$A$13,'Current Working'!$A$17:$A$22,Expenses!AK$3:AK$13)</f>
        <v>2526551</v>
      </c>
      <c r="AP22" s="42">
        <f>SUMIF(Expenses!$A$3:$A$13,'Current Working'!$A$17:$A$22,Expenses!AL$3:AL$13)</f>
        <v>216042.78</v>
      </c>
      <c r="AQ22" s="42">
        <f>SUMIF(Expenses!$A$3:$A$13,'Current Working'!$A$17:$A$22,Expenses!AM$3:AM$13)</f>
        <v>0</v>
      </c>
      <c r="AR22" s="42">
        <f>SUMIF(Expenses!$A$3:$A$13,'Current Working'!$A$17:$A$22,Expenses!AN$3:AN$13)</f>
        <v>0</v>
      </c>
      <c r="AS22" s="42">
        <f>SUMIF(Expenses!$A$3:$A$13,'Current Working'!$A$17:$A$22,Expenses!AO$3:AO$13)</f>
        <v>0</v>
      </c>
      <c r="AT22" s="42">
        <f>SUMIF(Expenses!$A$3:$A$13,'Current Working'!$A$17:$A$22,Expenses!AP$3:AP$13)</f>
        <v>0</v>
      </c>
      <c r="AU22" s="46">
        <f>+AT22-AN22</f>
        <v>-2526551</v>
      </c>
      <c r="AV22" s="47">
        <f t="shared" si="6"/>
        <v>-1</v>
      </c>
      <c r="AW22" s="70"/>
      <c r="AY22" s="42">
        <f>SUMIF(Expenses!$A$5:$A$9,'Current Working'!$A$17:$A$22,Expenses!AS$5:AS$9)</f>
        <v>0</v>
      </c>
      <c r="AZ22" s="46">
        <f>+AY22-AT22</f>
        <v>0</v>
      </c>
      <c r="BA22" s="47" t="str">
        <f>IFERROR(AZ22/AT22,"-")</f>
        <v>-</v>
      </c>
      <c r="BB22" s="42">
        <f>SUMIF(Expenses!$A$5:$A$9,'Current Working'!$A$17:$A$22,Expenses!AT$5:AT$9)</f>
        <v>0</v>
      </c>
      <c r="BC22" s="42">
        <f>SUMIF(Expenses!$A$5:$A$9,'Current Working'!$A$17:$A$22,Expenses!AU$5:AU$9)</f>
        <v>0</v>
      </c>
      <c r="BD22" s="42">
        <f>SUMIF(Expenses!$A$5:$A$9,'Current Working'!$A$17:$A$22,Expenses!AV$5:AV$9)</f>
        <v>0</v>
      </c>
      <c r="BE22" s="42">
        <f>SUMIF(Expenses!$A$5:$A$9,'Current Working'!$A$17:$A$22,Expenses!AW$5:AW$9)</f>
        <v>0</v>
      </c>
      <c r="BF22" s="42">
        <f>SUMIF(Expenses!$A$5:$A$9,'Current Working'!$A$17:$A$22,Expenses!AX$5:AX$9)</f>
        <v>0</v>
      </c>
      <c r="BG22" s="42">
        <f>SUMIF(Expenses!$A$5:$A$9,'Current Working'!$A$17:$A$22,Expenses!AY$5:AY$9)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500000</v>
      </c>
      <c r="G23" s="77">
        <f t="shared" si="7"/>
        <v>1162410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601370.06000000006</v>
      </c>
      <c r="L23" s="77">
        <f t="shared" si="7"/>
        <v>601370.06000000006</v>
      </c>
      <c r="M23" s="78">
        <f>L23-G23</f>
        <v>-561039.93999999994</v>
      </c>
      <c r="N23" s="47">
        <f>IFERROR(M23/G23,"-")</f>
        <v>-0.48265236878554035</v>
      </c>
      <c r="O23" s="41"/>
      <c r="Q23" s="77">
        <f t="shared" ref="Q23:X23" si="8">SUM(Q17:Q22)</f>
        <v>166745</v>
      </c>
      <c r="R23" s="77">
        <f t="shared" si="8"/>
        <v>1320935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411237.92000000004</v>
      </c>
      <c r="W23" s="77">
        <f t="shared" si="8"/>
        <v>411237.92000000004</v>
      </c>
      <c r="X23" s="76">
        <f t="shared" si="8"/>
        <v>244492.92</v>
      </c>
      <c r="Y23" s="47">
        <f>IFERROR(X23/Q23,"-")</f>
        <v>1.4662683738642839</v>
      </c>
      <c r="Z23" s="41"/>
      <c r="AA23" s="41"/>
      <c r="AB23" s="76">
        <f t="shared" ref="AB23:AI23" si="9">SUM(AB17:AB22)</f>
        <v>922990</v>
      </c>
      <c r="AC23" s="77">
        <f t="shared" si="9"/>
        <v>1526359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462593.81</v>
      </c>
      <c r="AH23" s="77">
        <f t="shared" si="9"/>
        <v>462593.81</v>
      </c>
      <c r="AI23" s="77">
        <f t="shared" si="9"/>
        <v>-1063765.19</v>
      </c>
      <c r="AJ23" s="47">
        <f>IFERROR(AI23/AC23,"-")</f>
        <v>-0.69692987691624309</v>
      </c>
      <c r="AK23" s="68"/>
      <c r="AL23" s="79"/>
      <c r="AM23" s="76">
        <f t="shared" ref="AM23:AU23" si="10">SUM(AM17:AM22)</f>
        <v>2235259</v>
      </c>
      <c r="AN23" s="77">
        <f t="shared" si="10"/>
        <v>2771810</v>
      </c>
      <c r="AO23" s="77">
        <f t="shared" si="10"/>
        <v>2771810</v>
      </c>
      <c r="AP23" s="77">
        <f t="shared" si="10"/>
        <v>239018.07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-2771810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114</v>
      </c>
      <c r="E26" s="62"/>
      <c r="F26" s="42">
        <f>SUMIF(Revenues!$A$3:$A$8,'Current Working'!$A$26:$A$27,Revenues!H$3:H$8)</f>
        <v>0</v>
      </c>
      <c r="G26" s="42">
        <f>SUMIF(Revenues!$A$3:$A$8,'Current Working'!$A$26:$A$27,Revenues!I$3:I$8)</f>
        <v>0</v>
      </c>
      <c r="H26" s="42">
        <f>SUMIF(Revenues!$A$3:$A$8,'Current Working'!$A$26:$A$27,Revenues!J$3:J$8)</f>
        <v>0</v>
      </c>
      <c r="I26" s="42">
        <f>SUMIF(Revenues!$A$3:$A$8,'Current Working'!$A$26:$A$27,Revenues!K$3:K$8)</f>
        <v>0</v>
      </c>
      <c r="J26" s="42">
        <f>SUMIF(Revenues!$A$3:$A$8,'Current Working'!$A$26:$A$27,Revenues!L$3:L$8)</f>
        <v>0</v>
      </c>
      <c r="K26" s="42">
        <f>SUMIF(Revenues!$A$3:$A$8,'Current Working'!$A$26:$A$27,Revenues!M$3:M$8)</f>
        <v>0</v>
      </c>
      <c r="L26" s="42">
        <f>SUMIF(Revenues!$A$3:$A$8,'Current Working'!$A$26:$A$27,Revenues!N$3:N$8)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SUMIF(Revenues!$A$3:$A$8,'Current Working'!$A$26:$A$27,Revenues!Q$3:Q$8)</f>
        <v>0</v>
      </c>
      <c r="R26" s="42">
        <f>SUMIF(Revenues!$A$3:$A$8,'Current Working'!$A$26:$A$27,Revenues!R$3:R$8)</f>
        <v>0</v>
      </c>
      <c r="S26" s="42">
        <f>SUMIF(Revenues!$A$3:$A$8,'Current Working'!$A$26:$A$27,Revenues!S$3:S$8)</f>
        <v>0</v>
      </c>
      <c r="T26" s="42">
        <f>SUMIF(Revenues!$A$3:$A$8,'Current Working'!$A$26:$A$27,Revenues!T$3:T$8)</f>
        <v>0</v>
      </c>
      <c r="U26" s="42">
        <f>SUMIF(Revenues!$A$3:$A$8,'Current Working'!$A$26:$A$27,Revenues!U$3:U$8)</f>
        <v>0</v>
      </c>
      <c r="V26" s="42">
        <f>SUMIF(Revenues!$A$3:$A$8,'Current Working'!$A$26:$A$27,Revenues!V$3:V$8)</f>
        <v>0</v>
      </c>
      <c r="W26" s="42">
        <f>SUMIF(Revenues!$A$3:$A$8,'Current Working'!$A$26:$A$27,Revenues!W$3:W$8)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SUMIF(Revenues!$A$3:$A$8,'Current Working'!$A$26,Revenues!Z$3:Z$8)</f>
        <v>0</v>
      </c>
      <c r="AC26" s="42">
        <f>SUMIF(Revenues!$A$3:$A$8,'Current Working'!$A$26,Revenues!AA$3:AA$8)</f>
        <v>0</v>
      </c>
      <c r="AD26" s="42">
        <f>SUMIF(Revenues!$A$3:$A$8,'Current Working'!$A$26,Revenues!AB$3:AB$8)</f>
        <v>0</v>
      </c>
      <c r="AE26" s="42">
        <f>SUMIF(Revenues!$A$3:$A$8,'Current Working'!$A$26,Revenues!AC$3:AC$8)</f>
        <v>0</v>
      </c>
      <c r="AF26" s="42">
        <f>SUMIF(Revenues!$A$3:$A$8,'Current Working'!$A$26,Revenues!AD$3:AD$8)</f>
        <v>0</v>
      </c>
      <c r="AG26" s="42">
        <f>SUMIF(Revenues!$A$3:$A$8,'Current Working'!$A$26,Revenues!AE$3:AE$8)</f>
        <v>0</v>
      </c>
      <c r="AH26" s="42">
        <f>SUMIF(Revenues!$A$3:$A$8,'Current Working'!$A$26,Revenues!AF$3:AF$8)</f>
        <v>0</v>
      </c>
      <c r="AI26" s="46"/>
      <c r="AJ26" s="47"/>
      <c r="AK26" s="68"/>
      <c r="AL26" s="79"/>
      <c r="AM26" s="42">
        <f>SUMIF(Revenues!$A$3:$A$8,'Current Working'!$A$26,Revenues!AI$3:AI$8)</f>
        <v>0</v>
      </c>
      <c r="AN26" s="42">
        <f>SUMIF(Revenues!$A$3:$A$8,'Current Working'!$A$26,Revenues!AJ$3:AJ$8)</f>
        <v>0</v>
      </c>
      <c r="AO26" s="42"/>
      <c r="AP26" s="42">
        <f>SUMIF(Revenues!$A$3:$A$8,'Current Working'!$A$26,Revenues!AL$3:AL$8)</f>
        <v>0</v>
      </c>
      <c r="AQ26" s="42">
        <f>SUMIF(Revenues!$A$3:$A$8,'Current Working'!$A$26,Revenues!AM$3:AM$8)</f>
        <v>0</v>
      </c>
      <c r="AR26" s="42">
        <f>SUMIF(Revenues!$A$3:$A$8,'Current Working'!$A$26,Revenues!AN$3:AN$8)</f>
        <v>0</v>
      </c>
      <c r="AS26" s="42">
        <f>SUMIF(Revenues!$A$3:$A$8,'Current Working'!$A$26,Revenues!AO$3:AO$8)</f>
        <v>0</v>
      </c>
      <c r="AT26" s="42">
        <f>SUMIF(Revenues!$A$3:$A$8,'Current Working'!$A$26,Revenues!AP$3:AP$8)</f>
        <v>0</v>
      </c>
      <c r="AU26" s="46">
        <f>AK26-AH26</f>
        <v>0</v>
      </c>
      <c r="AV26" s="47" t="str">
        <f>IFERROR(AU26/AF26,"-")</f>
        <v>-</v>
      </c>
      <c r="AW26" s="68"/>
      <c r="AY26" s="42">
        <f>SUMIF(Revenues!$A$3:$A$8,'Current Working'!$A$26,Revenues!AS$3:AS$8)</f>
        <v>0</v>
      </c>
      <c r="AZ26" s="46">
        <f>+AY26-AT26</f>
        <v>0</v>
      </c>
      <c r="BA26" s="47" t="str">
        <f>IFERROR(AZ26/AM26,"-")</f>
        <v>-</v>
      </c>
      <c r="BB26" s="42">
        <f>SUMIF(Revenues!$A$3:$A$8,'Current Working'!$A$26,Revenues!AT$3:AT$8)</f>
        <v>0</v>
      </c>
      <c r="BC26" s="42">
        <f>SUMIF(Revenues!$A$3:$A$8,'Current Working'!$A$26,Revenues!AU$3:AU$8)</f>
        <v>0</v>
      </c>
      <c r="BD26" s="42">
        <f>SUMIF(Revenues!$A$3:$A$8,'Current Working'!$A$26,Revenues!AV$3:AV$8)</f>
        <v>0</v>
      </c>
      <c r="BE26" s="42">
        <f>SUMIF(Revenues!$A$3:$A$8,'Current Working'!$A$26,Revenues!AW$3:AW$8)</f>
        <v>0</v>
      </c>
      <c r="BF26" s="42">
        <f>SUMIF(Revenues!$A$3:$A$8,'Current Working'!$A$26,Revenues!AX$3:AX$8)</f>
        <v>0</v>
      </c>
      <c r="BG26" s="42">
        <f>SUMIF(Revenues!$A$3:$A$8,'Current Working'!$A$26,Revenues!AY$3:AY$8)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115</v>
      </c>
      <c r="E27" s="62"/>
      <c r="F27" s="42">
        <f>SUMIF(Revenues!$A$3:$A$8,'Current Working'!$A$26:$A$27,Revenues!H$3:H$8)</f>
        <v>0</v>
      </c>
      <c r="G27" s="42">
        <f>SUMIF(Revenues!$A$3:$A$8,'Current Working'!$A$26:$A$27,Revenues!I$3:I$8)</f>
        <v>0</v>
      </c>
      <c r="H27" s="42">
        <f>SUMIF(Revenues!$A$3:$A$8,'Current Working'!$A$26:$A$27,Revenues!J$3:J$8)</f>
        <v>0</v>
      </c>
      <c r="I27" s="42">
        <f>SUMIF(Revenues!$A$3:$A$8,'Current Working'!$A$26:$A$27,Revenues!K$3:K$8)</f>
        <v>0</v>
      </c>
      <c r="J27" s="42">
        <f>SUMIF(Revenues!$A$3:$A$8,'Current Working'!$A$26:$A$27,Revenues!L$3:L$8)</f>
        <v>0</v>
      </c>
      <c r="K27" s="42">
        <f>SUMIF(Revenues!$A$3:$A$8,'Current Working'!$A$26:$A$27,Revenues!M$3:M$8)</f>
        <v>0</v>
      </c>
      <c r="L27" s="42">
        <f>SUMIF(Revenues!$A$3:$A$8,'Current Working'!$A$26:$A$27,Revenues!N$3:N$8)</f>
        <v>0</v>
      </c>
      <c r="M27" s="46"/>
      <c r="N27" s="47"/>
      <c r="O27" s="41"/>
      <c r="Q27" s="42">
        <f>SUMIF(Revenues!$A$3:$A$8,'Current Working'!$A$26:$A$27,Revenues!Q$3:Q$8)</f>
        <v>0</v>
      </c>
      <c r="R27" s="42">
        <f>SUMIF(Revenues!$A$3:$A$8,'Current Working'!$A$26:$A$27,Revenues!R$3:R$8)</f>
        <v>0</v>
      </c>
      <c r="S27" s="42">
        <f>SUMIF(Revenues!$A$3:$A$8,'Current Working'!$A$26:$A$27,Revenues!S$3:S$8)</f>
        <v>0</v>
      </c>
      <c r="T27" s="42">
        <f>SUMIF(Revenues!$A$3:$A$8,'Current Working'!$A$26:$A$27,Revenues!T$3:T$8)</f>
        <v>0</v>
      </c>
      <c r="U27" s="42">
        <f>SUMIF(Revenues!$A$3:$A$8,'Current Working'!$A$26:$A$27,Revenues!U$3:U$8)</f>
        <v>0</v>
      </c>
      <c r="V27" s="42">
        <f>SUMIF(Revenues!$A$3:$A$8,'Current Working'!$A$26:$A$27,Revenues!V$3:V$8)</f>
        <v>0</v>
      </c>
      <c r="W27" s="42">
        <f>SUMIF(Revenues!$A$3:$A$8,'Current Working'!$A$26:$A$27,Revenues!W$3:W$8)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/>
      <c r="AN27" s="42"/>
      <c r="AO27" s="42"/>
      <c r="AP27" s="42"/>
      <c r="AQ27" s="42"/>
      <c r="AR27" s="42"/>
      <c r="AS27" s="42"/>
      <c r="AT27" s="42"/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SUMIF(Expenses!$A$5:$A$9,'Current Working'!$A$28,Expenses!H$5:H$9)</f>
        <v>0</v>
      </c>
      <c r="G28" s="42">
        <f>SUMIF(Expenses!$A$5:$A$9,'Current Working'!$A$28,Expenses!I$5:I$9)</f>
        <v>0</v>
      </c>
      <c r="H28" s="42">
        <f>SUMIF(Expenses!$A$5:$A$9,'Current Working'!$A$28,Expenses!J$5:J$9)</f>
        <v>0</v>
      </c>
      <c r="I28" s="42">
        <f>SUMIF(Expenses!$A$5:$A$9,'Current Working'!$A$28,Expenses!K$5:K$9)</f>
        <v>0</v>
      </c>
      <c r="J28" s="42">
        <f>SUMIF(Expenses!$A$5:$A$9,'Current Working'!$A$28,Expenses!L$5:L$9)</f>
        <v>0</v>
      </c>
      <c r="K28" s="42">
        <f>SUMIF(Expenses!$A$5:$A$9,'Current Working'!$A$28,Expenses!M$5:M$9)</f>
        <v>0</v>
      </c>
      <c r="L28" s="42">
        <f>-SUMIF(Expenses!$A$5:$A$9,'Current Working'!$A$28,Expenses!N$5:N$9)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-SUMIF(Expenses!$A$5:$A$9,'Current Working'!$A$28,Expenses!Q$5:Q$9)</f>
        <v>0</v>
      </c>
      <c r="R28" s="42">
        <f>-SUMIF(Expenses!$A$5:$A$9,'Current Working'!$A$28,Expenses!R$5:R$9)</f>
        <v>0</v>
      </c>
      <c r="S28" s="42">
        <f>-SUMIF(Expenses!$A$5:$A$9,'Current Working'!$A$28,Expenses!S$5:S$9)</f>
        <v>0</v>
      </c>
      <c r="T28" s="42">
        <f>-SUMIF(Expenses!$A$5:$A$9,'Current Working'!$A$28,Expenses!T$5:T$9)</f>
        <v>0</v>
      </c>
      <c r="U28" s="42">
        <f>-SUMIF(Expenses!$A$5:$A$9,'Current Working'!$A$28,Expenses!U$5:U$9)</f>
        <v>0</v>
      </c>
      <c r="V28" s="42">
        <f>-SUMIF(Expenses!$A$5:$A$9,'Current Working'!$A$28,Expenses!V$5:V$9)</f>
        <v>0</v>
      </c>
      <c r="W28" s="42">
        <f>-SUMIF(Expenses!$A$5:$A$9,'Current Working'!$A$28,Expenses!W$5:W$9)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-SUMIF(Expenses!$A$5:$A$9,'Current Working'!$A$28,Expenses!Z$5:Z$9)</f>
        <v>0</v>
      </c>
      <c r="AC28" s="42">
        <f>-SUMIF(Expenses!$A$5:$A$9,'Current Working'!$A$28,Expenses!AA$5:AA$9)</f>
        <v>0</v>
      </c>
      <c r="AD28" s="42">
        <f>-SUMIF(Expenses!$A$5:$A$9,'Current Working'!$A$28,Expenses!AB$5:AB$9)</f>
        <v>0</v>
      </c>
      <c r="AE28" s="42">
        <f>-SUMIF(Expenses!$A$5:$A$9,'Current Working'!$A$28,Expenses!AC$5:AC$9)</f>
        <v>0</v>
      </c>
      <c r="AF28" s="42">
        <f>-SUMIF(Expenses!$A$5:$A$9,'Current Working'!$A$28,Expenses!AD$5:AD$9)</f>
        <v>0</v>
      </c>
      <c r="AG28" s="42">
        <f>-SUMIF(Expenses!$A$5:$A$9,'Current Working'!$A$28,Expenses!AE$5:AE$9)</f>
        <v>0</v>
      </c>
      <c r="AH28" s="42">
        <f>-SUMIF(Expenses!$A$5:$A$9,'Current Working'!$A$28,Expenses!AF$5:AF$9)</f>
        <v>0</v>
      </c>
      <c r="AI28" s="46"/>
      <c r="AJ28" s="47"/>
      <c r="AK28" s="68"/>
      <c r="AL28" s="79"/>
      <c r="AM28" s="81">
        <f>-SUMIF(Expenses!$A$5:$A$9,'Current Working'!$A$28,Expenses!AI$5:AI$9)</f>
        <v>0</v>
      </c>
      <c r="AN28" s="81">
        <f>-SUMIF(Expenses!$A$5:$A$9,'Current Working'!$A$28,Expenses!AJ$5:AJ$9)</f>
        <v>0</v>
      </c>
      <c r="AO28" s="81"/>
      <c r="AP28" s="81">
        <f>-SUMIF(Expenses!$A$5:$A$9,'Current Working'!$A$28,Expenses!AL$5:AL$9)</f>
        <v>0</v>
      </c>
      <c r="AQ28" s="81">
        <f>-SUMIF(Expenses!$A$5:$A$9,'Current Working'!$A$28,Expenses!AM$5:AM$9)</f>
        <v>0</v>
      </c>
      <c r="AR28" s="81">
        <f>-SUMIF(Expenses!$A$5:$A$9,'Current Working'!$A$28,Expenses!AN$5:AN$9)</f>
        <v>0</v>
      </c>
      <c r="AS28" s="81">
        <f>-SUMIF(Expenses!$A$5:$A$9,'Current Working'!$A$28,Expenses!AO$5:AO$9)</f>
        <v>0</v>
      </c>
      <c r="AT28" s="81">
        <f>-SUMIF(Expenses!$A$5:$A$9,'Current Working'!$A$28,Expenses!AP$5:AP$9)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-SUMIF(Expenses!$A$5:$A$9,'Current Working'!$A$28,Expenses!AS$5:AS$9)</f>
        <v>0</v>
      </c>
      <c r="AZ28" s="82">
        <f>+AY28-AT28</f>
        <v>0</v>
      </c>
      <c r="BA28" s="47" t="str">
        <f>IFERROR(AZ28/AM28,"-")</f>
        <v>-</v>
      </c>
      <c r="BB28" s="81">
        <f>-SUMIF(Expenses!$A$5:$A$9,'Current Working'!$A$28,Expenses!AT$5:AT$9)</f>
        <v>0</v>
      </c>
      <c r="BC28" s="81">
        <f>-SUMIF(Expenses!$A$5:$A$9,'Current Working'!$A$28,Expenses!AU$5:AU$9)</f>
        <v>0</v>
      </c>
      <c r="BD28" s="81">
        <f>-SUMIF(Expenses!$A$5:$A$9,'Current Working'!$A$28,Expenses!AV$5:AV$9)</f>
        <v>0</v>
      </c>
      <c r="BE28" s="81">
        <f>-SUMIF(Expenses!$A$5:$A$9,'Current Working'!$A$28,Expenses!AW$5:AW$9)</f>
        <v>0</v>
      </c>
      <c r="BF28" s="81">
        <f>-SUMIF(Expenses!$A$5:$A$9,'Current Working'!$A$28,Expenses!AX$5:AX$9)</f>
        <v>0</v>
      </c>
      <c r="BG28" s="81">
        <f>-SUMIF(Expenses!$A$5:$A$9,'Current Working'!$A$28,Expenses!AY$5:AY$9)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6">
        <f>SUM(AM26:AM28)</f>
        <v>0</v>
      </c>
      <c r="AN29" s="83">
        <f t="shared" ref="AN29:AT29" si="21">SUM(AN26:AN28)</f>
        <v>0</v>
      </c>
      <c r="AO29" s="83"/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>SUM(AY26:AY28)</f>
        <v>0</v>
      </c>
      <c r="AZ29" s="46">
        <f>+AY29-AT29</f>
        <v>0</v>
      </c>
      <c r="BA29" s="47" t="str">
        <f>IFERROR(AZ29/AM29,"-")</f>
        <v>-</v>
      </c>
      <c r="BB29" s="83">
        <f t="shared" ref="BB29:BG29" si="22">SUM(BB26:BB28)</f>
        <v>0</v>
      </c>
      <c r="BC29" s="83">
        <f t="shared" si="22"/>
        <v>0</v>
      </c>
      <c r="BD29" s="83">
        <f t="shared" si="22"/>
        <v>0</v>
      </c>
      <c r="BE29" s="83">
        <f t="shared" si="22"/>
        <v>0</v>
      </c>
      <c r="BF29" s="83">
        <f t="shared" si="22"/>
        <v>0</v>
      </c>
      <c r="BG29" s="83">
        <f t="shared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278400</v>
      </c>
      <c r="G31" s="83">
        <f>+G14-G23</f>
        <v>637190</v>
      </c>
      <c r="H31" s="62"/>
      <c r="I31" s="62"/>
      <c r="J31" s="62"/>
      <c r="K31" s="62"/>
      <c r="L31" s="83">
        <f>+L14-L23</f>
        <v>1458025.2800000003</v>
      </c>
      <c r="M31" s="83">
        <f>+M14-M23</f>
        <v>820835.28000000026</v>
      </c>
      <c r="N31" s="62"/>
      <c r="O31" s="41"/>
      <c r="Q31" s="83">
        <f t="shared" ref="Q31:W31" si="23">+Q14-Q23</f>
        <v>2109955</v>
      </c>
      <c r="R31" s="83">
        <f t="shared" si="23"/>
        <v>955765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1825089.54</v>
      </c>
      <c r="W31" s="83">
        <f t="shared" si="23"/>
        <v>1825089.54</v>
      </c>
      <c r="X31" s="62"/>
      <c r="Y31" s="63"/>
      <c r="Z31" s="41"/>
      <c r="AA31" s="41"/>
      <c r="AB31" s="84">
        <f>+AB14-AB23</f>
        <v>1741285</v>
      </c>
      <c r="AC31" s="83">
        <f>+AC14-AC23</f>
        <v>1137916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1627412.23</v>
      </c>
      <c r="AI31" s="62"/>
      <c r="AJ31" s="63"/>
      <c r="AK31" s="68"/>
      <c r="AL31" s="79"/>
      <c r="AM31" s="84">
        <f>+AM14-AM23</f>
        <v>-161623</v>
      </c>
      <c r="AN31" s="83">
        <f>+AN14-AN23</f>
        <v>-698174</v>
      </c>
      <c r="AO31" s="83"/>
      <c r="AP31" s="83">
        <f>+AP14-AP23</f>
        <v>678554.48</v>
      </c>
      <c r="AQ31" s="83">
        <f>+AQ14-AQ23</f>
        <v>0</v>
      </c>
      <c r="AR31" s="83">
        <f>+AR14-AR23</f>
        <v>0</v>
      </c>
      <c r="AS31" s="62"/>
      <c r="AT31" s="83">
        <f>+AT14-AT23</f>
        <v>0</v>
      </c>
      <c r="AU31" s="62"/>
      <c r="AV31" s="63"/>
      <c r="AW31" s="68"/>
      <c r="AY31" s="84">
        <f>+AY14-AY23</f>
        <v>0</v>
      </c>
      <c r="AZ31" s="62"/>
      <c r="BA31" s="63"/>
      <c r="BB31" s="83">
        <f>+BB14-BB23</f>
        <v>0</v>
      </c>
      <c r="BC31" s="83">
        <f>+BC14-BC23</f>
        <v>0</v>
      </c>
      <c r="BD31" s="83">
        <f>+BD14-BD23</f>
        <v>0</v>
      </c>
      <c r="BE31" s="83">
        <f>+BE14-BE23</f>
        <v>0</v>
      </c>
      <c r="BF31" s="62"/>
      <c r="BG31" s="83">
        <f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3353040.69</v>
      </c>
      <c r="G33" s="88">
        <f>+G8+G31</f>
        <v>3711830.69</v>
      </c>
      <c r="H33" s="32"/>
      <c r="I33" s="32"/>
      <c r="J33" s="32"/>
      <c r="K33" s="32"/>
      <c r="L33" s="88">
        <f>+L8+L31</f>
        <v>1458025.2800000003</v>
      </c>
      <c r="M33" s="28"/>
      <c r="N33" s="89"/>
      <c r="O33" s="32"/>
      <c r="Q33" s="88">
        <f t="shared" ref="Q33:W33" si="24">+Q8+Q31</f>
        <v>3567980.2800000003</v>
      </c>
      <c r="R33" s="88">
        <f t="shared" si="24"/>
        <v>2413790.2800000003</v>
      </c>
      <c r="S33" s="88">
        <f t="shared" si="24"/>
        <v>0</v>
      </c>
      <c r="T33" s="88">
        <f t="shared" si="24"/>
        <v>0</v>
      </c>
      <c r="U33" s="88">
        <f t="shared" si="24"/>
        <v>0</v>
      </c>
      <c r="V33" s="88">
        <f t="shared" si="24"/>
        <v>1825089.54</v>
      </c>
      <c r="W33" s="88">
        <f t="shared" si="24"/>
        <v>3283114.8200000003</v>
      </c>
      <c r="X33" s="62"/>
      <c r="Y33" s="90"/>
      <c r="Z33" s="91"/>
      <c r="AA33" s="91"/>
      <c r="AB33" s="92">
        <f>+AB8+AB31</f>
        <v>5024399.82</v>
      </c>
      <c r="AC33" s="88">
        <f>+AC8+AC31</f>
        <v>4421030.82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4910527.0500000007</v>
      </c>
      <c r="AI33" s="62"/>
      <c r="AJ33" s="90"/>
      <c r="AL33" s="14"/>
      <c r="AM33" s="92">
        <f>+AM8+AM31</f>
        <v>4748904.0500000007</v>
      </c>
      <c r="AN33" s="88">
        <f>+AN8+AN31</f>
        <v>4212353.0500000007</v>
      </c>
      <c r="AO33" s="88"/>
      <c r="AP33" s="88">
        <f>+AP8+AP31</f>
        <v>678554.48</v>
      </c>
      <c r="AQ33" s="88">
        <f>+AQ8+AQ31</f>
        <v>0</v>
      </c>
      <c r="AR33" s="88">
        <f>+AR8+AR31</f>
        <v>0</v>
      </c>
      <c r="AS33" s="32"/>
      <c r="AT33" s="88">
        <f>+AT8+AT31</f>
        <v>4910527.0500000007</v>
      </c>
      <c r="AU33" s="62"/>
      <c r="AV33" s="90"/>
      <c r="AY33" s="92">
        <f>+AY8+AY31</f>
        <v>4910527.0500000007</v>
      </c>
      <c r="AZ33" s="62"/>
      <c r="BA33" s="90"/>
      <c r="BB33" s="88">
        <f t="shared" ref="BB33:BG33" si="25">+BB8+BB31</f>
        <v>0</v>
      </c>
      <c r="BC33" s="88">
        <f t="shared" si="25"/>
        <v>0</v>
      </c>
      <c r="BD33" s="88">
        <f t="shared" si="25"/>
        <v>0</v>
      </c>
      <c r="BE33" s="88">
        <f t="shared" si="25"/>
        <v>0</v>
      </c>
      <c r="BF33" s="88">
        <f t="shared" si="25"/>
        <v>0</v>
      </c>
      <c r="BG33" s="88">
        <f t="shared" si="25"/>
        <v>4910527.0500000007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166745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922990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4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-1458025.2800000003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-3283114.8200000003</v>
      </c>
      <c r="AL72" s="14"/>
      <c r="AT72" s="121">
        <f>+AT70-AT33</f>
        <v>-4910527.0500000007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6"/>
  <sheetViews>
    <sheetView tabSelected="1" zoomScale="80" zoomScaleNormal="80" workbookViewId="0">
      <selection activeCell="AA29" sqref="AA27:AA29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7" hidden="1" customWidth="1" outlineLevel="1"/>
    <col min="4" max="4" width="8" style="187" hidden="1" customWidth="1" outlineLevel="1"/>
    <col min="5" max="5" width="12.5703125" style="187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customWidth="1" outlineLevel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5" t="s">
        <v>2</v>
      </c>
      <c r="I1" s="205"/>
      <c r="J1" s="205"/>
      <c r="K1" s="205"/>
      <c r="L1" s="205"/>
      <c r="M1" s="205"/>
      <c r="N1" s="205"/>
      <c r="O1" s="205"/>
      <c r="Q1" s="206" t="s">
        <v>3</v>
      </c>
      <c r="R1" s="206"/>
      <c r="S1" s="206"/>
      <c r="T1" s="206"/>
      <c r="U1" s="206"/>
      <c r="V1" s="206"/>
      <c r="W1" s="206"/>
      <c r="X1" s="206"/>
      <c r="Z1" s="207" t="s">
        <v>4</v>
      </c>
      <c r="AA1" s="207"/>
      <c r="AB1" s="207"/>
      <c r="AC1" s="207"/>
      <c r="AD1" s="207"/>
      <c r="AE1" s="207"/>
      <c r="AF1" s="207"/>
      <c r="AG1" s="207"/>
      <c r="AI1" s="208" t="s">
        <v>5</v>
      </c>
      <c r="AJ1" s="208"/>
      <c r="AK1" s="208"/>
      <c r="AL1" s="208"/>
      <c r="AM1" s="208"/>
      <c r="AN1" s="208"/>
      <c r="AO1" s="208"/>
      <c r="AP1" s="208"/>
      <c r="AQ1" s="208"/>
      <c r="AS1" s="206" t="s">
        <v>6</v>
      </c>
      <c r="AT1" s="206"/>
      <c r="AU1" s="206"/>
      <c r="AV1" s="206"/>
      <c r="AW1" s="206"/>
      <c r="AX1" s="206"/>
      <c r="AY1" s="206"/>
      <c r="AZ1" s="206"/>
    </row>
    <row r="2" spans="1:52" s="192" customFormat="1" ht="33.75" customHeight="1" x14ac:dyDescent="0.2">
      <c r="A2" s="188" t="s">
        <v>70</v>
      </c>
      <c r="B2" s="188" t="s">
        <v>71</v>
      </c>
      <c r="C2" s="189" t="s">
        <v>72</v>
      </c>
      <c r="D2" s="189" t="s">
        <v>73</v>
      </c>
      <c r="E2" s="189" t="s">
        <v>74</v>
      </c>
      <c r="F2" s="190" t="s">
        <v>75</v>
      </c>
      <c r="G2" s="190" t="s">
        <v>76</v>
      </c>
      <c r="H2" s="191" t="s">
        <v>7</v>
      </c>
      <c r="I2" s="191" t="s">
        <v>8</v>
      </c>
      <c r="J2" s="191" t="s">
        <v>77</v>
      </c>
      <c r="K2" s="191" t="s">
        <v>78</v>
      </c>
      <c r="L2" s="191" t="s">
        <v>79</v>
      </c>
      <c r="M2" s="191" t="s">
        <v>80</v>
      </c>
      <c r="N2" s="191" t="s">
        <v>13</v>
      </c>
      <c r="O2" s="191" t="s">
        <v>81</v>
      </c>
      <c r="Q2" s="168" t="s">
        <v>7</v>
      </c>
      <c r="R2" s="168" t="s">
        <v>8</v>
      </c>
      <c r="S2" s="168" t="s">
        <v>77</v>
      </c>
      <c r="T2" s="168" t="s">
        <v>78</v>
      </c>
      <c r="U2" s="168" t="s">
        <v>79</v>
      </c>
      <c r="V2" s="168" t="s">
        <v>80</v>
      </c>
      <c r="W2" s="168" t="s">
        <v>13</v>
      </c>
      <c r="X2" s="168" t="s">
        <v>81</v>
      </c>
      <c r="Z2" s="170" t="s">
        <v>7</v>
      </c>
      <c r="AA2" s="170" t="s">
        <v>8</v>
      </c>
      <c r="AB2" s="170" t="s">
        <v>77</v>
      </c>
      <c r="AC2" s="170" t="s">
        <v>78</v>
      </c>
      <c r="AD2" s="170" t="s">
        <v>79</v>
      </c>
      <c r="AE2" s="170" t="s">
        <v>80</v>
      </c>
      <c r="AF2" s="170" t="s">
        <v>17</v>
      </c>
      <c r="AG2" s="170" t="s">
        <v>81</v>
      </c>
      <c r="AI2" s="172" t="s">
        <v>148</v>
      </c>
      <c r="AJ2" s="172" t="s">
        <v>8</v>
      </c>
      <c r="AK2" s="172" t="s">
        <v>149</v>
      </c>
      <c r="AL2" s="172" t="s">
        <v>77</v>
      </c>
      <c r="AM2" s="172" t="s">
        <v>78</v>
      </c>
      <c r="AN2" s="172" t="s">
        <v>79</v>
      </c>
      <c r="AO2" s="172" t="s">
        <v>80</v>
      </c>
      <c r="AP2" s="172" t="s">
        <v>17</v>
      </c>
      <c r="AQ2" s="176" t="s">
        <v>82</v>
      </c>
      <c r="AR2" s="174"/>
      <c r="AS2" s="168" t="s">
        <v>7</v>
      </c>
      <c r="AT2" s="168" t="s">
        <v>8</v>
      </c>
      <c r="AU2" s="168" t="s">
        <v>77</v>
      </c>
      <c r="AV2" s="168" t="s">
        <v>78</v>
      </c>
      <c r="AW2" s="168" t="s">
        <v>79</v>
      </c>
      <c r="AX2" s="168" t="s">
        <v>80</v>
      </c>
      <c r="AY2" s="168" t="s">
        <v>17</v>
      </c>
      <c r="AZ2" s="185" t="s">
        <v>82</v>
      </c>
    </row>
    <row r="3" spans="1:52" s="192" customFormat="1" ht="12.75" customHeight="1" x14ac:dyDescent="0.2">
      <c r="A3" s="197">
        <v>6</v>
      </c>
      <c r="B3" s="198" t="s">
        <v>142</v>
      </c>
      <c r="C3" s="197" t="s">
        <v>83</v>
      </c>
      <c r="D3" s="197" t="s">
        <v>83</v>
      </c>
      <c r="E3" s="197">
        <v>900</v>
      </c>
      <c r="F3" s="143" t="str">
        <f t="shared" ref="F3:F13" si="0">RIGHT(B3,7)</f>
        <v>6240.05</v>
      </c>
      <c r="G3" s="200" t="s">
        <v>143</v>
      </c>
      <c r="H3" s="191"/>
      <c r="I3" s="191"/>
      <c r="J3" s="191"/>
      <c r="K3" s="191"/>
      <c r="L3" s="191"/>
      <c r="M3" s="191"/>
      <c r="N3" s="191"/>
      <c r="O3" s="191"/>
      <c r="Q3" s="168"/>
      <c r="R3" s="168"/>
      <c r="S3" s="168"/>
      <c r="T3" s="168"/>
      <c r="U3" s="168"/>
      <c r="V3" s="168"/>
      <c r="W3" s="168"/>
      <c r="X3" s="142">
        <f t="shared" ref="X3:X13" si="1">W3-R3</f>
        <v>0</v>
      </c>
      <c r="Z3" s="179">
        <v>0</v>
      </c>
      <c r="AA3" s="179">
        <v>2165</v>
      </c>
      <c r="AB3" s="170"/>
      <c r="AC3" s="170"/>
      <c r="AD3" s="170"/>
      <c r="AE3" s="179">
        <v>1904.66</v>
      </c>
      <c r="AF3" s="179">
        <v>1904.66</v>
      </c>
      <c r="AG3" s="175">
        <f>AF3-AA3</f>
        <v>-260.33999999999992</v>
      </c>
      <c r="AI3" s="171" t="s">
        <v>112</v>
      </c>
      <c r="AJ3" s="171" t="s">
        <v>112</v>
      </c>
      <c r="AK3" s="171"/>
      <c r="AL3" s="172">
        <f>IFERROR(VLOOKUP(B3,[1]rptBudgetaryBudgetCrossOrganiza!$A$6986:$O$7174,13,FALSE),"0")</f>
        <v>0</v>
      </c>
      <c r="AM3" s="172"/>
      <c r="AN3" s="172"/>
      <c r="AO3" s="171" t="str">
        <f>IFERROR(VLOOKUP(F3,'[2]rptBudgetPerformance (28)'!$A$3:$Q$14,12,FALSE),"0")</f>
        <v>0</v>
      </c>
      <c r="AP3" s="172"/>
      <c r="AQ3" s="173">
        <f t="shared" ref="AQ3:AQ13" si="2">AP3-AJ3</f>
        <v>0</v>
      </c>
      <c r="AR3" s="174"/>
      <c r="AS3" s="168"/>
      <c r="AT3" s="168"/>
      <c r="AU3" s="168"/>
      <c r="AV3" s="168"/>
      <c r="AW3" s="168"/>
      <c r="AX3" s="168"/>
      <c r="AY3" s="168"/>
      <c r="AZ3" s="185"/>
    </row>
    <row r="4" spans="1:52" s="192" customFormat="1" ht="12.75" customHeight="1" x14ac:dyDescent="0.2">
      <c r="A4" s="197">
        <v>7</v>
      </c>
      <c r="B4" s="199" t="s">
        <v>141</v>
      </c>
      <c r="C4" s="197" t="s">
        <v>83</v>
      </c>
      <c r="D4" s="197" t="s">
        <v>83</v>
      </c>
      <c r="E4" s="197">
        <v>900</v>
      </c>
      <c r="F4" s="143" t="str">
        <f t="shared" si="0"/>
        <v>7000.99</v>
      </c>
      <c r="G4" s="200" t="s">
        <v>84</v>
      </c>
      <c r="H4" s="191"/>
      <c r="I4" s="191"/>
      <c r="J4" s="191"/>
      <c r="K4" s="191"/>
      <c r="L4" s="191"/>
      <c r="M4" s="191"/>
      <c r="N4" s="191"/>
      <c r="O4" s="191"/>
      <c r="Q4" s="168"/>
      <c r="R4" s="168"/>
      <c r="S4" s="168"/>
      <c r="T4" s="168"/>
      <c r="U4" s="168"/>
      <c r="V4" s="168"/>
      <c r="W4" s="168"/>
      <c r="X4" s="142">
        <f t="shared" si="1"/>
        <v>0</v>
      </c>
      <c r="Z4" s="179">
        <v>14665</v>
      </c>
      <c r="AA4" s="179">
        <v>0</v>
      </c>
      <c r="AB4" s="170"/>
      <c r="AC4" s="170"/>
      <c r="AD4" s="170"/>
      <c r="AE4" s="179">
        <v>0</v>
      </c>
      <c r="AF4" s="179">
        <v>0</v>
      </c>
      <c r="AG4" s="175">
        <f>AF4-AA4</f>
        <v>0</v>
      </c>
      <c r="AI4" s="171">
        <v>14665</v>
      </c>
      <c r="AJ4" s="171">
        <v>14665</v>
      </c>
      <c r="AK4" s="171">
        <v>14665</v>
      </c>
      <c r="AL4" s="172">
        <f>IFERROR(VLOOKUP(B4,[1]rptBudgetaryBudgetCrossOrganiza!$A$6986:$O$7174,13,FALSE),"0")</f>
        <v>0</v>
      </c>
      <c r="AM4" s="172"/>
      <c r="AN4" s="172"/>
      <c r="AO4" s="172"/>
      <c r="AP4" s="172"/>
      <c r="AQ4" s="173">
        <f t="shared" si="2"/>
        <v>-14665</v>
      </c>
      <c r="AR4" s="174"/>
      <c r="AS4" s="168"/>
      <c r="AT4" s="168"/>
      <c r="AU4" s="168"/>
      <c r="AV4" s="168"/>
      <c r="AW4" s="168"/>
      <c r="AX4" s="168"/>
      <c r="AY4" s="168"/>
      <c r="AZ4" s="185"/>
    </row>
    <row r="5" spans="1:52" x14ac:dyDescent="0.2">
      <c r="A5" s="197">
        <v>8</v>
      </c>
      <c r="B5" s="143" t="s">
        <v>128</v>
      </c>
      <c r="C5" s="193" t="s">
        <v>83</v>
      </c>
      <c r="D5" s="193" t="s">
        <v>83</v>
      </c>
      <c r="E5" s="187">
        <v>900</v>
      </c>
      <c r="F5" s="143" t="str">
        <f t="shared" si="0"/>
        <v>8300.06</v>
      </c>
      <c r="G5" s="143" t="s">
        <v>132</v>
      </c>
      <c r="H5" s="166">
        <v>0</v>
      </c>
      <c r="I5" s="166">
        <v>14265</v>
      </c>
      <c r="J5" s="166"/>
      <c r="K5" s="166"/>
      <c r="L5" s="166"/>
      <c r="M5" s="166">
        <v>4638.6499999999996</v>
      </c>
      <c r="N5" s="166">
        <v>4638.6499999999996</v>
      </c>
      <c r="O5" s="141">
        <f t="shared" ref="O5:O8" si="3">N5-I5</f>
        <v>-9626.35</v>
      </c>
      <c r="Q5" s="177">
        <v>0</v>
      </c>
      <c r="R5" s="177">
        <v>9630</v>
      </c>
      <c r="S5" s="177"/>
      <c r="T5" s="177"/>
      <c r="U5" s="177"/>
      <c r="V5" s="177">
        <v>9336.0300000000007</v>
      </c>
      <c r="W5" s="177">
        <v>9336.0300000000007</v>
      </c>
      <c r="X5" s="142">
        <f t="shared" si="1"/>
        <v>-293.96999999999935</v>
      </c>
      <c r="Z5" s="179" t="s">
        <v>112</v>
      </c>
      <c r="AA5" s="179" t="s">
        <v>112</v>
      </c>
      <c r="AB5" s="179"/>
      <c r="AC5" s="179"/>
      <c r="AD5" s="179"/>
      <c r="AE5" s="179" t="s">
        <v>112</v>
      </c>
      <c r="AF5" s="179" t="s">
        <v>112</v>
      </c>
      <c r="AG5" s="175">
        <f t="shared" ref="AG5:AG13" si="4">AF5-AA5</f>
        <v>0</v>
      </c>
      <c r="AI5" s="171" t="s">
        <v>112</v>
      </c>
      <c r="AJ5" s="171" t="s">
        <v>112</v>
      </c>
      <c r="AK5" s="171" t="str">
        <f>AJ5</f>
        <v>0</v>
      </c>
      <c r="AL5" s="172">
        <f>IFERROR(VLOOKUP(B5,[1]rptBudgetaryBudgetCrossOrganiza!$A$6986:$O$7174,13,FALSE),"0")</f>
        <v>0</v>
      </c>
      <c r="AM5" s="173"/>
      <c r="AN5" s="173"/>
      <c r="AO5" s="173"/>
      <c r="AP5" s="173"/>
      <c r="AQ5" s="173">
        <f t="shared" si="2"/>
        <v>0</v>
      </c>
      <c r="AS5" s="142"/>
      <c r="AT5" s="142"/>
      <c r="AU5" s="142"/>
      <c r="AV5" s="142"/>
      <c r="AW5" s="142"/>
      <c r="AX5" s="142"/>
      <c r="AY5" s="142"/>
      <c r="AZ5" s="142">
        <f t="shared" ref="AZ5:AZ8" si="5">AY5-AT5</f>
        <v>0</v>
      </c>
    </row>
    <row r="6" spans="1:52" x14ac:dyDescent="0.2">
      <c r="A6" s="197">
        <v>8</v>
      </c>
      <c r="B6" s="143" t="s">
        <v>145</v>
      </c>
      <c r="C6" s="187" t="s">
        <v>83</v>
      </c>
      <c r="D6" s="193" t="s">
        <v>83</v>
      </c>
      <c r="E6" s="187">
        <v>900</v>
      </c>
      <c r="F6" s="143" t="str">
        <f t="shared" si="0"/>
        <v>8300.13</v>
      </c>
      <c r="G6" s="201" t="s">
        <v>146</v>
      </c>
      <c r="H6" s="166"/>
      <c r="I6" s="166"/>
      <c r="J6" s="166"/>
      <c r="K6" s="166"/>
      <c r="L6" s="166"/>
      <c r="M6" s="166"/>
      <c r="N6" s="166"/>
      <c r="O6" s="141"/>
      <c r="Q6" s="177"/>
      <c r="R6" s="177"/>
      <c r="S6" s="177"/>
      <c r="T6" s="177"/>
      <c r="U6" s="177"/>
      <c r="V6" s="177"/>
      <c r="W6" s="177"/>
      <c r="X6" s="142"/>
      <c r="Z6" s="179"/>
      <c r="AA6" s="179"/>
      <c r="AB6" s="179"/>
      <c r="AC6" s="179"/>
      <c r="AD6" s="179"/>
      <c r="AE6" s="179"/>
      <c r="AF6" s="179"/>
      <c r="AG6" s="175"/>
      <c r="AI6" s="171">
        <v>1250000</v>
      </c>
      <c r="AJ6" s="171">
        <v>1250000</v>
      </c>
      <c r="AK6" s="171">
        <f t="shared" ref="AK6:AK13" si="6">AJ6</f>
        <v>1250000</v>
      </c>
      <c r="AL6" s="172">
        <f>IFERROR(VLOOKUP(B6,[1]rptBudgetaryBudgetCrossOrganiza!$A$6986:$O$7174,13,FALSE),"0")</f>
        <v>0</v>
      </c>
      <c r="AM6" s="173"/>
      <c r="AN6" s="173"/>
      <c r="AO6" s="173"/>
      <c r="AP6" s="173"/>
      <c r="AQ6" s="173">
        <f t="shared" si="2"/>
        <v>-1250000</v>
      </c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7">
        <v>8</v>
      </c>
      <c r="B7" s="143" t="s">
        <v>129</v>
      </c>
      <c r="C7" s="193" t="s">
        <v>83</v>
      </c>
      <c r="D7" s="193" t="s">
        <v>83</v>
      </c>
      <c r="E7" s="187">
        <v>900</v>
      </c>
      <c r="F7" s="143" t="str">
        <f t="shared" si="0"/>
        <v>8300.16</v>
      </c>
      <c r="G7" s="143" t="s">
        <v>133</v>
      </c>
      <c r="H7" s="166">
        <v>0</v>
      </c>
      <c r="I7" s="166">
        <v>1148145</v>
      </c>
      <c r="J7" s="166"/>
      <c r="K7" s="166"/>
      <c r="L7" s="166"/>
      <c r="M7" s="166">
        <v>8225.1200000000008</v>
      </c>
      <c r="N7" s="166">
        <v>8225.1200000000008</v>
      </c>
      <c r="O7" s="141">
        <f t="shared" si="3"/>
        <v>-1139919.8799999999</v>
      </c>
      <c r="Q7" s="177">
        <v>0</v>
      </c>
      <c r="R7" s="177">
        <v>1139920</v>
      </c>
      <c r="S7" s="142"/>
      <c r="T7" s="142"/>
      <c r="U7" s="142"/>
      <c r="V7" s="177">
        <v>0</v>
      </c>
      <c r="W7" s="177">
        <v>0</v>
      </c>
      <c r="X7" s="142">
        <f t="shared" si="1"/>
        <v>-1139920</v>
      </c>
      <c r="Z7" s="179">
        <v>0</v>
      </c>
      <c r="AA7" s="179">
        <v>1203369</v>
      </c>
      <c r="AB7" s="179"/>
      <c r="AC7" s="179"/>
      <c r="AD7" s="179"/>
      <c r="AE7" s="179">
        <v>304866.32</v>
      </c>
      <c r="AF7" s="179">
        <v>304866.32</v>
      </c>
      <c r="AG7" s="175">
        <f t="shared" si="4"/>
        <v>-898502.67999999993</v>
      </c>
      <c r="AI7" s="171">
        <v>0</v>
      </c>
      <c r="AJ7" s="171">
        <v>536551</v>
      </c>
      <c r="AK7" s="171">
        <f t="shared" si="6"/>
        <v>536551</v>
      </c>
      <c r="AL7" s="172">
        <f>IFERROR(VLOOKUP(B7,[1]rptBudgetaryBudgetCrossOrganiza!$A$6986:$O$7174,13,FALSE),"0")</f>
        <v>216042.78</v>
      </c>
      <c r="AM7" s="173"/>
      <c r="AN7" s="173"/>
      <c r="AO7" s="173"/>
      <c r="AP7" s="173"/>
      <c r="AQ7" s="173">
        <f t="shared" si="2"/>
        <v>-536551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A8" s="197">
        <v>8</v>
      </c>
      <c r="B8" s="143" t="s">
        <v>130</v>
      </c>
      <c r="C8" s="193" t="s">
        <v>83</v>
      </c>
      <c r="D8" s="193" t="s">
        <v>83</v>
      </c>
      <c r="E8" s="187">
        <v>900</v>
      </c>
      <c r="F8" s="143" t="str">
        <f t="shared" si="0"/>
        <v>8300.98</v>
      </c>
      <c r="G8" s="143" t="s">
        <v>134</v>
      </c>
      <c r="H8" s="166">
        <v>0</v>
      </c>
      <c r="I8" s="166">
        <v>0</v>
      </c>
      <c r="J8" s="166"/>
      <c r="K8" s="166"/>
      <c r="L8" s="166"/>
      <c r="M8" s="166">
        <v>588506.29</v>
      </c>
      <c r="N8" s="166">
        <v>588506.29</v>
      </c>
      <c r="O8" s="141">
        <f t="shared" si="3"/>
        <v>588506.29</v>
      </c>
      <c r="Q8" s="177">
        <v>0</v>
      </c>
      <c r="R8" s="177">
        <v>0</v>
      </c>
      <c r="S8" s="142"/>
      <c r="T8" s="142"/>
      <c r="U8" s="142"/>
      <c r="V8" s="177">
        <v>235156.89</v>
      </c>
      <c r="W8" s="177">
        <v>235156.89</v>
      </c>
      <c r="X8" s="142">
        <f t="shared" si="1"/>
        <v>235156.89</v>
      </c>
      <c r="Z8" s="179" t="s">
        <v>112</v>
      </c>
      <c r="AA8" s="179" t="s">
        <v>112</v>
      </c>
      <c r="AB8" s="179"/>
      <c r="AC8" s="179"/>
      <c r="AD8" s="179"/>
      <c r="AE8" s="179" t="s">
        <v>112</v>
      </c>
      <c r="AF8" s="179" t="s">
        <v>112</v>
      </c>
      <c r="AG8" s="175">
        <f t="shared" si="4"/>
        <v>0</v>
      </c>
      <c r="AI8" s="171" t="s">
        <v>112</v>
      </c>
      <c r="AJ8" s="171" t="s">
        <v>112</v>
      </c>
      <c r="AK8" s="171" t="str">
        <f t="shared" si="6"/>
        <v>0</v>
      </c>
      <c r="AL8" s="172">
        <f>IFERROR(VLOOKUP(B8,[1]rptBudgetaryBudgetCrossOrganiza!$A$6986:$O$7174,13,FALSE),"0")</f>
        <v>0</v>
      </c>
      <c r="AM8" s="173"/>
      <c r="AN8" s="173"/>
      <c r="AO8" s="173"/>
      <c r="AP8" s="173"/>
      <c r="AQ8" s="173">
        <f t="shared" si="2"/>
        <v>0</v>
      </c>
      <c r="AS8" s="142"/>
      <c r="AT8" s="142"/>
      <c r="AU8" s="142"/>
      <c r="AV8" s="142"/>
      <c r="AW8" s="142"/>
      <c r="AX8" s="142"/>
      <c r="AY8" s="142"/>
      <c r="AZ8" s="142">
        <f t="shared" si="5"/>
        <v>0</v>
      </c>
    </row>
    <row r="9" spans="1:52" x14ac:dyDescent="0.2">
      <c r="A9" s="197">
        <v>8</v>
      </c>
      <c r="B9" s="143" t="s">
        <v>131</v>
      </c>
      <c r="C9" s="193" t="s">
        <v>83</v>
      </c>
      <c r="D9" s="193" t="s">
        <v>83</v>
      </c>
      <c r="E9" s="187">
        <v>900</v>
      </c>
      <c r="F9" s="143" t="str">
        <f t="shared" si="0"/>
        <v>8300.99</v>
      </c>
      <c r="G9" s="143" t="s">
        <v>135</v>
      </c>
      <c r="H9" s="166">
        <v>500000</v>
      </c>
      <c r="I9" s="166">
        <v>0</v>
      </c>
      <c r="J9" s="166"/>
      <c r="K9" s="166"/>
      <c r="L9" s="166"/>
      <c r="M9" s="166">
        <v>0</v>
      </c>
      <c r="N9" s="166">
        <v>0</v>
      </c>
      <c r="O9" s="141"/>
      <c r="Q9" s="177" t="s">
        <v>112</v>
      </c>
      <c r="R9" s="177" t="s">
        <v>112</v>
      </c>
      <c r="S9" s="142"/>
      <c r="T9" s="142"/>
      <c r="U9" s="142"/>
      <c r="V9" s="177" t="s">
        <v>112</v>
      </c>
      <c r="W9" s="177" t="s">
        <v>112</v>
      </c>
      <c r="X9" s="142">
        <f t="shared" si="1"/>
        <v>0</v>
      </c>
      <c r="Z9" s="179">
        <v>740000</v>
      </c>
      <c r="AA9" s="179">
        <v>0</v>
      </c>
      <c r="AB9" s="179"/>
      <c r="AC9" s="179"/>
      <c r="AD9" s="179"/>
      <c r="AE9" s="179">
        <v>0</v>
      </c>
      <c r="AF9" s="179">
        <v>0</v>
      </c>
      <c r="AG9" s="175">
        <f t="shared" si="4"/>
        <v>0</v>
      </c>
      <c r="AI9" s="171">
        <v>740000</v>
      </c>
      <c r="AJ9" s="171">
        <v>740000</v>
      </c>
      <c r="AK9" s="171">
        <f t="shared" si="6"/>
        <v>740000</v>
      </c>
      <c r="AL9" s="172">
        <f>IFERROR(VLOOKUP(B9,[1]rptBudgetaryBudgetCrossOrganiza!$A$6986:$O$7174,13,FALSE),"0")</f>
        <v>0</v>
      </c>
      <c r="AM9" s="173"/>
      <c r="AN9" s="173"/>
      <c r="AO9" s="173"/>
      <c r="AP9" s="173"/>
      <c r="AQ9" s="173">
        <f t="shared" si="2"/>
        <v>-740000</v>
      </c>
      <c r="AS9" s="142"/>
      <c r="AT9" s="142"/>
      <c r="AU9" s="142"/>
      <c r="AV9" s="142"/>
      <c r="AW9" s="142"/>
      <c r="AX9" s="142"/>
      <c r="AY9" s="142"/>
      <c r="AZ9" s="142"/>
    </row>
    <row r="10" spans="1:52" x14ac:dyDescent="0.2">
      <c r="A10" s="197">
        <v>6</v>
      </c>
      <c r="B10" s="143" t="s">
        <v>144</v>
      </c>
      <c r="C10" s="193">
        <v>20</v>
      </c>
      <c r="D10" s="193">
        <v>25</v>
      </c>
      <c r="E10" s="187">
        <v>320</v>
      </c>
      <c r="F10" s="143" t="str">
        <f t="shared" si="0"/>
        <v>6000.01</v>
      </c>
      <c r="G10" s="143" t="s">
        <v>85</v>
      </c>
      <c r="H10" s="166"/>
      <c r="I10" s="166"/>
      <c r="J10" s="166"/>
      <c r="K10" s="166"/>
      <c r="L10" s="166"/>
      <c r="M10" s="166"/>
      <c r="N10" s="166"/>
      <c r="O10" s="141"/>
      <c r="Q10" s="177"/>
      <c r="R10" s="177"/>
      <c r="S10" s="142"/>
      <c r="T10" s="142"/>
      <c r="U10" s="142"/>
      <c r="V10" s="177"/>
      <c r="W10" s="177"/>
      <c r="X10" s="142"/>
      <c r="Z10" s="179">
        <v>0</v>
      </c>
      <c r="AA10" s="179">
        <v>140000</v>
      </c>
      <c r="AB10" s="179"/>
      <c r="AC10" s="179"/>
      <c r="AD10" s="179"/>
      <c r="AE10" s="179">
        <v>145322.82999999999</v>
      </c>
      <c r="AF10" s="179">
        <v>145322.82999999999</v>
      </c>
      <c r="AG10" s="175">
        <f t="shared" si="4"/>
        <v>5322.8299999999872</v>
      </c>
      <c r="AI10" s="171">
        <v>62269</v>
      </c>
      <c r="AJ10" s="171">
        <v>62269</v>
      </c>
      <c r="AK10" s="171">
        <v>62269</v>
      </c>
      <c r="AL10" s="172">
        <f>IFERROR(VLOOKUP(B10,[1]rptBudgetaryBudgetCrossOrganiza!$A$6986:$O$7174,13,FALSE),"0")</f>
        <v>22975.29</v>
      </c>
      <c r="AM10" s="173"/>
      <c r="AN10" s="173"/>
      <c r="AO10" s="173"/>
      <c r="AP10" s="173"/>
      <c r="AQ10" s="173">
        <f t="shared" si="2"/>
        <v>-62269</v>
      </c>
      <c r="AS10" s="196"/>
      <c r="AT10" s="196"/>
      <c r="AU10" s="196"/>
      <c r="AV10" s="196"/>
      <c r="AW10" s="196"/>
      <c r="AX10" s="196"/>
      <c r="AY10" s="196"/>
      <c r="AZ10" s="196"/>
    </row>
    <row r="11" spans="1:52" x14ac:dyDescent="0.2">
      <c r="A11" s="197">
        <v>6</v>
      </c>
      <c r="B11" s="143" t="s">
        <v>138</v>
      </c>
      <c r="C11" s="193">
        <v>20</v>
      </c>
      <c r="D11" s="193">
        <v>25</v>
      </c>
      <c r="E11" s="187">
        <v>320</v>
      </c>
      <c r="F11" s="143" t="str">
        <f t="shared" si="0"/>
        <v>6200.02</v>
      </c>
      <c r="G11" s="143" t="s">
        <v>86</v>
      </c>
      <c r="H11" s="166"/>
      <c r="I11" s="166"/>
      <c r="J11" s="166"/>
      <c r="K11" s="166"/>
      <c r="L11" s="166"/>
      <c r="M11" s="166"/>
      <c r="N11" s="166"/>
      <c r="O11" s="141"/>
      <c r="Q11" s="177">
        <v>0</v>
      </c>
      <c r="R11" s="177">
        <v>4640</v>
      </c>
      <c r="S11" s="142"/>
      <c r="T11" s="142"/>
      <c r="U11" s="142"/>
      <c r="V11" s="177">
        <v>0</v>
      </c>
      <c r="W11" s="177">
        <v>0</v>
      </c>
      <c r="X11" s="142">
        <f t="shared" si="1"/>
        <v>-4640</v>
      </c>
      <c r="Z11" s="179" t="s">
        <v>112</v>
      </c>
      <c r="AA11" s="179" t="s">
        <v>112</v>
      </c>
      <c r="AB11" s="179"/>
      <c r="AC11" s="179"/>
      <c r="AD11" s="179"/>
      <c r="AE11" s="179" t="s">
        <v>112</v>
      </c>
      <c r="AF11" s="179" t="s">
        <v>112</v>
      </c>
      <c r="AG11" s="175">
        <f t="shared" si="4"/>
        <v>0</v>
      </c>
      <c r="AI11" s="171" t="s">
        <v>112</v>
      </c>
      <c r="AJ11" s="171" t="s">
        <v>112</v>
      </c>
      <c r="AK11" s="171" t="str">
        <f t="shared" si="6"/>
        <v>0</v>
      </c>
      <c r="AL11" s="172">
        <f>IFERROR(VLOOKUP(B11,[1]rptBudgetaryBudgetCrossOrganiza!$A$6986:$O$7174,13,FALSE),"0")</f>
        <v>0</v>
      </c>
      <c r="AM11" s="173"/>
      <c r="AN11" s="173"/>
      <c r="AO11" s="173"/>
      <c r="AP11" s="173"/>
      <c r="AQ11" s="173">
        <f t="shared" si="2"/>
        <v>0</v>
      </c>
      <c r="AS11" s="196"/>
      <c r="AT11" s="196"/>
      <c r="AU11" s="196"/>
      <c r="AV11" s="196"/>
      <c r="AW11" s="196"/>
      <c r="AX11" s="196"/>
      <c r="AY11" s="196"/>
      <c r="AZ11" s="196"/>
    </row>
    <row r="12" spans="1:52" x14ac:dyDescent="0.2">
      <c r="A12" s="197">
        <v>6</v>
      </c>
      <c r="B12" s="143" t="s">
        <v>139</v>
      </c>
      <c r="C12" s="193">
        <v>20</v>
      </c>
      <c r="D12" s="193">
        <v>25</v>
      </c>
      <c r="E12" s="187">
        <v>320</v>
      </c>
      <c r="F12" s="143" t="str">
        <f t="shared" si="0"/>
        <v>6600.25</v>
      </c>
      <c r="G12" s="143" t="s">
        <v>113</v>
      </c>
      <c r="H12" s="166"/>
      <c r="I12" s="166"/>
      <c r="J12" s="166"/>
      <c r="K12" s="166"/>
      <c r="L12" s="166"/>
      <c r="M12" s="166"/>
      <c r="N12" s="166"/>
      <c r="O12" s="141"/>
      <c r="Q12" s="177">
        <v>166745</v>
      </c>
      <c r="R12" s="177">
        <v>166745</v>
      </c>
      <c r="S12" s="142"/>
      <c r="T12" s="142"/>
      <c r="U12" s="142"/>
      <c r="V12" s="177">
        <v>166745</v>
      </c>
      <c r="W12" s="177">
        <v>166745</v>
      </c>
      <c r="X12" s="142">
        <f t="shared" si="1"/>
        <v>0</v>
      </c>
      <c r="Z12" s="179">
        <v>168325</v>
      </c>
      <c r="AA12" s="179">
        <v>168325</v>
      </c>
      <c r="AB12" s="179"/>
      <c r="AC12" s="179"/>
      <c r="AD12" s="179"/>
      <c r="AE12" s="179">
        <v>0</v>
      </c>
      <c r="AF12" s="179">
        <v>0</v>
      </c>
      <c r="AG12" s="175">
        <f t="shared" si="4"/>
        <v>-168325</v>
      </c>
      <c r="AI12" s="171">
        <v>168325</v>
      </c>
      <c r="AJ12" s="171">
        <v>168325</v>
      </c>
      <c r="AK12" s="171">
        <f t="shared" si="6"/>
        <v>168325</v>
      </c>
      <c r="AL12" s="172">
        <f>IFERROR(VLOOKUP(B12,[1]rptBudgetaryBudgetCrossOrganiza!$A$6986:$O$7174,13,FALSE),"0")</f>
        <v>0</v>
      </c>
      <c r="AM12" s="173"/>
      <c r="AN12" s="173"/>
      <c r="AO12" s="173"/>
      <c r="AP12" s="173"/>
      <c r="AQ12" s="173">
        <f t="shared" si="2"/>
        <v>-168325</v>
      </c>
      <c r="AS12" s="196"/>
      <c r="AT12" s="196"/>
      <c r="AU12" s="196"/>
      <c r="AV12" s="196"/>
      <c r="AW12" s="196"/>
      <c r="AX12" s="196"/>
      <c r="AY12" s="196"/>
      <c r="AZ12" s="196"/>
    </row>
    <row r="13" spans="1:52" x14ac:dyDescent="0.2">
      <c r="A13" s="197">
        <v>6</v>
      </c>
      <c r="B13" s="143" t="s">
        <v>140</v>
      </c>
      <c r="C13" s="193">
        <v>20</v>
      </c>
      <c r="D13" s="193">
        <v>25</v>
      </c>
      <c r="E13" s="187">
        <v>320</v>
      </c>
      <c r="F13" s="143" t="str">
        <f t="shared" si="0"/>
        <v>6000.12</v>
      </c>
      <c r="G13" s="143" t="s">
        <v>116</v>
      </c>
      <c r="H13" s="166"/>
      <c r="I13" s="166"/>
      <c r="J13" s="166"/>
      <c r="K13" s="166"/>
      <c r="L13" s="166"/>
      <c r="M13" s="166"/>
      <c r="N13" s="166"/>
      <c r="O13" s="141"/>
      <c r="Q13" s="177"/>
      <c r="R13" s="177"/>
      <c r="S13" s="142"/>
      <c r="T13" s="142"/>
      <c r="U13" s="142"/>
      <c r="V13" s="177"/>
      <c r="W13" s="177"/>
      <c r="X13" s="142">
        <f t="shared" si="1"/>
        <v>0</v>
      </c>
      <c r="Z13" s="179">
        <v>0</v>
      </c>
      <c r="AA13" s="179">
        <v>12500</v>
      </c>
      <c r="AB13" s="179"/>
      <c r="AC13" s="179"/>
      <c r="AD13" s="179"/>
      <c r="AE13" s="179">
        <v>10500</v>
      </c>
      <c r="AF13" s="179">
        <v>10500</v>
      </c>
      <c r="AG13" s="175">
        <f t="shared" si="4"/>
        <v>-2000</v>
      </c>
      <c r="AI13" s="171" t="s">
        <v>112</v>
      </c>
      <c r="AJ13" s="171" t="s">
        <v>112</v>
      </c>
      <c r="AK13" s="171" t="str">
        <f t="shared" si="6"/>
        <v>0</v>
      </c>
      <c r="AL13" s="172" t="str">
        <f>IFERROR(VLOOKUP(B13,[1]rptBudgetaryBudgetCrossOrganiza!$A$6986:$O$7174,13,FALSE),"0")</f>
        <v>0</v>
      </c>
      <c r="AM13" s="173"/>
      <c r="AN13" s="173"/>
      <c r="AO13" s="173"/>
      <c r="AP13" s="173"/>
      <c r="AQ13" s="173">
        <f t="shared" si="2"/>
        <v>0</v>
      </c>
      <c r="AS13" s="196"/>
      <c r="AT13" s="196"/>
      <c r="AU13" s="196"/>
      <c r="AV13" s="196"/>
      <c r="AW13" s="196"/>
      <c r="AX13" s="196"/>
      <c r="AY13" s="196"/>
      <c r="AZ13" s="196"/>
    </row>
    <row r="14" spans="1:52" x14ac:dyDescent="0.2">
      <c r="H14" s="143">
        <f t="shared" ref="H14:O14" si="7">SUBTOTAL(9,H3:H13)</f>
        <v>500000</v>
      </c>
      <c r="I14" s="143">
        <f t="shared" si="7"/>
        <v>1162410</v>
      </c>
      <c r="J14" s="143">
        <f t="shared" si="7"/>
        <v>0</v>
      </c>
      <c r="K14" s="143">
        <f t="shared" si="7"/>
        <v>0</v>
      </c>
      <c r="L14" s="143">
        <f t="shared" si="7"/>
        <v>0</v>
      </c>
      <c r="M14" s="143">
        <f t="shared" si="7"/>
        <v>601370.06000000006</v>
      </c>
      <c r="N14" s="143">
        <f t="shared" si="7"/>
        <v>601370.06000000006</v>
      </c>
      <c r="O14" s="143">
        <f t="shared" si="7"/>
        <v>-561039.93999999994</v>
      </c>
      <c r="Q14" s="143">
        <f t="shared" ref="Q14:X14" si="8">SUBTOTAL(9,Q3:Q13)</f>
        <v>166745</v>
      </c>
      <c r="R14" s="143">
        <f t="shared" si="8"/>
        <v>1320935</v>
      </c>
      <c r="S14" s="143">
        <f t="shared" si="8"/>
        <v>0</v>
      </c>
      <c r="T14" s="143">
        <f t="shared" si="8"/>
        <v>0</v>
      </c>
      <c r="U14" s="143">
        <f t="shared" si="8"/>
        <v>0</v>
      </c>
      <c r="V14" s="143">
        <f t="shared" si="8"/>
        <v>411237.92000000004</v>
      </c>
      <c r="W14" s="143">
        <f t="shared" si="8"/>
        <v>411237.92000000004</v>
      </c>
      <c r="X14" s="143">
        <f t="shared" si="8"/>
        <v>-909697.08</v>
      </c>
      <c r="Z14" s="143">
        <f t="shared" ref="Z14:AG14" si="9">SUBTOTAL(9,Z3:Z13)</f>
        <v>922990</v>
      </c>
      <c r="AA14" s="143">
        <f t="shared" si="9"/>
        <v>1526359</v>
      </c>
      <c r="AB14" s="143">
        <f t="shared" si="9"/>
        <v>0</v>
      </c>
      <c r="AC14" s="143">
        <f t="shared" si="9"/>
        <v>0</v>
      </c>
      <c r="AD14" s="143">
        <f t="shared" si="9"/>
        <v>0</v>
      </c>
      <c r="AE14" s="143">
        <f t="shared" si="9"/>
        <v>462593.80999999994</v>
      </c>
      <c r="AF14" s="143">
        <f t="shared" si="9"/>
        <v>462593.80999999994</v>
      </c>
      <c r="AG14" s="143">
        <f t="shared" si="9"/>
        <v>-1063765.19</v>
      </c>
      <c r="AI14" s="143">
        <f t="shared" ref="AI14:AQ14" si="10">SUBTOTAL(9,AI3:AI13)</f>
        <v>2235259</v>
      </c>
      <c r="AJ14" s="143">
        <f t="shared" si="10"/>
        <v>2771810</v>
      </c>
      <c r="AK14" s="143">
        <f t="shared" si="10"/>
        <v>2771810</v>
      </c>
      <c r="AL14" s="143">
        <f t="shared" si="10"/>
        <v>239018.07</v>
      </c>
      <c r="AM14" s="143">
        <f t="shared" si="10"/>
        <v>0</v>
      </c>
      <c r="AN14" s="143">
        <f t="shared" si="10"/>
        <v>0</v>
      </c>
      <c r="AO14" s="143">
        <f t="shared" si="10"/>
        <v>0</v>
      </c>
      <c r="AP14" s="143">
        <f t="shared" si="10"/>
        <v>0</v>
      </c>
      <c r="AQ14" s="143">
        <f t="shared" si="10"/>
        <v>-2771810</v>
      </c>
      <c r="AS14" s="143">
        <f t="shared" ref="AS14:AZ14" si="11">SUBTOTAL(9,AS3:AS13)</f>
        <v>0</v>
      </c>
      <c r="AT14" s="143">
        <f t="shared" si="11"/>
        <v>0</v>
      </c>
      <c r="AU14" s="143">
        <f t="shared" si="11"/>
        <v>0</v>
      </c>
      <c r="AV14" s="143">
        <f t="shared" si="11"/>
        <v>0</v>
      </c>
      <c r="AW14" s="143">
        <f t="shared" si="11"/>
        <v>0</v>
      </c>
      <c r="AX14" s="143">
        <f t="shared" si="11"/>
        <v>0</v>
      </c>
      <c r="AY14" s="143">
        <f t="shared" si="11"/>
        <v>0</v>
      </c>
      <c r="AZ14" s="143">
        <f t="shared" si="11"/>
        <v>0</v>
      </c>
    </row>
    <row r="16" spans="1:52" x14ac:dyDescent="0.2">
      <c r="AK16" s="143" t="s">
        <v>151</v>
      </c>
    </row>
  </sheetData>
  <autoFilter ref="A2:BJ9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"/>
  <sheetViews>
    <sheetView zoomScale="80" zoomScaleNormal="80" workbookViewId="0">
      <selection activeCell="W24" sqref="W24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hidden="1" customWidth="1" outlineLevel="1"/>
    <col min="44" max="44" width="2.7109375" style="131" customWidth="1" collapsed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9" t="s">
        <v>2</v>
      </c>
      <c r="I1" s="209"/>
      <c r="J1" s="209"/>
      <c r="K1" s="209"/>
      <c r="L1" s="209"/>
      <c r="M1" s="209"/>
      <c r="N1" s="209"/>
      <c r="O1" s="145"/>
      <c r="Q1" s="210" t="s">
        <v>3</v>
      </c>
      <c r="R1" s="210"/>
      <c r="S1" s="210"/>
      <c r="T1" s="210"/>
      <c r="U1" s="210"/>
      <c r="V1" s="210"/>
      <c r="W1" s="210"/>
      <c r="X1" s="210"/>
      <c r="Z1" s="211" t="s">
        <v>4</v>
      </c>
      <c r="AA1" s="211"/>
      <c r="AB1" s="211"/>
      <c r="AC1" s="211"/>
      <c r="AD1" s="211"/>
      <c r="AE1" s="211"/>
      <c r="AF1" s="211"/>
      <c r="AG1" s="211"/>
      <c r="AI1" s="212" t="s">
        <v>5</v>
      </c>
      <c r="AJ1" s="212"/>
      <c r="AK1" s="212"/>
      <c r="AL1" s="212"/>
      <c r="AM1" s="212"/>
      <c r="AN1" s="212"/>
      <c r="AO1" s="212"/>
      <c r="AP1" s="212"/>
      <c r="AQ1" s="212"/>
      <c r="AS1" s="210" t="s">
        <v>6</v>
      </c>
      <c r="AT1" s="210"/>
      <c r="AU1" s="210"/>
      <c r="AV1" s="210"/>
      <c r="AW1" s="210"/>
      <c r="AX1" s="210"/>
      <c r="AY1" s="210"/>
      <c r="AZ1" s="210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17</v>
      </c>
      <c r="AG2" s="137" t="s">
        <v>81</v>
      </c>
      <c r="AH2" s="147"/>
      <c r="AI2" s="138" t="s">
        <v>148</v>
      </c>
      <c r="AJ2" s="138" t="s">
        <v>8</v>
      </c>
      <c r="AK2" s="138" t="s">
        <v>150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2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50" t="s">
        <v>118</v>
      </c>
      <c r="C3" s="151">
        <v>20</v>
      </c>
      <c r="D3" s="151">
        <v>25</v>
      </c>
      <c r="E3" s="149">
        <v>320</v>
      </c>
      <c r="F3" s="129" t="str">
        <f t="shared" ref="F3:F8" si="0">RIGHT(B3,7)</f>
        <v>4560.01</v>
      </c>
      <c r="G3" s="152" t="s">
        <v>123</v>
      </c>
      <c r="H3" s="166">
        <v>1800000</v>
      </c>
      <c r="I3" s="166">
        <v>1800000</v>
      </c>
      <c r="J3" s="166"/>
      <c r="K3" s="166"/>
      <c r="L3" s="166"/>
      <c r="M3" s="166">
        <v>2474601.9700000002</v>
      </c>
      <c r="N3" s="166">
        <v>2474601.9700000002</v>
      </c>
      <c r="O3" s="167">
        <f>N3-H3</f>
        <v>674601.9700000002</v>
      </c>
      <c r="P3" s="147"/>
      <c r="Q3" s="177">
        <v>2267700</v>
      </c>
      <c r="R3" s="177">
        <v>2267700</v>
      </c>
      <c r="S3" s="177"/>
      <c r="T3" s="177"/>
      <c r="U3" s="177"/>
      <c r="V3" s="177">
        <v>520438.42</v>
      </c>
      <c r="W3" s="177">
        <v>520438.42</v>
      </c>
      <c r="X3" s="178">
        <f>W3-R3</f>
        <v>-1747261.58</v>
      </c>
      <c r="Y3" s="169"/>
      <c r="Z3" s="179">
        <v>591230</v>
      </c>
      <c r="AA3" s="179">
        <v>591230</v>
      </c>
      <c r="AB3" s="179"/>
      <c r="AC3" s="179"/>
      <c r="AD3" s="179"/>
      <c r="AE3" s="179">
        <v>0</v>
      </c>
      <c r="AF3" s="179">
        <v>0</v>
      </c>
      <c r="AG3" s="180">
        <f>AF3-AA3</f>
        <v>-591230</v>
      </c>
      <c r="AH3" s="169"/>
      <c r="AI3" s="171">
        <v>591</v>
      </c>
      <c r="AJ3" s="171">
        <v>591</v>
      </c>
      <c r="AK3" s="171">
        <f>AJ3</f>
        <v>591</v>
      </c>
      <c r="AL3" s="171">
        <f>IFERROR(VLOOKUP(B3,[3]rptBudgetaryBudgetCrossOrganiza!$A$655:$O$666,13,FALSE),"0")</f>
        <v>0</v>
      </c>
      <c r="AM3" s="171"/>
      <c r="AN3" s="171"/>
      <c r="AO3" s="171"/>
      <c r="AP3" s="171"/>
      <c r="AQ3" s="181">
        <f>AP3-AJ3</f>
        <v>-591</v>
      </c>
      <c r="AR3" s="174"/>
      <c r="AS3" s="177"/>
      <c r="AT3" s="177"/>
      <c r="AU3" s="177"/>
      <c r="AV3" s="177"/>
      <c r="AW3" s="177"/>
      <c r="AX3" s="177"/>
      <c r="AY3" s="177"/>
      <c r="AZ3" s="178">
        <f>AY3-AT3</f>
        <v>0</v>
      </c>
      <c r="BA3" s="169"/>
      <c r="BB3" s="169"/>
      <c r="BC3" s="169"/>
      <c r="BD3" s="169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119</v>
      </c>
      <c r="C4" s="151">
        <v>20</v>
      </c>
      <c r="D4" s="151">
        <v>25</v>
      </c>
      <c r="E4" s="149">
        <v>320</v>
      </c>
      <c r="F4" s="129" t="str">
        <f t="shared" si="0"/>
        <v>4560.04</v>
      </c>
      <c r="G4" s="130" t="s">
        <v>124</v>
      </c>
      <c r="H4" s="166">
        <v>-1030600</v>
      </c>
      <c r="I4" s="166">
        <v>0</v>
      </c>
      <c r="J4" s="167"/>
      <c r="K4" s="167"/>
      <c r="L4" s="167"/>
      <c r="M4" s="166">
        <v>-543689.38</v>
      </c>
      <c r="N4" s="166">
        <v>-543689.38</v>
      </c>
      <c r="O4" s="167">
        <f>N4-H4</f>
        <v>486910.62</v>
      </c>
      <c r="Q4" s="177" t="s">
        <v>112</v>
      </c>
      <c r="R4" s="177" t="s">
        <v>112</v>
      </c>
      <c r="S4" s="178"/>
      <c r="T4" s="178"/>
      <c r="U4" s="178"/>
      <c r="V4" s="177" t="s">
        <v>112</v>
      </c>
      <c r="W4" s="177" t="s">
        <v>112</v>
      </c>
      <c r="X4" s="178">
        <f>W4-R4</f>
        <v>0</v>
      </c>
      <c r="Y4" s="143"/>
      <c r="Z4" s="179">
        <v>-174295</v>
      </c>
      <c r="AA4" s="179">
        <v>-174295</v>
      </c>
      <c r="AB4" s="180"/>
      <c r="AC4" s="180"/>
      <c r="AD4" s="180"/>
      <c r="AE4" s="179">
        <v>0</v>
      </c>
      <c r="AF4" s="179">
        <v>0</v>
      </c>
      <c r="AG4" s="180">
        <f>AF4-AA4</f>
        <v>174295</v>
      </c>
      <c r="AH4" s="143"/>
      <c r="AI4" s="171">
        <v>-174295</v>
      </c>
      <c r="AJ4" s="171">
        <v>-174295</v>
      </c>
      <c r="AK4" s="171">
        <f t="shared" ref="AK4:AK8" si="1">AJ4</f>
        <v>-174295</v>
      </c>
      <c r="AL4" s="171">
        <f>IFERROR(VLOOKUP(B4,[3]rptBudgetaryBudgetCrossOrganiza!$A$655:$O$666,13,FALSE),"0")</f>
        <v>0</v>
      </c>
      <c r="AM4" s="181"/>
      <c r="AN4" s="181"/>
      <c r="AO4" s="181"/>
      <c r="AP4" s="181"/>
      <c r="AQ4" s="181">
        <f>AP4-AJ4</f>
        <v>174295</v>
      </c>
      <c r="AR4" s="143"/>
      <c r="AS4" s="178"/>
      <c r="AT4" s="178"/>
      <c r="AU4" s="178"/>
      <c r="AV4" s="178"/>
      <c r="AW4" s="178"/>
      <c r="AX4" s="178"/>
      <c r="AY4" s="178"/>
      <c r="AZ4" s="178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120</v>
      </c>
      <c r="C5" s="151">
        <v>20</v>
      </c>
      <c r="D5" s="151">
        <v>25</v>
      </c>
      <c r="E5" s="149">
        <v>320</v>
      </c>
      <c r="F5" s="129" t="str">
        <f t="shared" si="0"/>
        <v>4560.09</v>
      </c>
      <c r="G5" s="130" t="s">
        <v>125</v>
      </c>
      <c r="H5" s="166">
        <v>0</v>
      </c>
      <c r="I5" s="166">
        <v>-400</v>
      </c>
      <c r="J5" s="167"/>
      <c r="K5" s="167"/>
      <c r="L5" s="167"/>
      <c r="M5" s="166">
        <v>112752</v>
      </c>
      <c r="N5" s="166">
        <v>112752</v>
      </c>
      <c r="O5" s="167">
        <f t="shared" ref="O5:O8" si="2">N5-H5</f>
        <v>112752</v>
      </c>
      <c r="Q5" s="177">
        <v>0</v>
      </c>
      <c r="R5" s="177">
        <v>0</v>
      </c>
      <c r="S5" s="178"/>
      <c r="T5" s="178"/>
      <c r="U5" s="178"/>
      <c r="V5" s="177">
        <v>1530774.65</v>
      </c>
      <c r="W5" s="177">
        <v>1530774.65</v>
      </c>
      <c r="X5" s="178">
        <f t="shared" ref="X5:X8" si="3">W5-R5</f>
        <v>1530774.65</v>
      </c>
      <c r="Y5" s="143"/>
      <c r="Z5" s="179">
        <v>2238340</v>
      </c>
      <c r="AA5" s="179">
        <v>2238340</v>
      </c>
      <c r="AB5" s="180"/>
      <c r="AC5" s="180"/>
      <c r="AD5" s="180"/>
      <c r="AE5" s="179">
        <v>2084267.75</v>
      </c>
      <c r="AF5" s="179">
        <v>2084267.75</v>
      </c>
      <c r="AG5" s="180">
        <f t="shared" ref="AG5:AG8" si="4">AF5-AA5</f>
        <v>-154072.25</v>
      </c>
      <c r="AH5" s="143"/>
      <c r="AI5" s="171">
        <v>2238340</v>
      </c>
      <c r="AJ5" s="171">
        <v>2238340</v>
      </c>
      <c r="AK5" s="171">
        <f t="shared" si="1"/>
        <v>2238340</v>
      </c>
      <c r="AL5" s="171">
        <f>IFERROR(VLOOKUP(B5,[3]rptBudgetaryBudgetCrossOrganiza!$A$655:$O$666,13,FALSE),"0")</f>
        <v>886504.55</v>
      </c>
      <c r="AM5" s="181"/>
      <c r="AN5" s="181"/>
      <c r="AO5" s="181"/>
      <c r="AP5" s="181"/>
      <c r="AQ5" s="181">
        <f t="shared" ref="AQ5:AQ8" si="5">AP5-AJ5</f>
        <v>-2238340</v>
      </c>
      <c r="AR5" s="143"/>
      <c r="AS5" s="178"/>
      <c r="AT5" s="178"/>
      <c r="AU5" s="178"/>
      <c r="AV5" s="178"/>
      <c r="AW5" s="178"/>
      <c r="AX5" s="178"/>
      <c r="AY5" s="178"/>
      <c r="AZ5" s="178">
        <f t="shared" ref="AZ5:AZ8" si="6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136</v>
      </c>
      <c r="C6" s="151">
        <v>20</v>
      </c>
      <c r="D6" s="151">
        <v>25</v>
      </c>
      <c r="E6" s="149">
        <v>320</v>
      </c>
      <c r="F6" s="129" t="str">
        <f t="shared" si="0"/>
        <v>4560.10</v>
      </c>
      <c r="G6" s="130" t="s">
        <v>137</v>
      </c>
      <c r="H6" s="166"/>
      <c r="I6" s="166"/>
      <c r="J6" s="167"/>
      <c r="K6" s="167"/>
      <c r="L6" s="167"/>
      <c r="M6" s="166"/>
      <c r="N6" s="166">
        <v>0</v>
      </c>
      <c r="O6" s="167"/>
      <c r="Q6" s="177">
        <v>0</v>
      </c>
      <c r="R6" s="177">
        <v>0</v>
      </c>
      <c r="S6" s="178"/>
      <c r="T6" s="178"/>
      <c r="U6" s="178"/>
      <c r="V6" s="177">
        <v>160047.4</v>
      </c>
      <c r="W6" s="177">
        <v>160047.4</v>
      </c>
      <c r="X6" s="178"/>
      <c r="Y6" s="143"/>
      <c r="Z6" s="179" t="s">
        <v>112</v>
      </c>
      <c r="AA6" s="179" t="s">
        <v>112</v>
      </c>
      <c r="AB6" s="180"/>
      <c r="AC6" s="180"/>
      <c r="AD6" s="180"/>
      <c r="AE6" s="179" t="s">
        <v>112</v>
      </c>
      <c r="AF6" s="179" t="s">
        <v>112</v>
      </c>
      <c r="AG6" s="180"/>
      <c r="AH6" s="143"/>
      <c r="AI6" s="171">
        <v>0</v>
      </c>
      <c r="AJ6" s="171">
        <v>0</v>
      </c>
      <c r="AK6" s="171">
        <f t="shared" si="1"/>
        <v>0</v>
      </c>
      <c r="AL6" s="171">
        <f>IFERROR(VLOOKUP(B6,[3]rptBudgetaryBudgetCrossOrganiza!$A$655:$O$666,13,FALSE),"0")</f>
        <v>31068</v>
      </c>
      <c r="AM6" s="181"/>
      <c r="AN6" s="181"/>
      <c r="AO6" s="181"/>
      <c r="AP6" s="181"/>
      <c r="AQ6" s="181"/>
      <c r="AR6" s="143"/>
      <c r="AS6" s="178"/>
      <c r="AT6" s="178"/>
      <c r="AU6" s="178"/>
      <c r="AV6" s="178"/>
      <c r="AW6" s="178"/>
      <c r="AX6" s="178"/>
      <c r="AY6" s="178"/>
      <c r="AZ6" s="178"/>
      <c r="BA6" s="143"/>
      <c r="BB6" s="143"/>
      <c r="BC6" s="143"/>
      <c r="BD6" s="143"/>
    </row>
    <row r="7" spans="1:62" x14ac:dyDescent="0.2">
      <c r="A7" s="127">
        <v>2</v>
      </c>
      <c r="B7" s="128" t="s">
        <v>121</v>
      </c>
      <c r="C7" s="151">
        <v>20</v>
      </c>
      <c r="D7" s="151">
        <v>25</v>
      </c>
      <c r="E7" s="149">
        <v>320</v>
      </c>
      <c r="F7" s="129" t="str">
        <f t="shared" si="0"/>
        <v>4700.01</v>
      </c>
      <c r="G7" s="130" t="s">
        <v>126</v>
      </c>
      <c r="H7" s="166">
        <v>10000</v>
      </c>
      <c r="I7" s="166">
        <v>0</v>
      </c>
      <c r="J7" s="167"/>
      <c r="K7" s="167"/>
      <c r="L7" s="167"/>
      <c r="M7" s="166">
        <v>16872.740000000002</v>
      </c>
      <c r="N7" s="166">
        <v>16872.740000000002</v>
      </c>
      <c r="O7" s="167">
        <f t="shared" si="2"/>
        <v>6872.7400000000016</v>
      </c>
      <c r="Q7" s="177">
        <v>10000</v>
      </c>
      <c r="R7" s="177">
        <v>10000</v>
      </c>
      <c r="S7" s="178"/>
      <c r="T7" s="178"/>
      <c r="U7" s="178"/>
      <c r="V7" s="177">
        <v>26238.36</v>
      </c>
      <c r="W7" s="177">
        <v>26238.36</v>
      </c>
      <c r="X7" s="178">
        <f t="shared" si="3"/>
        <v>16238.36</v>
      </c>
      <c r="Y7" s="143"/>
      <c r="Z7" s="179">
        <v>10000</v>
      </c>
      <c r="AA7" s="179">
        <v>10000</v>
      </c>
      <c r="AB7" s="180"/>
      <c r="AC7" s="180"/>
      <c r="AD7" s="180"/>
      <c r="AE7" s="179">
        <v>6244.28</v>
      </c>
      <c r="AF7" s="179">
        <v>6244.28</v>
      </c>
      <c r="AG7" s="180">
        <f t="shared" si="4"/>
        <v>-3755.7200000000003</v>
      </c>
      <c r="AH7" s="143"/>
      <c r="AI7" s="171">
        <v>10000</v>
      </c>
      <c r="AJ7" s="171">
        <v>10000</v>
      </c>
      <c r="AK7" s="171">
        <f t="shared" si="1"/>
        <v>10000</v>
      </c>
      <c r="AL7" s="171">
        <f>IFERROR(VLOOKUP(B7,[3]rptBudgetaryBudgetCrossOrganiza!$A$655:$O$666,13,FALSE),"0")</f>
        <v>0</v>
      </c>
      <c r="AM7" s="181"/>
      <c r="AN7" s="181"/>
      <c r="AO7" s="181"/>
      <c r="AP7" s="181"/>
      <c r="AQ7" s="181">
        <f t="shared" si="5"/>
        <v>-10000</v>
      </c>
      <c r="AR7" s="143"/>
      <c r="AS7" s="178"/>
      <c r="AT7" s="178"/>
      <c r="AU7" s="178"/>
      <c r="AV7" s="178"/>
      <c r="AW7" s="178"/>
      <c r="AX7" s="178"/>
      <c r="AY7" s="178"/>
      <c r="AZ7" s="178">
        <f t="shared" si="6"/>
        <v>0</v>
      </c>
      <c r="BA7" s="143"/>
      <c r="BB7" s="143"/>
      <c r="BC7" s="143"/>
      <c r="BD7" s="143"/>
    </row>
    <row r="8" spans="1:62" x14ac:dyDescent="0.2">
      <c r="A8" s="127">
        <v>2</v>
      </c>
      <c r="B8" s="128" t="s">
        <v>122</v>
      </c>
      <c r="C8" s="151">
        <v>20</v>
      </c>
      <c r="D8" s="151">
        <v>25</v>
      </c>
      <c r="E8" s="149">
        <v>320</v>
      </c>
      <c r="F8" s="129" t="str">
        <f t="shared" si="0"/>
        <v>4700.21</v>
      </c>
      <c r="G8" s="130" t="s">
        <v>127</v>
      </c>
      <c r="H8" s="166">
        <v>-1000</v>
      </c>
      <c r="I8" s="166">
        <v>0</v>
      </c>
      <c r="J8" s="167"/>
      <c r="K8" s="167"/>
      <c r="L8" s="167"/>
      <c r="M8" s="166">
        <v>-1141.99</v>
      </c>
      <c r="N8" s="166">
        <v>-1141.99</v>
      </c>
      <c r="O8" s="167">
        <f t="shared" si="2"/>
        <v>-141.99</v>
      </c>
      <c r="Q8" s="177">
        <v>-1000</v>
      </c>
      <c r="R8" s="177">
        <v>-1000</v>
      </c>
      <c r="S8" s="178"/>
      <c r="T8" s="178"/>
      <c r="U8" s="178"/>
      <c r="V8" s="177">
        <v>-1171.3699999999999</v>
      </c>
      <c r="W8" s="177">
        <v>-1171.3699999999999</v>
      </c>
      <c r="X8" s="178">
        <f t="shared" si="3"/>
        <v>-171.36999999999989</v>
      </c>
      <c r="Y8" s="143"/>
      <c r="Z8" s="179">
        <v>-1000</v>
      </c>
      <c r="AA8" s="179">
        <v>-1000</v>
      </c>
      <c r="AB8" s="180"/>
      <c r="AC8" s="180"/>
      <c r="AD8" s="180"/>
      <c r="AE8" s="179">
        <v>-505.99</v>
      </c>
      <c r="AF8" s="179">
        <v>-505.99</v>
      </c>
      <c r="AG8" s="180">
        <f t="shared" si="4"/>
        <v>494.01</v>
      </c>
      <c r="AH8" s="143"/>
      <c r="AI8" s="171">
        <v>-1000</v>
      </c>
      <c r="AJ8" s="171">
        <v>-1000</v>
      </c>
      <c r="AK8" s="171">
        <f t="shared" si="1"/>
        <v>-1000</v>
      </c>
      <c r="AL8" s="171">
        <f>IFERROR(VLOOKUP(B8,[3]rptBudgetaryBudgetCrossOrganiza!$A$655:$O$666,13,FALSE),"0")</f>
        <v>0</v>
      </c>
      <c r="AM8" s="181"/>
      <c r="AN8" s="181"/>
      <c r="AO8" s="181"/>
      <c r="AP8" s="181"/>
      <c r="AQ8" s="181">
        <f t="shared" si="5"/>
        <v>1000</v>
      </c>
      <c r="AR8" s="143"/>
      <c r="AS8" s="178"/>
      <c r="AT8" s="178"/>
      <c r="AU8" s="178"/>
      <c r="AV8" s="178"/>
      <c r="AW8" s="178"/>
      <c r="AX8" s="178"/>
      <c r="AY8" s="178"/>
      <c r="AZ8" s="178">
        <f t="shared" si="6"/>
        <v>0</v>
      </c>
      <c r="BA8" s="143"/>
      <c r="BB8" s="143"/>
      <c r="BC8" s="143"/>
      <c r="BD8" s="143"/>
    </row>
    <row r="9" spans="1:62" x14ac:dyDescent="0.2">
      <c r="H9" s="143">
        <f t="shared" ref="H9:O9" si="7">SUM(H3:H8)</f>
        <v>778400</v>
      </c>
      <c r="I9" s="143">
        <f t="shared" si="7"/>
        <v>1799600</v>
      </c>
      <c r="J9" s="143">
        <f t="shared" si="7"/>
        <v>0</v>
      </c>
      <c r="K9" s="143">
        <f t="shared" si="7"/>
        <v>0</v>
      </c>
      <c r="L9" s="143">
        <f t="shared" si="7"/>
        <v>0</v>
      </c>
      <c r="M9" s="143">
        <f t="shared" si="7"/>
        <v>2059395.3400000003</v>
      </c>
      <c r="N9" s="143">
        <f t="shared" si="7"/>
        <v>2059395.3400000003</v>
      </c>
      <c r="O9" s="143">
        <f t="shared" si="7"/>
        <v>1280995.3400000003</v>
      </c>
      <c r="Q9" s="143">
        <f t="shared" ref="Q9:X9" si="8">SUM(Q3:Q8)</f>
        <v>2276700</v>
      </c>
      <c r="R9" s="143">
        <f t="shared" si="8"/>
        <v>2276700</v>
      </c>
      <c r="S9" s="143">
        <f t="shared" si="8"/>
        <v>0</v>
      </c>
      <c r="T9" s="143">
        <f t="shared" si="8"/>
        <v>0</v>
      </c>
      <c r="U9" s="143">
        <f t="shared" si="8"/>
        <v>0</v>
      </c>
      <c r="V9" s="143">
        <f t="shared" si="8"/>
        <v>2236327.4599999995</v>
      </c>
      <c r="W9" s="143">
        <f t="shared" si="8"/>
        <v>2236327.4599999995</v>
      </c>
      <c r="X9" s="143">
        <f t="shared" si="8"/>
        <v>-200419.94000000018</v>
      </c>
      <c r="Y9" s="143"/>
      <c r="Z9" s="143">
        <f t="shared" ref="Z9:AG9" si="9">SUM(Z3:Z8)</f>
        <v>2664275</v>
      </c>
      <c r="AA9" s="143">
        <f t="shared" si="9"/>
        <v>2664275</v>
      </c>
      <c r="AB9" s="143">
        <f t="shared" si="9"/>
        <v>0</v>
      </c>
      <c r="AC9" s="143">
        <f t="shared" si="9"/>
        <v>0</v>
      </c>
      <c r="AD9" s="143">
        <f t="shared" si="9"/>
        <v>0</v>
      </c>
      <c r="AE9" s="143">
        <f t="shared" si="9"/>
        <v>2090006.04</v>
      </c>
      <c r="AF9" s="143">
        <f t="shared" si="9"/>
        <v>2090006.04</v>
      </c>
      <c r="AG9" s="143">
        <f t="shared" si="9"/>
        <v>-574268.96</v>
      </c>
      <c r="AH9" s="143"/>
      <c r="AI9" s="143">
        <f t="shared" ref="AI9:AQ9" si="10">SUM(AI3:AI8)</f>
        <v>2073636</v>
      </c>
      <c r="AJ9" s="143">
        <f t="shared" si="10"/>
        <v>2073636</v>
      </c>
      <c r="AK9" s="143">
        <f t="shared" si="10"/>
        <v>2073636</v>
      </c>
      <c r="AL9" s="143">
        <f t="shared" si="10"/>
        <v>917572.55</v>
      </c>
      <c r="AM9" s="143">
        <f t="shared" si="10"/>
        <v>0</v>
      </c>
      <c r="AN9" s="143">
        <f t="shared" si="10"/>
        <v>0</v>
      </c>
      <c r="AO9" s="143">
        <f t="shared" si="10"/>
        <v>0</v>
      </c>
      <c r="AP9" s="143">
        <f t="shared" si="10"/>
        <v>0</v>
      </c>
      <c r="AQ9" s="143">
        <f t="shared" si="10"/>
        <v>-2073636</v>
      </c>
      <c r="AR9" s="143"/>
      <c r="AS9" s="143">
        <f t="shared" ref="AS9:AZ9" si="11">SUM(AS3:AS8)</f>
        <v>0</v>
      </c>
      <c r="AT9" s="143">
        <f t="shared" si="11"/>
        <v>0</v>
      </c>
      <c r="AU9" s="143">
        <f t="shared" si="11"/>
        <v>0</v>
      </c>
      <c r="AV9" s="143">
        <f t="shared" si="11"/>
        <v>0</v>
      </c>
      <c r="AW9" s="143">
        <f t="shared" si="11"/>
        <v>0</v>
      </c>
      <c r="AX9" s="143">
        <f t="shared" si="11"/>
        <v>0</v>
      </c>
      <c r="AY9" s="143">
        <f t="shared" si="11"/>
        <v>0</v>
      </c>
      <c r="AZ9" s="143">
        <f t="shared" si="11"/>
        <v>0</v>
      </c>
      <c r="BA9" s="143"/>
      <c r="BB9" s="143"/>
      <c r="BC9" s="143"/>
      <c r="BD9" s="143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4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3" t="s">
        <v>87</v>
      </c>
      <c r="C1" s="153"/>
    </row>
    <row r="2" spans="1:22" x14ac:dyDescent="0.25">
      <c r="A2" s="153" t="s">
        <v>88</v>
      </c>
      <c r="C2" s="153"/>
      <c r="D2" s="155" t="s">
        <v>89</v>
      </c>
      <c r="E2" s="15"/>
      <c r="F2" s="155" t="s">
        <v>2</v>
      </c>
      <c r="G2" s="15"/>
      <c r="H2" s="155" t="s">
        <v>3</v>
      </c>
      <c r="I2" s="15"/>
      <c r="J2" s="155" t="s">
        <v>4</v>
      </c>
      <c r="K2" s="15"/>
      <c r="L2" s="155" t="s">
        <v>5</v>
      </c>
      <c r="M2" s="15"/>
      <c r="N2" s="155"/>
      <c r="O2" s="15"/>
      <c r="P2" s="155"/>
      <c r="Q2" s="156"/>
      <c r="R2" s="155"/>
      <c r="T2" s="157"/>
    </row>
    <row r="4" spans="1:22" x14ac:dyDescent="0.25">
      <c r="A4" s="153" t="s">
        <v>90</v>
      </c>
      <c r="C4" s="153"/>
    </row>
    <row r="5" spans="1:22" x14ac:dyDescent="0.25">
      <c r="B5" s="153"/>
      <c r="C5" s="153" t="s">
        <v>91</v>
      </c>
      <c r="D5" s="158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22" x14ac:dyDescent="0.25">
      <c r="B6" s="153"/>
      <c r="C6" s="153" t="s">
        <v>92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22" x14ac:dyDescent="0.25">
      <c r="B7" s="153"/>
      <c r="C7" s="153" t="s">
        <v>93</v>
      </c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22" x14ac:dyDescent="0.25">
      <c r="B8" s="153"/>
      <c r="C8" s="153" t="s">
        <v>94</v>
      </c>
      <c r="D8" s="158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22" x14ac:dyDescent="0.25">
      <c r="B9" s="153"/>
      <c r="C9" s="153" t="s">
        <v>95</v>
      </c>
      <c r="D9" s="158"/>
      <c r="E9" s="154"/>
      <c r="F9" s="154"/>
      <c r="G9" s="154"/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V9" s="159"/>
    </row>
    <row r="10" spans="1:22" x14ac:dyDescent="0.25">
      <c r="A10" s="153" t="s">
        <v>96</v>
      </c>
      <c r="C10" s="153"/>
      <c r="D10" s="160">
        <f>SUM(D5:D8)</f>
        <v>0</v>
      </c>
      <c r="E10" s="154"/>
      <c r="F10" s="160">
        <f>SUM(F5:F8)</f>
        <v>0</v>
      </c>
      <c r="G10" s="154"/>
      <c r="H10" s="161">
        <f>SUM(H5:H9)</f>
        <v>0</v>
      </c>
      <c r="I10" s="154"/>
      <c r="J10" s="161">
        <f>SUM(J5:J9)</f>
        <v>0</v>
      </c>
      <c r="K10" s="154"/>
      <c r="L10" s="161">
        <f>SUM(L5:L9)</f>
        <v>0</v>
      </c>
      <c r="M10" s="154"/>
      <c r="N10" s="161">
        <f>SUM(N5:N9)</f>
        <v>0</v>
      </c>
      <c r="O10" s="154"/>
      <c r="P10" s="161">
        <f>SUM(P5:P9)</f>
        <v>0</v>
      </c>
      <c r="Q10" s="154"/>
      <c r="R10" s="161">
        <f>SUM(R5:R9)</f>
        <v>0</v>
      </c>
      <c r="T10" s="161">
        <f>SUM(T5:T9)</f>
        <v>0</v>
      </c>
    </row>
    <row r="11" spans="1:22" x14ac:dyDescent="0.25">
      <c r="B11" s="153"/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22" x14ac:dyDescent="0.25">
      <c r="A12" s="153" t="s">
        <v>97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22" x14ac:dyDescent="0.25">
      <c r="B13" s="153"/>
      <c r="C13" s="153" t="s">
        <v>98</v>
      </c>
      <c r="D13" s="158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22" x14ac:dyDescent="0.25">
      <c r="B14" s="153"/>
      <c r="C14" s="153" t="s">
        <v>99</v>
      </c>
      <c r="D14" s="158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22" x14ac:dyDescent="0.25">
      <c r="B15" s="153"/>
      <c r="C15" s="153" t="s">
        <v>100</v>
      </c>
      <c r="D15" s="158"/>
      <c r="E15" s="154"/>
      <c r="F15" s="154"/>
      <c r="G15" s="154"/>
      <c r="H15" s="154"/>
      <c r="I15" s="154"/>
      <c r="K15" s="154"/>
      <c r="L15" s="154"/>
      <c r="M15" s="154"/>
      <c r="N15" s="154"/>
      <c r="O15" s="154"/>
      <c r="P15" s="154"/>
      <c r="Q15" s="154"/>
      <c r="R15" s="154"/>
    </row>
    <row r="16" spans="1:22" x14ac:dyDescent="0.25">
      <c r="B16" s="153"/>
      <c r="C16" s="153" t="s">
        <v>101</v>
      </c>
      <c r="D16" s="158"/>
      <c r="E16" s="154"/>
      <c r="F16" s="154"/>
      <c r="G16" s="154"/>
      <c r="H16" s="154"/>
      <c r="I16" s="154"/>
      <c r="K16" s="154"/>
      <c r="L16" s="154"/>
      <c r="M16" s="154"/>
      <c r="N16" s="154"/>
      <c r="O16" s="154"/>
      <c r="P16" s="154"/>
      <c r="Q16" s="154"/>
      <c r="R16" s="154"/>
    </row>
    <row r="17" spans="1:20" x14ac:dyDescent="0.25">
      <c r="B17" s="153"/>
      <c r="C17" s="153" t="s">
        <v>102</v>
      </c>
      <c r="D17" s="158"/>
      <c r="E17" s="154"/>
      <c r="F17" s="154"/>
      <c r="G17" s="154"/>
      <c r="H17" s="154"/>
      <c r="I17" s="154"/>
      <c r="K17" s="154"/>
      <c r="L17" s="154"/>
      <c r="M17" s="154"/>
      <c r="N17" s="154"/>
      <c r="O17" s="154"/>
      <c r="P17" s="154"/>
      <c r="Q17" s="154"/>
      <c r="R17" s="154"/>
    </row>
    <row r="18" spans="1:20" x14ac:dyDescent="0.25">
      <c r="B18" s="153"/>
      <c r="C18" s="153" t="s">
        <v>103</v>
      </c>
      <c r="D18" s="158"/>
      <c r="E18" s="154"/>
      <c r="F18" s="154"/>
      <c r="G18" s="154"/>
      <c r="H18" s="154"/>
      <c r="I18" s="154"/>
      <c r="K18" s="154"/>
      <c r="L18" s="154"/>
      <c r="M18" s="154"/>
      <c r="N18" s="154"/>
      <c r="O18" s="154"/>
      <c r="P18" s="154"/>
      <c r="Q18" s="154"/>
      <c r="R18" s="154"/>
    </row>
    <row r="19" spans="1:20" x14ac:dyDescent="0.25">
      <c r="B19" s="153"/>
      <c r="C19" s="153" t="s">
        <v>103</v>
      </c>
      <c r="D19" s="158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1:20" x14ac:dyDescent="0.25">
      <c r="B20" s="153"/>
      <c r="C20" s="153" t="s">
        <v>104</v>
      </c>
      <c r="D20" s="158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20" x14ac:dyDescent="0.25">
      <c r="A21" s="153" t="s">
        <v>105</v>
      </c>
      <c r="C21" s="153"/>
      <c r="D21" s="160">
        <f>SUM(D13:D20)</f>
        <v>0</v>
      </c>
      <c r="E21" s="154"/>
      <c r="F21" s="160">
        <f>SUM(F13:F20)</f>
        <v>0</v>
      </c>
      <c r="G21" s="154"/>
      <c r="H21" s="161">
        <f>SUM(H13:H20)</f>
        <v>0</v>
      </c>
      <c r="I21" s="154"/>
      <c r="J21" s="161"/>
      <c r="K21" s="154"/>
      <c r="L21" s="161"/>
      <c r="M21" s="154"/>
      <c r="N21" s="161"/>
      <c r="O21" s="154"/>
      <c r="P21" s="161"/>
      <c r="Q21" s="154"/>
      <c r="R21" s="161"/>
      <c r="T21" s="161"/>
    </row>
    <row r="22" spans="1:20" x14ac:dyDescent="0.25">
      <c r="B22" s="153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</row>
    <row r="23" spans="1:20" ht="15.75" thickBot="1" x14ac:dyDescent="0.3">
      <c r="A23" s="153" t="s">
        <v>106</v>
      </c>
      <c r="C23" s="153"/>
      <c r="D23" s="162">
        <f>+D10-D21</f>
        <v>0</v>
      </c>
      <c r="E23" s="154"/>
      <c r="F23" s="162">
        <f>+F10-F21</f>
        <v>0</v>
      </c>
      <c r="G23" s="154"/>
      <c r="H23" s="162">
        <f>+H10-H21</f>
        <v>0</v>
      </c>
      <c r="I23" s="154"/>
      <c r="J23" s="163"/>
      <c r="K23" s="154"/>
      <c r="L23" s="163"/>
      <c r="M23" s="154"/>
      <c r="N23" s="163"/>
      <c r="O23" s="154"/>
      <c r="P23" s="163"/>
      <c r="Q23" s="154"/>
      <c r="R23" s="163"/>
      <c r="T23" s="163"/>
    </row>
    <row r="24" spans="1:20" ht="15.75" thickTop="1" x14ac:dyDescent="0.25">
      <c r="A24" t="s">
        <v>107</v>
      </c>
      <c r="B24" s="153"/>
      <c r="C24" s="153"/>
      <c r="D24" s="158">
        <v>-2391589.8199999998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20" x14ac:dyDescent="0.25">
      <c r="A25" t="s">
        <v>108</v>
      </c>
    </row>
    <row r="26" spans="1:20" x14ac:dyDescent="0.25">
      <c r="B26" s="154"/>
      <c r="C26" s="153" t="s">
        <v>109</v>
      </c>
      <c r="D26" s="154"/>
      <c r="E26" s="154"/>
      <c r="F26" s="154"/>
      <c r="G26" s="154"/>
      <c r="H26" s="154"/>
      <c r="I26" s="154"/>
      <c r="J26" s="154"/>
      <c r="K26" s="154"/>
      <c r="N26" s="154"/>
      <c r="O26" s="154"/>
      <c r="P26" s="154"/>
      <c r="R26" s="154"/>
      <c r="S26" s="154"/>
    </row>
    <row r="27" spans="1:20" x14ac:dyDescent="0.25">
      <c r="B27" s="154"/>
      <c r="C27" s="153"/>
      <c r="D27" s="154"/>
      <c r="E27" s="154"/>
      <c r="F27" s="154"/>
      <c r="G27" s="154"/>
      <c r="H27" s="154"/>
      <c r="I27" s="154"/>
      <c r="J27" s="154"/>
      <c r="K27" s="154"/>
      <c r="N27" s="154"/>
      <c r="O27" s="154"/>
      <c r="P27" s="154"/>
      <c r="R27" s="154"/>
      <c r="S27" s="154"/>
    </row>
    <row r="28" spans="1:20" x14ac:dyDescent="0.25">
      <c r="B28" s="154"/>
      <c r="C28" s="153"/>
      <c r="D28" s="154"/>
      <c r="E28" s="154"/>
      <c r="F28" s="154"/>
      <c r="G28" s="154"/>
      <c r="H28" s="154"/>
      <c r="I28" s="154"/>
      <c r="J28" s="154"/>
      <c r="K28" s="154"/>
      <c r="N28" s="154"/>
      <c r="O28" s="154"/>
      <c r="R28" s="154"/>
      <c r="S28" s="154"/>
    </row>
    <row r="29" spans="1:20" x14ac:dyDescent="0.25">
      <c r="P29" s="159"/>
      <c r="R29" s="154"/>
      <c r="S29" s="154"/>
    </row>
    <row r="30" spans="1:20" x14ac:dyDescent="0.25">
      <c r="R30" s="154"/>
      <c r="S30" s="154"/>
    </row>
    <row r="31" spans="1:20" x14ac:dyDescent="0.25">
      <c r="R31" s="154"/>
      <c r="S31" s="154"/>
    </row>
    <row r="32" spans="1:20" x14ac:dyDescent="0.25">
      <c r="R32" s="154"/>
      <c r="S32" s="154"/>
    </row>
    <row r="35" spans="3:18" x14ac:dyDescent="0.25">
      <c r="C35" s="164"/>
      <c r="R35" s="1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5" sqref="E15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3"/>
    </row>
    <row r="3" spans="1:1" x14ac:dyDescent="0.25">
      <c r="A3" s="184"/>
    </row>
    <row r="4" spans="1:1" x14ac:dyDescent="0.25">
      <c r="A4" s="184"/>
    </row>
    <row r="5" spans="1:1" x14ac:dyDescent="0.25">
      <c r="A5" s="184"/>
    </row>
    <row r="6" spans="1:1" x14ac:dyDescent="0.25">
      <c r="A6" s="184"/>
    </row>
    <row r="7" spans="1:1" x14ac:dyDescent="0.25">
      <c r="A7" s="184"/>
    </row>
    <row r="8" spans="1:1" x14ac:dyDescent="0.25">
      <c r="A8" s="184"/>
    </row>
    <row r="9" spans="1:1" x14ac:dyDescent="0.25">
      <c r="A9" s="184"/>
    </row>
    <row r="10" spans="1:1" x14ac:dyDescent="0.25">
      <c r="A10" s="184"/>
    </row>
    <row r="11" spans="1:1" x14ac:dyDescent="0.25">
      <c r="A11" s="184"/>
    </row>
    <row r="12" spans="1:1" x14ac:dyDescent="0.25">
      <c r="A12" s="1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QD2UCF5UJE4V-2141839551-54</_dlc_DocId>
    <_dlc_DocIdUrl xmlns="7184055b-e5ea-4162-8b19-ace5c644b73a">
      <Url>http://intranet2/finance/_layouts/15/DocIdRedir.aspx?ID=QD2UCF5UJE4V-2141839551-54</Url>
      <Description>QD2UCF5UJE4V-2141839551-54</Description>
    </_dlc_DocIdUrl>
  </documentManagement>
</p:properties>
</file>

<file path=customXml/itemProps1.xml><?xml version="1.0" encoding="utf-8"?>
<ds:datastoreItem xmlns:ds="http://schemas.openxmlformats.org/officeDocument/2006/customXml" ds:itemID="{C6DEE357-FE96-45C7-989A-257EFE73B6BC}"/>
</file>

<file path=customXml/itemProps2.xml><?xml version="1.0" encoding="utf-8"?>
<ds:datastoreItem xmlns:ds="http://schemas.openxmlformats.org/officeDocument/2006/customXml" ds:itemID="{A4610CDB-C877-4215-B849-39227FC8BC09}"/>
</file>

<file path=customXml/itemProps3.xml><?xml version="1.0" encoding="utf-8"?>
<ds:datastoreItem xmlns:ds="http://schemas.openxmlformats.org/officeDocument/2006/customXml" ds:itemID="{FAE41C51-A09C-473D-A769-221A9909EBFB}"/>
</file>

<file path=customXml/itemProps4.xml><?xml version="1.0" encoding="utf-8"?>
<ds:datastoreItem xmlns:ds="http://schemas.openxmlformats.org/officeDocument/2006/customXml" ds:itemID="{4BBB3E92-78D3-48E1-BA00-2A545A814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2020-11-03T00:51:46Z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70cb3a69-2e66-4bc7-baad-129ec4a2dedc</vt:lpwstr>
  </property>
</Properties>
</file>