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 activeTab="1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</externalReferences>
  <definedNames>
    <definedName name="_xlnm._FilterDatabase" localSheetId="1" hidden="1">Expenses!$A$2:$BJ$172</definedName>
    <definedName name="_xlnm._FilterDatabase" localSheetId="2" hidden="1">Revenues!$A$2:$WWY$18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29" i="4" l="1"/>
  <c r="AK28" i="4"/>
  <c r="AK27" i="4"/>
  <c r="AK26" i="4"/>
  <c r="AK17" i="4"/>
  <c r="AK18" i="4"/>
  <c r="AK19" i="4"/>
  <c r="AK20" i="4"/>
  <c r="AK21" i="4"/>
  <c r="AK22" i="4"/>
  <c r="AK23" i="4"/>
  <c r="AK24" i="4"/>
  <c r="AK15" i="4"/>
  <c r="AK16" i="4"/>
  <c r="AK14" i="4"/>
  <c r="AK4" i="3" l="1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3" i="3"/>
  <c r="AL17" i="4" l="1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3" i="4"/>
  <c r="C31" i="4" l="1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AN12" i="5" l="1"/>
  <c r="AN11" i="5"/>
  <c r="AN13" i="5"/>
  <c r="AM13" i="5"/>
  <c r="AO11" i="5"/>
  <c r="AP11" i="5"/>
  <c r="AQ11" i="5"/>
  <c r="AR11" i="5"/>
  <c r="AS11" i="5"/>
  <c r="AT11" i="5"/>
  <c r="AO12" i="5"/>
  <c r="AP12" i="5"/>
  <c r="AQ12" i="5"/>
  <c r="AR12" i="5"/>
  <c r="AS12" i="5"/>
  <c r="AT12" i="5"/>
  <c r="AO13" i="5"/>
  <c r="AP13" i="5"/>
  <c r="AQ13" i="5"/>
  <c r="AR13" i="5"/>
  <c r="AS13" i="5"/>
  <c r="AT13" i="5"/>
  <c r="AO28" i="5"/>
  <c r="AN26" i="5"/>
  <c r="AO26" i="5"/>
  <c r="AP26" i="5"/>
  <c r="AQ26" i="5"/>
  <c r="AR26" i="5"/>
  <c r="AS26" i="5"/>
  <c r="AT26" i="5"/>
  <c r="AN27" i="5"/>
  <c r="AO27" i="5"/>
  <c r="AP27" i="5"/>
  <c r="AQ27" i="5"/>
  <c r="AR27" i="5"/>
  <c r="AS27" i="5"/>
  <c r="AT27" i="5"/>
  <c r="AM27" i="5"/>
  <c r="AM26" i="5"/>
  <c r="AO29" i="5" l="1"/>
  <c r="R18" i="3"/>
  <c r="S18" i="3"/>
  <c r="T18" i="3"/>
  <c r="U18" i="3"/>
  <c r="V18" i="3"/>
  <c r="W18" i="3"/>
  <c r="Q18" i="3"/>
  <c r="AB27" i="5" l="1"/>
  <c r="AC27" i="5"/>
  <c r="AD27" i="5"/>
  <c r="AE27" i="5"/>
  <c r="AF27" i="5"/>
  <c r="AG27" i="5"/>
  <c r="AH27" i="5"/>
  <c r="AC26" i="5"/>
  <c r="AD26" i="5"/>
  <c r="AE26" i="5"/>
  <c r="AF26" i="5"/>
  <c r="AG26" i="5"/>
  <c r="AH26" i="5"/>
  <c r="AB26" i="5"/>
  <c r="AK173" i="4"/>
  <c r="AP18" i="3"/>
  <c r="AO18" i="3"/>
  <c r="AN18" i="3"/>
  <c r="AM18" i="3"/>
  <c r="AL18" i="3"/>
  <c r="AK18" i="3"/>
  <c r="AJ18" i="3"/>
  <c r="AI18" i="3"/>
  <c r="Q27" i="5"/>
  <c r="R27" i="5"/>
  <c r="S27" i="5"/>
  <c r="T27" i="5"/>
  <c r="U27" i="5"/>
  <c r="V27" i="5"/>
  <c r="W27" i="5"/>
  <c r="R26" i="5"/>
  <c r="S26" i="5"/>
  <c r="T26" i="5"/>
  <c r="U26" i="5"/>
  <c r="V26" i="5"/>
  <c r="W26" i="5"/>
  <c r="Q26" i="5"/>
  <c r="F27" i="5"/>
  <c r="G27" i="5"/>
  <c r="H27" i="5"/>
  <c r="I27" i="5"/>
  <c r="J27" i="5"/>
  <c r="K27" i="5"/>
  <c r="L27" i="5"/>
  <c r="L26" i="5"/>
  <c r="G26" i="5"/>
  <c r="H26" i="5"/>
  <c r="I26" i="5"/>
  <c r="J26" i="5"/>
  <c r="K26" i="5"/>
  <c r="F26" i="5"/>
  <c r="AM18" i="5"/>
  <c r="AN18" i="5"/>
  <c r="AO18" i="5"/>
  <c r="AP18" i="5"/>
  <c r="AQ18" i="5"/>
  <c r="AR18" i="5"/>
  <c r="AS18" i="5"/>
  <c r="AT18" i="5"/>
  <c r="AM19" i="5"/>
  <c r="AN19" i="5"/>
  <c r="AO19" i="5"/>
  <c r="AP19" i="5"/>
  <c r="AQ19" i="5"/>
  <c r="AR19" i="5"/>
  <c r="AS19" i="5"/>
  <c r="AT19" i="5"/>
  <c r="AM20" i="5"/>
  <c r="AN20" i="5"/>
  <c r="AO20" i="5"/>
  <c r="AP20" i="5"/>
  <c r="AQ20" i="5"/>
  <c r="AR20" i="5"/>
  <c r="AS20" i="5"/>
  <c r="AT20" i="5"/>
  <c r="AM21" i="5"/>
  <c r="AN21" i="5"/>
  <c r="AO21" i="5"/>
  <c r="AP21" i="5"/>
  <c r="AQ21" i="5"/>
  <c r="AR21" i="5"/>
  <c r="AS21" i="5"/>
  <c r="AT21" i="5"/>
  <c r="AM22" i="5"/>
  <c r="AN22" i="5"/>
  <c r="AO22" i="5"/>
  <c r="AP22" i="5"/>
  <c r="AQ22" i="5"/>
  <c r="AR22" i="5"/>
  <c r="AS22" i="5"/>
  <c r="AT22" i="5"/>
  <c r="AN17" i="5"/>
  <c r="AO17" i="5"/>
  <c r="AP17" i="5"/>
  <c r="AQ17" i="5"/>
  <c r="AR17" i="5"/>
  <c r="AS17" i="5"/>
  <c r="AT17" i="5"/>
  <c r="AO14" i="5"/>
  <c r="AP14" i="5"/>
  <c r="AQ14" i="5"/>
  <c r="AR14" i="5"/>
  <c r="AS14" i="5"/>
  <c r="AC11" i="5"/>
  <c r="AD11" i="5"/>
  <c r="AE11" i="5"/>
  <c r="AF11" i="5"/>
  <c r="AG11" i="5"/>
  <c r="AC12" i="5"/>
  <c r="AD12" i="5"/>
  <c r="AE12" i="5"/>
  <c r="AF12" i="5"/>
  <c r="AG12" i="5"/>
  <c r="AC13" i="5"/>
  <c r="AD13" i="5"/>
  <c r="AE13" i="5"/>
  <c r="AF13" i="5"/>
  <c r="AG13" i="5"/>
  <c r="AH13" i="5"/>
  <c r="AB12" i="5"/>
  <c r="AB13" i="5"/>
  <c r="AB11" i="5"/>
  <c r="R11" i="5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Q12" i="5"/>
  <c r="Q13" i="5"/>
  <c r="Q11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AG5" i="3"/>
  <c r="AG6" i="3"/>
  <c r="AG7" i="3"/>
  <c r="AG11" i="3"/>
  <c r="AG12" i="3"/>
  <c r="AG13" i="3"/>
  <c r="AG15" i="3"/>
  <c r="AG16" i="3"/>
  <c r="AG17" i="3"/>
  <c r="AG3" i="3"/>
  <c r="AB18" i="3"/>
  <c r="AC18" i="3"/>
  <c r="AD18" i="3"/>
  <c r="AF18" i="3"/>
  <c r="I18" i="3"/>
  <c r="J18" i="3"/>
  <c r="K18" i="3"/>
  <c r="L18" i="3"/>
  <c r="M18" i="3"/>
  <c r="N18" i="3"/>
  <c r="H18" i="3"/>
  <c r="AZ17" i="3"/>
  <c r="AQ17" i="3"/>
  <c r="X17" i="3"/>
  <c r="O17" i="3"/>
  <c r="F17" i="3"/>
  <c r="E17" i="3"/>
  <c r="D17" i="3"/>
  <c r="C17" i="3"/>
  <c r="AZ16" i="3"/>
  <c r="AQ16" i="3"/>
  <c r="X16" i="3"/>
  <c r="O16" i="3"/>
  <c r="F16" i="3"/>
  <c r="E16" i="3"/>
  <c r="D16" i="3"/>
  <c r="C16" i="3"/>
  <c r="AZ15" i="3"/>
  <c r="AQ15" i="3"/>
  <c r="X15" i="3"/>
  <c r="O15" i="3"/>
  <c r="F15" i="3"/>
  <c r="E15" i="3"/>
  <c r="D15" i="3"/>
  <c r="C15" i="3"/>
  <c r="AZ14" i="3"/>
  <c r="AQ14" i="3"/>
  <c r="AG14" i="3"/>
  <c r="X14" i="3"/>
  <c r="O14" i="3"/>
  <c r="F14" i="3"/>
  <c r="E14" i="3"/>
  <c r="D14" i="3"/>
  <c r="C14" i="3"/>
  <c r="AZ13" i="3"/>
  <c r="AQ13" i="3"/>
  <c r="X13" i="3"/>
  <c r="O13" i="3"/>
  <c r="F13" i="3"/>
  <c r="E13" i="3"/>
  <c r="D13" i="3"/>
  <c r="C13" i="3"/>
  <c r="AZ12" i="3"/>
  <c r="AQ12" i="3"/>
  <c r="X12" i="3"/>
  <c r="O12" i="3"/>
  <c r="F12" i="3"/>
  <c r="E12" i="3"/>
  <c r="D12" i="3"/>
  <c r="C12" i="3"/>
  <c r="AZ11" i="3"/>
  <c r="AQ11" i="3"/>
  <c r="X11" i="3"/>
  <c r="O11" i="3"/>
  <c r="F11" i="3"/>
  <c r="E11" i="3"/>
  <c r="D11" i="3"/>
  <c r="C11" i="3"/>
  <c r="AZ10" i="3"/>
  <c r="AQ10" i="3"/>
  <c r="AG10" i="3"/>
  <c r="X10" i="3"/>
  <c r="O10" i="3"/>
  <c r="F10" i="3"/>
  <c r="E10" i="3"/>
  <c r="D10" i="3"/>
  <c r="C10" i="3"/>
  <c r="AZ9" i="3"/>
  <c r="AQ9" i="3"/>
  <c r="AG9" i="3"/>
  <c r="X9" i="3"/>
  <c r="O9" i="3"/>
  <c r="F9" i="3"/>
  <c r="E9" i="3"/>
  <c r="D9" i="3"/>
  <c r="C9" i="3"/>
  <c r="AZ8" i="3"/>
  <c r="AQ8" i="3"/>
  <c r="AG8" i="3"/>
  <c r="X8" i="3"/>
  <c r="O8" i="3"/>
  <c r="F8" i="3"/>
  <c r="E8" i="3"/>
  <c r="D8" i="3"/>
  <c r="C8" i="3"/>
  <c r="AZ7" i="3"/>
  <c r="AQ7" i="3"/>
  <c r="X7" i="3"/>
  <c r="O7" i="3"/>
  <c r="F7" i="3"/>
  <c r="E7" i="3"/>
  <c r="D7" i="3"/>
  <c r="C7" i="3"/>
  <c r="AZ6" i="3"/>
  <c r="AQ6" i="3"/>
  <c r="X6" i="3"/>
  <c r="O6" i="3"/>
  <c r="F6" i="3"/>
  <c r="E6" i="3"/>
  <c r="D6" i="3"/>
  <c r="C6" i="3"/>
  <c r="AZ5" i="3"/>
  <c r="AQ5" i="3"/>
  <c r="X5" i="3"/>
  <c r="O5" i="3"/>
  <c r="F5" i="3"/>
  <c r="E5" i="3"/>
  <c r="D5" i="3"/>
  <c r="C5" i="3"/>
  <c r="AZ4" i="3"/>
  <c r="AQ4" i="3"/>
  <c r="AG4" i="3"/>
  <c r="X4" i="3"/>
  <c r="O4" i="3"/>
  <c r="F4" i="3"/>
  <c r="E4" i="3"/>
  <c r="D4" i="3"/>
  <c r="C4" i="3"/>
  <c r="AZ3" i="3"/>
  <c r="AQ3" i="3"/>
  <c r="X3" i="3"/>
  <c r="O3" i="3"/>
  <c r="F3" i="3"/>
  <c r="E3" i="3"/>
  <c r="D3" i="3"/>
  <c r="C3" i="3"/>
  <c r="C4" i="4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E3" i="4"/>
  <c r="D3" i="4"/>
  <c r="C3" i="4"/>
  <c r="AO23" i="5" l="1"/>
  <c r="BK23" i="5" s="1"/>
  <c r="AQ18" i="3"/>
  <c r="AE18" i="3"/>
  <c r="AA18" i="3"/>
  <c r="Z18" i="3"/>
  <c r="L28" i="5"/>
  <c r="BF33" i="5" l="1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173" i="4"/>
  <c r="AC173" i="4"/>
  <c r="AD173" i="4"/>
  <c r="S173" i="4"/>
  <c r="T173" i="4"/>
  <c r="U173" i="4"/>
  <c r="V173" i="4"/>
  <c r="Q173" i="4"/>
  <c r="F6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73" i="4" l="1"/>
  <c r="I173" i="4"/>
  <c r="H173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28" i="5"/>
  <c r="AP28" i="5"/>
  <c r="AQ28" i="5"/>
  <c r="AR28" i="5"/>
  <c r="AS28" i="5"/>
  <c r="AT28" i="5"/>
  <c r="AM28" i="5"/>
  <c r="AC28" i="5"/>
  <c r="AD28" i="5"/>
  <c r="AE28" i="5"/>
  <c r="AF28" i="5"/>
  <c r="AG28" i="5"/>
  <c r="AH28" i="5"/>
  <c r="AB28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Y173" i="4"/>
  <c r="AX173" i="4"/>
  <c r="AW173" i="4"/>
  <c r="AV173" i="4"/>
  <c r="AU173" i="4"/>
  <c r="AT173" i="4"/>
  <c r="AS173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Y18" i="3"/>
  <c r="AX18" i="3"/>
  <c r="AW18" i="3"/>
  <c r="AV18" i="3"/>
  <c r="AU18" i="3"/>
  <c r="AT18" i="3"/>
  <c r="AS18" i="3"/>
  <c r="R28" i="5"/>
  <c r="S28" i="5"/>
  <c r="T28" i="5"/>
  <c r="U28" i="5"/>
  <c r="V28" i="5"/>
  <c r="W28" i="5"/>
  <c r="Q28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AH20" i="5" l="1"/>
  <c r="AF173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73" i="4"/>
  <c r="Z173" i="4"/>
  <c r="AA173" i="4"/>
  <c r="R22" i="5"/>
  <c r="W22" i="5"/>
  <c r="W21" i="5"/>
  <c r="W18" i="5"/>
  <c r="W173" i="4"/>
  <c r="W17" i="5"/>
  <c r="W19" i="5"/>
  <c r="W20" i="5"/>
  <c r="R20" i="5"/>
  <c r="R21" i="5"/>
  <c r="R173" i="4"/>
  <c r="R19" i="5"/>
  <c r="R17" i="5"/>
  <c r="R18" i="5"/>
  <c r="I175" i="4"/>
  <c r="T29" i="5"/>
  <c r="AF29" i="5"/>
  <c r="AD29" i="5"/>
  <c r="AC29" i="5"/>
  <c r="AZ173" i="4"/>
  <c r="U29" i="5"/>
  <c r="AB19" i="5"/>
  <c r="AB20" i="5"/>
  <c r="AB17" i="5"/>
  <c r="AB22" i="5"/>
  <c r="AB18" i="5"/>
  <c r="AB29" i="5"/>
  <c r="AH29" i="5"/>
  <c r="AU29" i="5" s="1"/>
  <c r="AG29" i="5"/>
  <c r="AE29" i="5"/>
  <c r="AZ18" i="3"/>
  <c r="R29" i="5"/>
  <c r="W29" i="5"/>
  <c r="V29" i="5"/>
  <c r="S29" i="5"/>
  <c r="L29" i="5"/>
  <c r="I29" i="5"/>
  <c r="H29" i="5"/>
  <c r="K29" i="5"/>
  <c r="J29" i="5"/>
  <c r="G29" i="5"/>
  <c r="F18" i="4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X18" i="3"/>
  <c r="M11" i="5"/>
  <c r="N11" i="5" s="1"/>
  <c r="AP173" i="4"/>
  <c r="AO173" i="4"/>
  <c r="AN173" i="4"/>
  <c r="AM173" i="4"/>
  <c r="AL173" i="4"/>
  <c r="AJ173" i="4"/>
  <c r="M173" i="4"/>
  <c r="L173" i="4"/>
  <c r="K173" i="4"/>
  <c r="J173" i="4"/>
  <c r="AI173" i="4"/>
  <c r="AG30" i="4"/>
  <c r="X30" i="4"/>
  <c r="O30" i="4"/>
  <c r="F30" i="4"/>
  <c r="AG29" i="4"/>
  <c r="X29" i="4"/>
  <c r="O29" i="4"/>
  <c r="F29" i="4"/>
  <c r="AG28" i="4"/>
  <c r="X28" i="4"/>
  <c r="O28" i="4"/>
  <c r="F28" i="4"/>
  <c r="AG27" i="4"/>
  <c r="X27" i="4"/>
  <c r="O27" i="4"/>
  <c r="F27" i="4"/>
  <c r="AG26" i="4"/>
  <c r="X26" i="4"/>
  <c r="O26" i="4"/>
  <c r="F26" i="4"/>
  <c r="AG25" i="4"/>
  <c r="X25" i="4"/>
  <c r="O25" i="4"/>
  <c r="F25" i="4"/>
  <c r="AG24" i="4"/>
  <c r="X24" i="4"/>
  <c r="O24" i="4"/>
  <c r="F24" i="4"/>
  <c r="AG23" i="4"/>
  <c r="X23" i="4"/>
  <c r="O23" i="4"/>
  <c r="F23" i="4"/>
  <c r="AG22" i="4"/>
  <c r="X22" i="4"/>
  <c r="O22" i="4"/>
  <c r="F22" i="4"/>
  <c r="AG21" i="4"/>
  <c r="X21" i="4"/>
  <c r="O21" i="4"/>
  <c r="F21" i="4"/>
  <c r="AG20" i="4"/>
  <c r="X20" i="4"/>
  <c r="O20" i="4"/>
  <c r="F20" i="4"/>
  <c r="AG19" i="4"/>
  <c r="X19" i="4"/>
  <c r="O19" i="4"/>
  <c r="F19" i="4"/>
  <c r="AG18" i="4"/>
  <c r="X18" i="4"/>
  <c r="O18" i="4"/>
  <c r="AG17" i="4"/>
  <c r="X17" i="4"/>
  <c r="O17" i="4"/>
  <c r="F17" i="4"/>
  <c r="AG16" i="4"/>
  <c r="X16" i="4"/>
  <c r="O16" i="4"/>
  <c r="F16" i="4"/>
  <c r="AG15" i="4"/>
  <c r="X15" i="4"/>
  <c r="O15" i="4"/>
  <c r="F15" i="4"/>
  <c r="AG14" i="4"/>
  <c r="X14" i="4"/>
  <c r="O14" i="4"/>
  <c r="F14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8" i="4"/>
  <c r="X8" i="4"/>
  <c r="O8" i="4"/>
  <c r="F8" i="4"/>
  <c r="AG7" i="4"/>
  <c r="X7" i="4"/>
  <c r="O7" i="4"/>
  <c r="F7" i="4"/>
  <c r="AG5" i="4"/>
  <c r="X5" i="4"/>
  <c r="O5" i="4"/>
  <c r="F5" i="4"/>
  <c r="AG4" i="4"/>
  <c r="X4" i="4"/>
  <c r="O4" i="4"/>
  <c r="F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AG18" i="3" l="1"/>
  <c r="O18" i="3"/>
  <c r="AG173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Q173" i="4"/>
  <c r="O173" i="4"/>
  <c r="X173" i="4"/>
  <c r="AM29" i="5"/>
  <c r="BG14" i="5"/>
  <c r="BH11" i="5"/>
  <c r="AP23" i="5"/>
  <c r="AP31" i="5" s="1"/>
  <c r="AP33" i="5" s="1"/>
  <c r="BG29" i="5"/>
  <c r="BH28" i="5"/>
  <c r="BI28" i="5" s="1"/>
  <c r="BB14" i="5"/>
  <c r="T14" i="5"/>
  <c r="AI13" i="5"/>
  <c r="AJ13" i="5" s="1"/>
  <c r="U23" i="5"/>
  <c r="AF23" i="5"/>
  <c r="AQ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AN33" i="5" s="1"/>
  <c r="Q23" i="5"/>
  <c r="Q45" i="5" s="1"/>
  <c r="AZ11" i="5"/>
  <c r="K23" i="5"/>
  <c r="U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M33" i="5" s="1"/>
  <c r="AT8" i="5"/>
  <c r="AT33" i="5" s="1"/>
  <c r="AY8" i="5" l="1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<sst xmlns="http://schemas.openxmlformats.org/spreadsheetml/2006/main" count="615" uniqueCount="405">
  <si>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</si>
  <si>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</si>
  <si>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</si>
  <si>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</si>
  <si>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</si>
  <si>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</si>
  <si>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</si>
  <si>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</si>
  <si>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</si>
  <si>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</si>
  <si>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</si>
  <si>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</si>
  <si>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</si>
  <si>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</si>
  <si>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</si>
  <si>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</si>
  <si>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</si>
  <si>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</si>
  <si>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</si>
  <si>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</si>
  <si>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</si>
  <si>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</si>
  <si>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</si>
  <si>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</si>
  <si>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</si>
  <si>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</si>
  <si>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</si>
  <si>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</si>
  <si>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</si>
  <si>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</si>
  <si>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</si>
  <si>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</si>
  <si>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</si>
  <si>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</si>
  <si>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</si>
  <si>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</si>
  <si>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</si>
  <si>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</si>
  <si>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</si>
  <si>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</si>
  <si>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</si>
  <si>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</si>
  <si>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</si>
  <si>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</si>
  <si>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</si>
  <si>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</si>
  <si>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</si>
  <si>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</si>
  <si>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</si>
  <si>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</si>
  <si>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</si>
  <si>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</si>
  <si>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</si>
  <si>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</si>
  <si>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</si>
  <si>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</si>
  <si>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</si>
  <si>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</si>
  <si>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</si>
  <si>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</si>
  <si>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</si>
  <si>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</si>
  <si>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</si>
  <si>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</si>
  <si>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</si>
  <si>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</si>
  <si>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</si>
  <si>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</si>
  <si>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</si>
  <si>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</si>
  <si>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</si>
  <si>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</si>
  <si>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</si>
  <si>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</si>
  <si>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</si>
  <si>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</si>
  <si>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</si>
  <si>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</si>
  <si>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</si>
  <si>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</si>
  <si>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</si>
  <si>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</si>
  <si>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</si>
  <si>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</si>
  <si>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Professional Services General</t>
  </si>
  <si>
    <t>Administrative Expenses Training/Conferences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</si>
  <si>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</si>
  <si>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</si>
  <si>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</si>
  <si>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</si>
  <si>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</si>
  <si>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</si>
  <si>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</si>
  <si>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</si>
  <si>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</si>
  <si>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</si>
  <si>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</si>
  <si>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</si>
  <si>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</si>
  <si>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</si>
  <si>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</si>
  <si>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</si>
  <si>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</si>
  <si>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</si>
  <si>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</si>
  <si>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</si>
  <si>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</si>
  <si>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</si>
  <si>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</si>
  <si>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</si>
  <si>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</si>
  <si>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</si>
  <si>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Administrative Expenses Support Services-Indirect Labor</t>
  </si>
  <si>
    <t>Capital Outlay Computer Software</t>
  </si>
  <si>
    <t>Transfer In - General Fund</t>
  </si>
  <si>
    <t>Transfer In - Other</t>
  </si>
  <si>
    <t>Administrative Expenses Support Services-IT</t>
  </si>
  <si>
    <t>Administrative Expenses IT Fund Contribution</t>
  </si>
  <si>
    <t>Professional Services Contract Services</t>
  </si>
  <si>
    <t>Fund 690</t>
  </si>
  <si>
    <t>Water Fees</t>
  </si>
  <si>
    <t>690.00.00.900-7000.03</t>
  </si>
  <si>
    <t>690.00.00.900-7000.08</t>
  </si>
  <si>
    <t>690.00.00.900-7000.29</t>
  </si>
  <si>
    <t>690.00.00.900-8100.04</t>
  </si>
  <si>
    <t>690.00.00.900-8100.07</t>
  </si>
  <si>
    <t>690.00.00.900-8100.15</t>
  </si>
  <si>
    <t>690.00.00.900-8100.17</t>
  </si>
  <si>
    <t>690.00.00.900-8100.20</t>
  </si>
  <si>
    <t>690.00.00.900-8100.21</t>
  </si>
  <si>
    <t>690.00.00.900-8100.24</t>
  </si>
  <si>
    <t>690.00.00.900-8100.99</t>
  </si>
  <si>
    <t>690.00.00.900-9000.68</t>
  </si>
  <si>
    <t>690.00.00.900-9000.99</t>
  </si>
  <si>
    <t>690.40.85.005-8900.09</t>
  </si>
  <si>
    <t>690.40.85.005-8900.22</t>
  </si>
  <si>
    <t>690.40.85.005-8910.09</t>
  </si>
  <si>
    <t>690.40.85.005-8910.22</t>
  </si>
  <si>
    <t>690.40.85.005-8910.99</t>
  </si>
  <si>
    <t>690.40.85.005-8920.01</t>
  </si>
  <si>
    <t>690.40.85.015-4500.25</t>
  </si>
  <si>
    <t>690.40.85.015-4500.26</t>
  </si>
  <si>
    <t>690.40.85.015-4500.27</t>
  </si>
  <si>
    <t>690.40.85.015-4500.28</t>
  </si>
  <si>
    <t>690.40.85.015-4500.29</t>
  </si>
  <si>
    <t>690.40.85.015-4500.30</t>
  </si>
  <si>
    <t>690.40.85.015-4700.01</t>
  </si>
  <si>
    <t>690.40.85.015-4700.09</t>
  </si>
  <si>
    <t>690.40.85.015-4700.11</t>
  </si>
  <si>
    <t>690.40.85.015-4700.19</t>
  </si>
  <si>
    <t>690.40.85.015-4700.21</t>
  </si>
  <si>
    <t>690.40.85.015-4850.07</t>
  </si>
  <si>
    <t>690.40.85.015-4850.10</t>
  </si>
  <si>
    <t>690.40.85.015-4850.12</t>
  </si>
  <si>
    <t>690.40.85.015-4900.68</t>
  </si>
  <si>
    <t>690.40.85.015-6000.01</t>
  </si>
  <si>
    <t>690.40.85.015-6000.12</t>
  </si>
  <si>
    <t>690.40.85.015-6200.09</t>
  </si>
  <si>
    <t>690.40.85.015-6280.35</t>
  </si>
  <si>
    <t>690.40.85.015-6600.04</t>
  </si>
  <si>
    <t>690.40.85.015-6600.25</t>
  </si>
  <si>
    <t>690.40.85.015-6600.26</t>
  </si>
  <si>
    <t>690.40.85.015-6600.36</t>
  </si>
  <si>
    <t>690.40.85.700-6280.35</t>
  </si>
  <si>
    <t>Capital Outlay Meters, Boxes</t>
  </si>
  <si>
    <t>Capital Improvements-Water Line Replacement/Imp</t>
  </si>
  <si>
    <t>Capital Improvements-Water Well Replacement/Imp</t>
  </si>
  <si>
    <t>Capital Improvements-Water Surface Water System Replmt/Impr</t>
  </si>
  <si>
    <t>Capital Improvements-Water Other Misc Improvements</t>
  </si>
  <si>
    <t>Capital Improvements-Water Austin Water Main Improvement</t>
  </si>
  <si>
    <t>Capital Improvements-Water London &amp; Austin Metering Fac</t>
  </si>
  <si>
    <t>Capital Improvements-Water Water Tank</t>
  </si>
  <si>
    <t>Capital Improvements-Water General</t>
  </si>
  <si>
    <t>Operating Transfers Out Water M&amp;O Fund</t>
  </si>
  <si>
    <t>Operating Transfers Out General</t>
  </si>
  <si>
    <t>Debt Service-Principal 2003 A</t>
  </si>
  <si>
    <t>Debt Service-Principal 2012 Issue</t>
  </si>
  <si>
    <t>Debt Service-Interest 2003</t>
  </si>
  <si>
    <t>Debt Service-Interest 2012</t>
  </si>
  <si>
    <t>Debt Service-Interest Capitalized Interest</t>
  </si>
  <si>
    <t>Debt Service-Other Costs Admin/Audit Fees</t>
  </si>
  <si>
    <t>Charges for Services-Public Works Connection Fee</t>
  </si>
  <si>
    <t>Charges for Services-Public Works Connection Capital Imp(CI)Fee</t>
  </si>
  <si>
    <t>Charges for Services-Public Works Meter Installation Fee</t>
  </si>
  <si>
    <t>Charges for Services-Public Works Surface Water Fee</t>
  </si>
  <si>
    <t>Charges for Services-Public Works Water Debt Service Fee</t>
  </si>
  <si>
    <t>Charges for Services-Public Works Water Capital Fee</t>
  </si>
  <si>
    <t>Investment Earnings Interest on Investments</t>
  </si>
  <si>
    <t>Investment Earnings 2003 Issue</t>
  </si>
  <si>
    <t>Investment Earnings SSJID Trust Account</t>
  </si>
  <si>
    <t>Investment Earnings Market Value Change</t>
  </si>
  <si>
    <t>Investment Earnings Unallocated Investment Expense</t>
  </si>
  <si>
    <t>Other Revenue Misc Reimbursement</t>
  </si>
  <si>
    <t>Other Revenue Settlements</t>
  </si>
  <si>
    <t>Other Revenue Miscellaneous Receipts</t>
  </si>
  <si>
    <t>Other Financing Sources Op Transfer In-Water M&amp;O</t>
  </si>
  <si>
    <t>Supplies-Public Works Water Meters &amp; Boxes</t>
  </si>
  <si>
    <t>Total Budget Request</t>
  </si>
  <si>
    <t>Provisional Budget</t>
  </si>
  <si>
    <t>This money was moved to 690.40.85.015-6000.01 in last FY, rebudgeted.. Because. (unknown) money has been carried over into this FY in the aforementioned account</t>
  </si>
  <si>
    <t>690.45.40.000-5000.01</t>
  </si>
  <si>
    <t>690.45.40.000-5000.02</t>
  </si>
  <si>
    <t>690.45.40.000-5000.03</t>
  </si>
  <si>
    <t>690.45.40.000-5000.04</t>
  </si>
  <si>
    <t>690.45.40.000-5000.06</t>
  </si>
  <si>
    <t>690.45.40.000-5000.07</t>
  </si>
  <si>
    <t>690.45.40.000-5000.08</t>
  </si>
  <si>
    <t>690.45.40.000-5000.11</t>
  </si>
  <si>
    <t>690.45.40.000-5000.99</t>
  </si>
  <si>
    <t>690.45.40.000-5100.00</t>
  </si>
  <si>
    <t>690.45.40.000-5100.01</t>
  </si>
  <si>
    <t>690.45.40.000-5100.02</t>
  </si>
  <si>
    <t>690.45.40.000-5100.03</t>
  </si>
  <si>
    <t>690.45.40.000-5100.04</t>
  </si>
  <si>
    <t>690.45.40.000-5100.05</t>
  </si>
  <si>
    <t>690.45.40.000-5100.06</t>
  </si>
  <si>
    <t>690.45.40.000-5100.07</t>
  </si>
  <si>
    <t>690.45.40.000-5100.08</t>
  </si>
  <si>
    <t>690.45.40.000-5100.09</t>
  </si>
  <si>
    <t>690.45.40.000-5100.11</t>
  </si>
  <si>
    <t>690.45.40.000-5100.15</t>
  </si>
  <si>
    <t>690.45.40.000-5100.17</t>
  </si>
  <si>
    <t>690.45.40.000-6000.01</t>
  </si>
  <si>
    <t>690.45.40.000-6000.10</t>
  </si>
  <si>
    <t>690.45.40.000-6000.12</t>
  </si>
  <si>
    <t>690.45.40.000-6000.13</t>
  </si>
  <si>
    <t>690.45.40.000-6000.14</t>
  </si>
  <si>
    <t>690.45.40.000-6000.18</t>
  </si>
  <si>
    <t>690.45.40.000-6100.01</t>
  </si>
  <si>
    <t>690.45.40.000-6100.02</t>
  </si>
  <si>
    <t>690.45.40.000-6100.03</t>
  </si>
  <si>
    <t>690.45.40.000-6200.01</t>
  </si>
  <si>
    <t>690.45.40.000-6200.02</t>
  </si>
  <si>
    <t>690.45.40.000-6200.03</t>
  </si>
  <si>
    <t>690.45.40.000-6200.04</t>
  </si>
  <si>
    <t>690.45.40.000-6200.05</t>
  </si>
  <si>
    <t>690.45.40.000-6200.09</t>
  </si>
  <si>
    <t>690.45.40.000-6300.01</t>
  </si>
  <si>
    <t>690.45.40.000-6300.02</t>
  </si>
  <si>
    <t>690.45.40.000-6300.03</t>
  </si>
  <si>
    <t>690.45.40.000-6350.01</t>
  </si>
  <si>
    <t>690.45.40.000-6350.02</t>
  </si>
  <si>
    <t>690.45.40.000-6350.03</t>
  </si>
  <si>
    <t>690.45.40.000-6350.04</t>
  </si>
  <si>
    <t>690.45.40.000-6350.05</t>
  </si>
  <si>
    <t>690.45.40.000-6350.06</t>
  </si>
  <si>
    <t>690.45.40.000-6400.01</t>
  </si>
  <si>
    <t>690.45.40.000-6400.02</t>
  </si>
  <si>
    <t>690.45.40.000-6400.03</t>
  </si>
  <si>
    <t>690.45.40.000-6400.04</t>
  </si>
  <si>
    <t>690.45.40.000-6400.05</t>
  </si>
  <si>
    <t>690.45.40.000-6600.01</t>
  </si>
  <si>
    <t>690.45.40.000-6600.03</t>
  </si>
  <si>
    <t>690.45.40.000-6600.04</t>
  </si>
  <si>
    <t>690.45.40.000-6600.05</t>
  </si>
  <si>
    <t>690.45.40.000-6600.06</t>
  </si>
  <si>
    <t>690.45.40.000-6600.07</t>
  </si>
  <si>
    <t>690.45.40.000-6600.08</t>
  </si>
  <si>
    <t>690.45.40.000-6600.14</t>
  </si>
  <si>
    <t>690.45.40.000-6600.24</t>
  </si>
  <si>
    <t>690.45.40.000-6600.25</t>
  </si>
  <si>
    <t>690.45.40.000-6600.26</t>
  </si>
  <si>
    <t>690.45.40.000-6600.27</t>
  </si>
  <si>
    <t>690.45.40.000-6600.29</t>
  </si>
  <si>
    <t>690.45.40.000-6600.30</t>
  </si>
  <si>
    <t>690.45.40.000-7000.03</t>
  </si>
  <si>
    <t>690.45.40.000-7000.04</t>
  </si>
  <si>
    <t>690.45.40.000-7000.07</t>
  </si>
  <si>
    <t>690.45.40.000-7000.08</t>
  </si>
  <si>
    <t>690.45.40.000-7000.12</t>
  </si>
  <si>
    <t>690.45.40.000-7000.99</t>
  </si>
  <si>
    <t>690.45.41.000-5000.01</t>
  </si>
  <si>
    <t>690.45.41.000-5000.02</t>
  </si>
  <si>
    <t>690.45.41.000-5000.03</t>
  </si>
  <si>
    <t>690.45.41.000-5000.04</t>
  </si>
  <si>
    <t>690.45.41.000-5000.06</t>
  </si>
  <si>
    <t>690.45.41.000-5000.07</t>
  </si>
  <si>
    <t>690.45.41.000-5000.08</t>
  </si>
  <si>
    <t>690.45.41.000-5000.11</t>
  </si>
  <si>
    <t>690.45.41.000-5000.99</t>
  </si>
  <si>
    <t>690.45.41.000-5100.00</t>
  </si>
  <si>
    <t>690.45.41.000-5100.01</t>
  </si>
  <si>
    <t>690.45.41.000-5100.02</t>
  </si>
  <si>
    <t>690.45.41.000-5100.03</t>
  </si>
  <si>
    <t>690.45.41.000-5100.04</t>
  </si>
  <si>
    <t>690.45.41.000-5100.05</t>
  </si>
  <si>
    <t>690.45.41.000-5100.06</t>
  </si>
  <si>
    <t>690.45.41.000-5100.07</t>
  </si>
  <si>
    <t>690.45.41.000-5100.08</t>
  </si>
  <si>
    <t>690.45.41.000-5100.09</t>
  </si>
  <si>
    <t>690.45.41.000-5100.11</t>
  </si>
  <si>
    <t>690.45.41.000-5100.15</t>
  </si>
  <si>
    <t>690.45.41.000-5100.17</t>
  </si>
  <si>
    <t>690.45.41.000-6000.01</t>
  </si>
  <si>
    <t>690.45.41.000-6000.10</t>
  </si>
  <si>
    <t>690.45.41.000-6000.12</t>
  </si>
  <si>
    <t>690.45.41.000-6000.13</t>
  </si>
  <si>
    <t>690.45.41.000-6000.14</t>
  </si>
  <si>
    <t>690.45.41.000-6000.18</t>
  </si>
  <si>
    <t>690.45.41.000-6100.01</t>
  </si>
  <si>
    <t>690.45.41.000-6100.02</t>
  </si>
  <si>
    <t>690.45.41.000-6100.03</t>
  </si>
  <si>
    <t>690.45.41.000-6200.01</t>
  </si>
  <si>
    <t>690.45.41.000-6200.02</t>
  </si>
  <si>
    <t>690.45.41.000-6200.03</t>
  </si>
  <si>
    <t>690.45.41.000-6200.04</t>
  </si>
  <si>
    <t>690.45.41.000-6200.05</t>
  </si>
  <si>
    <t>690.45.41.000-6200.09</t>
  </si>
  <si>
    <t>690.45.41.000-6300.01</t>
  </si>
  <si>
    <t>690.45.41.000-6300.02</t>
  </si>
  <si>
    <t>690.45.41.000-6300.03</t>
  </si>
  <si>
    <t>690.45.41.000-6350.01</t>
  </si>
  <si>
    <t>690.45.41.000-6350.02</t>
  </si>
  <si>
    <t>690.45.41.000-6350.03</t>
  </si>
  <si>
    <t>690.45.41.000-6350.04</t>
  </si>
  <si>
    <t>690.45.41.000-6350.05</t>
  </si>
  <si>
    <t>690.45.41.000-6350.06</t>
  </si>
  <si>
    <t>690.45.41.000-6400.01</t>
  </si>
  <si>
    <t>690.45.41.000-6400.02</t>
  </si>
  <si>
    <t>690.45.41.000-6400.03</t>
  </si>
  <si>
    <t>690.45.41.000-6400.04</t>
  </si>
  <si>
    <t>690.45.41.000-6400.05</t>
  </si>
  <si>
    <t>690.45.41.000-6600.01</t>
  </si>
  <si>
    <t>690.45.41.000-6600.03</t>
  </si>
  <si>
    <t>690.45.41.000-6600.04</t>
  </si>
  <si>
    <t>690.45.41.000-6600.05</t>
  </si>
  <si>
    <t>690.45.41.000-6600.06</t>
  </si>
  <si>
    <t>690.45.41.000-6600.07</t>
  </si>
  <si>
    <t>690.45.41.000-6600.08</t>
  </si>
  <si>
    <t>690.45.41.000-6600.14</t>
  </si>
  <si>
    <t>690.45.41.000-6600.24</t>
  </si>
  <si>
    <t>690.45.41.000-6600.25</t>
  </si>
  <si>
    <t>690.45.41.000-6600.26</t>
  </si>
  <si>
    <t>690.45.41.000-6600.27</t>
  </si>
  <si>
    <t>690.45.41.000-6600.29</t>
  </si>
  <si>
    <t>690.45.41.000-6600.30</t>
  </si>
  <si>
    <t>690.45.41.000-7000.03</t>
  </si>
  <si>
    <t>690.45.41.000-7000.04</t>
  </si>
  <si>
    <t>690.45.41.000-7000.07</t>
  </si>
  <si>
    <t>690.45.41.000-7000.08</t>
  </si>
  <si>
    <t>690.45.41.000-7000.12</t>
  </si>
  <si>
    <t>690.45.41.000-7000.99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</si>
  <si>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</si>
  <si>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</si>
  <si>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</si>
  <si>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</si>
  <si>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</si>
  <si>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</si>
  <si>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</si>
  <si>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</si>
  <si>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</si>
  <si>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</si>
  <si>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</si>
  <si>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</si>
  <si>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</si>
  <si>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</si>
  <si>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</si>
  <si>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</si>
  <si>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</si>
  <si>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</si>
  <si>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</si>
  <si>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</si>
  <si>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</si>
  <si>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</si>
  <si>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</si>
  <si>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Compliance Monitoring</t>
  </si>
  <si>
    <t>Professional Services IW Pre Analysis</t>
  </si>
  <si>
    <t>Professional Services Legal</t>
  </si>
  <si>
    <t>Utilities Electric</t>
  </si>
  <si>
    <t>Utilities Telephone</t>
  </si>
  <si>
    <t>Utilities Data Transmission / ISP</t>
  </si>
  <si>
    <t>Supplies Office</t>
  </si>
  <si>
    <t>Supplies Special Department</t>
  </si>
  <si>
    <t>Supplies Copier Maintenance &amp; Supplies</t>
  </si>
  <si>
    <t>Supplies Postage</t>
  </si>
  <si>
    <t>Supplies Gasoline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</si>
  <si>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</si>
  <si>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</si>
  <si>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</si>
  <si>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</si>
  <si>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</si>
  <si>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</si>
  <si>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</si>
  <si>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</si>
  <si>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</si>
  <si>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</si>
  <si>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</si>
  <si>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</si>
  <si>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Equipment Rental</t>
  </si>
  <si>
    <t>Repairs &amp; Maintenance Vehicle</t>
  </si>
  <si>
    <t>Administrative Expenses Meetings</t>
  </si>
  <si>
    <t>Administrative Expenses Mileage Reimbursement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</si>
  <si>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</si>
  <si>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</si>
  <si>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</si>
  <si>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</si>
  <si>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</si>
  <si>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</si>
  <si>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</si>
  <si>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</si>
  <si>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</si>
  <si>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Equipment-Major</t>
  </si>
  <si>
    <t>Capital Outlay Computer Hardware</t>
  </si>
  <si>
    <t>Capital Outlay Furniture</t>
  </si>
  <si>
    <t>Capital Outlay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</si>
</sst>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19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quotePrefix="1" applyFont="1" applyFill="1" applyBorder="1" applyAlignment="1">
      <alignment horizontal="right" vertical="top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3" borderId="5" xfId="0" applyNumberFormat="1" applyFont="1" applyFill="1" applyBorder="1" applyAlignment="1">
      <alignment horizontal="center" vertical="top" wrapText="1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6" borderId="5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8792">
          <cell r="A8792" t="str">
            <v>640 - Sewer M-5100.98</v>
          </cell>
        </row>
        <row r="12570">
          <cell r="A12570" t="str">
            <v>690.00.00.900-7000.03</v>
          </cell>
          <cell r="B12570" t="str">
            <v>690</v>
          </cell>
          <cell r="C12570" t="str">
            <v>00</v>
          </cell>
          <cell r="D12570" t="str">
            <v>00</v>
          </cell>
          <cell r="E12570" t="str">
            <v>900</v>
          </cell>
          <cell r="F12570" t="str">
            <v>7000.03</v>
          </cell>
          <cell r="G12570" t="str">
            <v>Capital Outlay Operations Equip-Minor</v>
          </cell>
          <cell r="H12570">
            <v>0</v>
          </cell>
          <cell r="I12570">
            <v>0</v>
          </cell>
          <cell r="J12570">
            <v>0</v>
          </cell>
          <cell r="K12570">
            <v>0</v>
          </cell>
          <cell r="L12570">
            <v>0</v>
          </cell>
          <cell r="M12570">
            <v>0</v>
          </cell>
          <cell r="N12570">
            <v>0</v>
          </cell>
          <cell r="O12570" t="str">
            <v>+++</v>
          </cell>
        </row>
        <row r="12571">
          <cell r="A12571" t="str">
            <v>690.00.00.900-7000.08</v>
          </cell>
          <cell r="B12571" t="str">
            <v>690</v>
          </cell>
          <cell r="C12571" t="str">
            <v>00</v>
          </cell>
          <cell r="D12571" t="str">
            <v>00</v>
          </cell>
          <cell r="E12571" t="str">
            <v>900</v>
          </cell>
          <cell r="F12571" t="str">
            <v>7000.08</v>
          </cell>
          <cell r="G12571" t="str">
            <v>Capital Outlay Computer Software</v>
          </cell>
          <cell r="H12571">
            <v>0</v>
          </cell>
          <cell r="I12571">
            <v>0</v>
          </cell>
          <cell r="J12571">
            <v>0</v>
          </cell>
          <cell r="K12571">
            <v>0</v>
          </cell>
          <cell r="L12571">
            <v>0</v>
          </cell>
          <cell r="M12571">
            <v>0</v>
          </cell>
          <cell r="N12571">
            <v>0</v>
          </cell>
          <cell r="O12571" t="str">
            <v>+++</v>
          </cell>
        </row>
        <row r="12572">
          <cell r="A12572" t="str">
            <v>690.00.00.900-7000.29</v>
          </cell>
          <cell r="B12572" t="str">
            <v>690</v>
          </cell>
          <cell r="C12572" t="str">
            <v>00</v>
          </cell>
          <cell r="D12572" t="str">
            <v>00</v>
          </cell>
          <cell r="E12572" t="str">
            <v>900</v>
          </cell>
          <cell r="F12572" t="str">
            <v>7000.29</v>
          </cell>
          <cell r="G12572" t="str">
            <v>Capital Outlay Meters and Boxes</v>
          </cell>
          <cell r="H12572">
            <v>0</v>
          </cell>
          <cell r="I12572">
            <v>0</v>
          </cell>
          <cell r="J12572">
            <v>0</v>
          </cell>
          <cell r="K12572">
            <v>0</v>
          </cell>
          <cell r="L12572">
            <v>0</v>
          </cell>
          <cell r="M12572">
            <v>0</v>
          </cell>
          <cell r="N12572">
            <v>0</v>
          </cell>
          <cell r="O12572" t="str">
            <v>+++</v>
          </cell>
        </row>
        <row r="12573">
          <cell r="A12573" t="str">
            <v>690.00.00.900-8100.04</v>
          </cell>
          <cell r="B12573" t="str">
            <v>690</v>
          </cell>
          <cell r="C12573" t="str">
            <v>00</v>
          </cell>
          <cell r="D12573" t="str">
            <v>00</v>
          </cell>
          <cell r="E12573" t="str">
            <v>900</v>
          </cell>
          <cell r="F12573" t="str">
            <v>8100.04</v>
          </cell>
          <cell r="G12573" t="str">
            <v>Capital Improvements-Water Line Replacement/Imp</v>
          </cell>
          <cell r="H12573">
            <v>0</v>
          </cell>
          <cell r="I12573">
            <v>0</v>
          </cell>
          <cell r="J12573">
            <v>0</v>
          </cell>
          <cell r="K12573">
            <v>0</v>
          </cell>
          <cell r="L12573">
            <v>0</v>
          </cell>
          <cell r="M12573">
            <v>0</v>
          </cell>
          <cell r="N12573">
            <v>0</v>
          </cell>
          <cell r="O12573" t="str">
            <v>+++</v>
          </cell>
        </row>
        <row r="12574">
          <cell r="A12574" t="str">
            <v>690.00.00.900-8100.07</v>
          </cell>
          <cell r="B12574" t="str">
            <v>690</v>
          </cell>
          <cell r="C12574" t="str">
            <v>00</v>
          </cell>
          <cell r="D12574" t="str">
            <v>00</v>
          </cell>
          <cell r="E12574" t="str">
            <v>900</v>
          </cell>
          <cell r="F12574" t="str">
            <v>8100.07</v>
          </cell>
          <cell r="G12574" t="str">
            <v>Capital Improvements-Water Well Replacement/Imp</v>
          </cell>
          <cell r="H12574">
            <v>0</v>
          </cell>
          <cell r="I12574">
            <v>0</v>
          </cell>
          <cell r="J12574">
            <v>0</v>
          </cell>
          <cell r="K12574">
            <v>0</v>
          </cell>
          <cell r="L12574">
            <v>0</v>
          </cell>
          <cell r="M12574">
            <v>0</v>
          </cell>
          <cell r="N12574">
            <v>0</v>
          </cell>
          <cell r="O12574" t="str">
            <v>+++</v>
          </cell>
        </row>
        <row r="12575">
          <cell r="A12575" t="str">
            <v>690.00.00.900-8100.15</v>
          </cell>
          <cell r="B12575" t="str">
            <v>690</v>
          </cell>
          <cell r="C12575" t="str">
            <v>00</v>
          </cell>
          <cell r="D12575" t="str">
            <v>00</v>
          </cell>
          <cell r="E12575" t="str">
            <v>900</v>
          </cell>
          <cell r="F12575" t="str">
            <v>8100.15</v>
          </cell>
          <cell r="G12575" t="str">
            <v>Capital Improvements-Water Surface Water System Replmt/Impr</v>
          </cell>
          <cell r="H12575">
            <v>0</v>
          </cell>
          <cell r="I12575">
            <v>0</v>
          </cell>
          <cell r="J12575">
            <v>0</v>
          </cell>
          <cell r="K12575">
            <v>0</v>
          </cell>
          <cell r="L12575">
            <v>0</v>
          </cell>
          <cell r="M12575">
            <v>0</v>
          </cell>
          <cell r="N12575">
            <v>0</v>
          </cell>
          <cell r="O12575" t="str">
            <v>+++</v>
          </cell>
        </row>
        <row r="12576">
          <cell r="A12576" t="str">
            <v>690.00.00.900-8100.17</v>
          </cell>
          <cell r="B12576" t="str">
            <v>690</v>
          </cell>
          <cell r="C12576" t="str">
            <v>00</v>
          </cell>
          <cell r="D12576" t="str">
            <v>00</v>
          </cell>
          <cell r="E12576" t="str">
            <v>900</v>
          </cell>
          <cell r="F12576" t="str">
            <v>8100.17</v>
          </cell>
          <cell r="G12576" t="str">
            <v>Capital Improvements-Water Other Misc Improvements</v>
          </cell>
          <cell r="H12576">
            <v>0</v>
          </cell>
          <cell r="I12576">
            <v>0</v>
          </cell>
          <cell r="J12576">
            <v>0</v>
          </cell>
          <cell r="K12576">
            <v>0</v>
          </cell>
          <cell r="L12576">
            <v>0</v>
          </cell>
          <cell r="M12576">
            <v>0</v>
          </cell>
          <cell r="N12576">
            <v>0</v>
          </cell>
          <cell r="O12576" t="str">
            <v>+++</v>
          </cell>
        </row>
        <row r="12577">
          <cell r="A12577" t="str">
            <v>690.00.00.900-8100.20</v>
          </cell>
          <cell r="B12577" t="str">
            <v>690</v>
          </cell>
          <cell r="C12577" t="str">
            <v>00</v>
          </cell>
          <cell r="D12577" t="str">
            <v>00</v>
          </cell>
          <cell r="E12577" t="str">
            <v>900</v>
          </cell>
          <cell r="F12577" t="str">
            <v>8100.20</v>
          </cell>
          <cell r="G12577" t="str">
            <v>Capital Improvements-Water Austin Water Main Improvement</v>
          </cell>
          <cell r="H12577">
            <v>0</v>
          </cell>
          <cell r="I12577">
            <v>0</v>
          </cell>
          <cell r="J12577">
            <v>0</v>
          </cell>
          <cell r="K12577">
            <v>0</v>
          </cell>
          <cell r="L12577">
            <v>0</v>
          </cell>
          <cell r="M12577">
            <v>0</v>
          </cell>
          <cell r="N12577">
            <v>0</v>
          </cell>
          <cell r="O12577" t="str">
            <v>+++</v>
          </cell>
        </row>
        <row r="12578">
          <cell r="A12578" t="str">
            <v>690.00.00.900-8100.21</v>
          </cell>
          <cell r="B12578" t="str">
            <v>690</v>
          </cell>
          <cell r="C12578" t="str">
            <v>00</v>
          </cell>
          <cell r="D12578" t="str">
            <v>00</v>
          </cell>
          <cell r="E12578" t="str">
            <v>900</v>
          </cell>
          <cell r="F12578" t="str">
            <v>8100.21</v>
          </cell>
          <cell r="G12578" t="str">
            <v>Capital Improvements-Water London &amp; Austin Metering Fac</v>
          </cell>
          <cell r="H12578">
            <v>0</v>
          </cell>
          <cell r="I12578">
            <v>0</v>
          </cell>
          <cell r="J12578">
            <v>0</v>
          </cell>
          <cell r="K12578">
            <v>0</v>
          </cell>
          <cell r="L12578">
            <v>0</v>
          </cell>
          <cell r="M12578">
            <v>0</v>
          </cell>
          <cell r="N12578">
            <v>0</v>
          </cell>
          <cell r="O12578" t="str">
            <v>+++</v>
          </cell>
        </row>
        <row r="12579">
          <cell r="A12579" t="str">
            <v>690.00.00.900-8100.24</v>
          </cell>
          <cell r="B12579" t="str">
            <v>690</v>
          </cell>
          <cell r="C12579" t="str">
            <v>00</v>
          </cell>
          <cell r="D12579" t="str">
            <v>00</v>
          </cell>
          <cell r="E12579" t="str">
            <v>900</v>
          </cell>
          <cell r="F12579" t="str">
            <v>8100.24</v>
          </cell>
          <cell r="G12579" t="str">
            <v>Capital Improvements-Water Water Tank</v>
          </cell>
          <cell r="H12579">
            <v>0</v>
          </cell>
          <cell r="I12579">
            <v>0</v>
          </cell>
          <cell r="J12579">
            <v>0</v>
          </cell>
          <cell r="K12579">
            <v>0</v>
          </cell>
          <cell r="L12579">
            <v>0</v>
          </cell>
          <cell r="M12579">
            <v>0</v>
          </cell>
          <cell r="N12579">
            <v>0</v>
          </cell>
          <cell r="O12579" t="str">
            <v>+++</v>
          </cell>
        </row>
        <row r="12580">
          <cell r="A12580" t="str">
            <v>690.00.00.900-8100.99</v>
          </cell>
          <cell r="B12580" t="str">
            <v>690</v>
          </cell>
          <cell r="C12580" t="str">
            <v>00</v>
          </cell>
          <cell r="D12580" t="str">
            <v>00</v>
          </cell>
          <cell r="E12580" t="str">
            <v>900</v>
          </cell>
          <cell r="F12580" t="str">
            <v>8100.99</v>
          </cell>
          <cell r="G12580" t="str">
            <v>Capital Improvements-Water General</v>
          </cell>
          <cell r="H12580">
            <v>50000</v>
          </cell>
          <cell r="I12580">
            <v>0</v>
          </cell>
          <cell r="J12580">
            <v>50000</v>
          </cell>
          <cell r="K12580">
            <v>0</v>
          </cell>
          <cell r="L12580">
            <v>0</v>
          </cell>
          <cell r="M12580">
            <v>0</v>
          </cell>
          <cell r="N12580">
            <v>50000</v>
          </cell>
          <cell r="O12580">
            <v>0</v>
          </cell>
        </row>
        <row r="12581">
          <cell r="A12581" t="str">
            <v>690.00.00.900-9000.68</v>
          </cell>
          <cell r="B12581" t="str">
            <v>690</v>
          </cell>
          <cell r="C12581" t="str">
            <v>00</v>
          </cell>
          <cell r="D12581" t="str">
            <v>00</v>
          </cell>
          <cell r="E12581" t="str">
            <v>900</v>
          </cell>
          <cell r="F12581" t="str">
            <v>9000.68</v>
          </cell>
          <cell r="G12581" t="str">
            <v>Operating Transfers Out Water M&amp;O Fund</v>
          </cell>
          <cell r="H12581">
            <v>787920</v>
          </cell>
          <cell r="I12581">
            <v>0</v>
          </cell>
          <cell r="J12581">
            <v>787920</v>
          </cell>
          <cell r="K12581">
            <v>0</v>
          </cell>
          <cell r="L12581">
            <v>0</v>
          </cell>
          <cell r="M12581">
            <v>0</v>
          </cell>
          <cell r="N12581">
            <v>787920</v>
          </cell>
          <cell r="O12581">
            <v>0</v>
          </cell>
        </row>
        <row r="12582">
          <cell r="A12582" t="str">
            <v>690.00.00.900-9000.99</v>
          </cell>
          <cell r="B12582" t="str">
            <v>690</v>
          </cell>
          <cell r="C12582" t="str">
            <v>00</v>
          </cell>
          <cell r="D12582" t="str">
            <v>00</v>
          </cell>
          <cell r="E12582" t="str">
            <v>900</v>
          </cell>
          <cell r="F12582" t="str">
            <v>9000.99</v>
          </cell>
          <cell r="G12582" t="str">
            <v>Operating Transfers Out General</v>
          </cell>
          <cell r="H12582">
            <v>0</v>
          </cell>
          <cell r="I12582">
            <v>0</v>
          </cell>
          <cell r="J12582">
            <v>0</v>
          </cell>
          <cell r="K12582">
            <v>0</v>
          </cell>
          <cell r="L12582">
            <v>0</v>
          </cell>
          <cell r="M12582">
            <v>0</v>
          </cell>
          <cell r="N12582">
            <v>0</v>
          </cell>
          <cell r="O12582" t="str">
            <v>+++</v>
          </cell>
        </row>
        <row r="12583">
          <cell r="A12583" t="str">
            <v>690.40.85.005-8900.09</v>
          </cell>
          <cell r="B12583" t="str">
            <v>690</v>
          </cell>
          <cell r="C12583" t="str">
            <v>40</v>
          </cell>
          <cell r="D12583" t="str">
            <v>85</v>
          </cell>
          <cell r="E12583" t="str">
            <v>005</v>
          </cell>
          <cell r="F12583" t="str">
            <v>8900.09</v>
          </cell>
          <cell r="G12583" t="str">
            <v>Debt Service-Principal 2003 A</v>
          </cell>
          <cell r="H12583">
            <v>0</v>
          </cell>
          <cell r="I12583">
            <v>0</v>
          </cell>
          <cell r="J12583">
            <v>0</v>
          </cell>
          <cell r="K12583">
            <v>0</v>
          </cell>
          <cell r="L12583">
            <v>0</v>
          </cell>
          <cell r="M12583">
            <v>0</v>
          </cell>
          <cell r="N12583">
            <v>0</v>
          </cell>
          <cell r="O12583" t="str">
            <v>+++</v>
          </cell>
        </row>
        <row r="12584">
          <cell r="A12584" t="str">
            <v>690.40.85.005-8900.22</v>
          </cell>
          <cell r="B12584" t="str">
            <v>690</v>
          </cell>
          <cell r="C12584" t="str">
            <v>40</v>
          </cell>
          <cell r="D12584" t="str">
            <v>85</v>
          </cell>
          <cell r="E12584" t="str">
            <v>005</v>
          </cell>
          <cell r="F12584" t="str">
            <v>8900.22</v>
          </cell>
          <cell r="G12584" t="str">
            <v>Debt Service-Principal 2012 Issue</v>
          </cell>
          <cell r="H12584">
            <v>787920</v>
          </cell>
          <cell r="I12584">
            <v>0</v>
          </cell>
          <cell r="J12584">
            <v>787920</v>
          </cell>
          <cell r="K12584">
            <v>0</v>
          </cell>
          <cell r="L12584">
            <v>0</v>
          </cell>
          <cell r="M12584">
            <v>0</v>
          </cell>
          <cell r="N12584">
            <v>787920</v>
          </cell>
          <cell r="O12584">
            <v>0</v>
          </cell>
        </row>
        <row r="12585">
          <cell r="A12585" t="str">
            <v>690.40.85.005-8910.09</v>
          </cell>
          <cell r="B12585" t="str">
            <v>690</v>
          </cell>
          <cell r="C12585" t="str">
            <v>40</v>
          </cell>
          <cell r="D12585" t="str">
            <v>85</v>
          </cell>
          <cell r="E12585" t="str">
            <v>005</v>
          </cell>
          <cell r="F12585" t="str">
            <v>8910.09</v>
          </cell>
          <cell r="G12585" t="str">
            <v>Debt Service-Interest 2003</v>
          </cell>
          <cell r="H12585">
            <v>0</v>
          </cell>
          <cell r="I12585">
            <v>0</v>
          </cell>
          <cell r="J12585">
            <v>0</v>
          </cell>
          <cell r="K12585">
            <v>0</v>
          </cell>
          <cell r="L12585">
            <v>0</v>
          </cell>
          <cell r="M12585">
            <v>0</v>
          </cell>
          <cell r="N12585">
            <v>0</v>
          </cell>
          <cell r="O12585" t="str">
            <v>+++</v>
          </cell>
        </row>
        <row r="12586">
          <cell r="A12586" t="str">
            <v>690.40.85.005-8910.22</v>
          </cell>
          <cell r="B12586" t="str">
            <v>690</v>
          </cell>
          <cell r="C12586" t="str">
            <v>40</v>
          </cell>
          <cell r="D12586" t="str">
            <v>85</v>
          </cell>
          <cell r="E12586" t="str">
            <v>005</v>
          </cell>
          <cell r="F12586" t="str">
            <v>8910.22</v>
          </cell>
          <cell r="G12586" t="str">
            <v>Debt Service-Interest 2012</v>
          </cell>
          <cell r="H12586">
            <v>831285</v>
          </cell>
          <cell r="I12586">
            <v>0</v>
          </cell>
          <cell r="J12586">
            <v>831285</v>
          </cell>
          <cell r="K12586">
            <v>0</v>
          </cell>
          <cell r="L12586">
            <v>0</v>
          </cell>
          <cell r="M12586">
            <v>0</v>
          </cell>
          <cell r="N12586">
            <v>831285</v>
          </cell>
          <cell r="O12586">
            <v>0</v>
          </cell>
        </row>
        <row r="12587">
          <cell r="A12587" t="str">
            <v>690.40.85.005-8910.99</v>
          </cell>
          <cell r="B12587" t="str">
            <v>690</v>
          </cell>
          <cell r="C12587" t="str">
            <v>40</v>
          </cell>
          <cell r="D12587" t="str">
            <v>85</v>
          </cell>
          <cell r="E12587" t="str">
            <v>005</v>
          </cell>
          <cell r="F12587" t="str">
            <v>8910.99</v>
          </cell>
          <cell r="G12587" t="str">
            <v>Debt Service-Interest Capitalized Interest</v>
          </cell>
          <cell r="H12587">
            <v>0</v>
          </cell>
          <cell r="I12587">
            <v>0</v>
          </cell>
          <cell r="J12587">
            <v>0</v>
          </cell>
          <cell r="K12587">
            <v>0</v>
          </cell>
          <cell r="L12587">
            <v>0</v>
          </cell>
          <cell r="M12587">
            <v>0</v>
          </cell>
          <cell r="N12587">
            <v>0</v>
          </cell>
          <cell r="O12587" t="str">
            <v>+++</v>
          </cell>
        </row>
        <row r="12588">
          <cell r="A12588" t="str">
            <v>690.40.85.005-8920.01</v>
          </cell>
          <cell r="B12588" t="str">
            <v>690</v>
          </cell>
          <cell r="C12588" t="str">
            <v>40</v>
          </cell>
          <cell r="D12588" t="str">
            <v>85</v>
          </cell>
          <cell r="E12588" t="str">
            <v>005</v>
          </cell>
          <cell r="F12588" t="str">
            <v>8920.01</v>
          </cell>
          <cell r="G12588" t="str">
            <v>Debt Service-Other Costs Admin/Audit Fees</v>
          </cell>
          <cell r="H12588">
            <v>970</v>
          </cell>
          <cell r="I12588">
            <v>0</v>
          </cell>
          <cell r="J12588">
            <v>970</v>
          </cell>
          <cell r="K12588">
            <v>0</v>
          </cell>
          <cell r="L12588">
            <v>0</v>
          </cell>
          <cell r="M12588">
            <v>0</v>
          </cell>
          <cell r="N12588">
            <v>970</v>
          </cell>
          <cell r="O12588">
            <v>0</v>
          </cell>
        </row>
        <row r="12589">
          <cell r="A12589" t="str">
            <v>690.40.85.015-6000.01</v>
          </cell>
          <cell r="B12589" t="str">
            <v>690</v>
          </cell>
          <cell r="C12589" t="str">
            <v>40</v>
          </cell>
          <cell r="D12589" t="str">
            <v>85</v>
          </cell>
          <cell r="E12589" t="str">
            <v>015</v>
          </cell>
          <cell r="F12589" t="str">
            <v>6000.01</v>
          </cell>
          <cell r="G12589" t="str">
            <v>Professional Services General</v>
          </cell>
          <cell r="H12589">
            <v>0</v>
          </cell>
          <cell r="I12589">
            <v>0</v>
          </cell>
          <cell r="J12589">
            <v>0</v>
          </cell>
          <cell r="K12589">
            <v>0</v>
          </cell>
          <cell r="L12589">
            <v>0</v>
          </cell>
          <cell r="M12589">
            <v>0</v>
          </cell>
          <cell r="N12589">
            <v>0</v>
          </cell>
          <cell r="O12589" t="str">
            <v>+++</v>
          </cell>
        </row>
        <row r="12590">
          <cell r="A12590" t="str">
            <v>690.40.85.015-6000.12</v>
          </cell>
          <cell r="B12590" t="str">
            <v>690</v>
          </cell>
          <cell r="C12590" t="str">
            <v>40</v>
          </cell>
          <cell r="D12590" t="str">
            <v>85</v>
          </cell>
          <cell r="E12590" t="str">
            <v>015</v>
          </cell>
          <cell r="F12590" t="str">
            <v>6000.12</v>
          </cell>
          <cell r="G12590" t="str">
            <v>Professional Services Contract Services</v>
          </cell>
          <cell r="H12590">
            <v>0</v>
          </cell>
          <cell r="I12590">
            <v>0</v>
          </cell>
          <cell r="J12590">
            <v>0</v>
          </cell>
          <cell r="K12590">
            <v>0</v>
          </cell>
          <cell r="L12590">
            <v>0</v>
          </cell>
          <cell r="M12590">
            <v>0</v>
          </cell>
          <cell r="N12590">
            <v>0</v>
          </cell>
          <cell r="O12590" t="str">
            <v>+++</v>
          </cell>
        </row>
        <row r="12591">
          <cell r="A12591" t="str">
            <v>690.40.85.015-6200.09</v>
          </cell>
          <cell r="B12591" t="str">
            <v>690</v>
          </cell>
          <cell r="C12591" t="str">
            <v>40</v>
          </cell>
          <cell r="D12591" t="str">
            <v>85</v>
          </cell>
          <cell r="E12591" t="str">
            <v>015</v>
          </cell>
          <cell r="F12591" t="str">
            <v>6200.09</v>
          </cell>
          <cell r="G12591" t="str">
            <v>Supplies Data Processing</v>
          </cell>
          <cell r="H12591">
            <v>0</v>
          </cell>
          <cell r="I12591">
            <v>0</v>
          </cell>
          <cell r="J12591">
            <v>0</v>
          </cell>
          <cell r="K12591">
            <v>0</v>
          </cell>
          <cell r="L12591">
            <v>0</v>
          </cell>
          <cell r="M12591">
            <v>0</v>
          </cell>
          <cell r="N12591">
            <v>0</v>
          </cell>
          <cell r="O12591" t="str">
            <v>+++</v>
          </cell>
        </row>
        <row r="12592">
          <cell r="A12592" t="str">
            <v>690.40.85.015-6280.35</v>
          </cell>
          <cell r="B12592" t="str">
            <v>690</v>
          </cell>
          <cell r="C12592" t="str">
            <v>40</v>
          </cell>
          <cell r="D12592" t="str">
            <v>85</v>
          </cell>
          <cell r="E12592" t="str">
            <v>015</v>
          </cell>
          <cell r="F12592" t="str">
            <v>6280.35</v>
          </cell>
          <cell r="G12592" t="str">
            <v>Supplies-Public Works Water Meters &amp; Boxes</v>
          </cell>
          <cell r="H12592">
            <v>0</v>
          </cell>
          <cell r="I12592">
            <v>0</v>
          </cell>
          <cell r="J12592">
            <v>0</v>
          </cell>
          <cell r="K12592">
            <v>0</v>
          </cell>
          <cell r="L12592">
            <v>0</v>
          </cell>
          <cell r="M12592">
            <v>0</v>
          </cell>
          <cell r="N12592">
            <v>0</v>
          </cell>
          <cell r="O12592" t="str">
            <v>+++</v>
          </cell>
        </row>
        <row r="12593">
          <cell r="A12593" t="str">
            <v>690.40.85.015-6600.04</v>
          </cell>
          <cell r="B12593" t="str">
            <v>690</v>
          </cell>
          <cell r="C12593" t="str">
            <v>40</v>
          </cell>
          <cell r="D12593" t="str">
            <v>85</v>
          </cell>
          <cell r="E12593" t="str">
            <v>015</v>
          </cell>
          <cell r="F12593" t="str">
            <v>6600.04</v>
          </cell>
          <cell r="G12593" t="str">
            <v>Administrative Expenses Training/Conferences</v>
          </cell>
          <cell r="H12593">
            <v>0</v>
          </cell>
          <cell r="I12593">
            <v>0</v>
          </cell>
          <cell r="J12593">
            <v>0</v>
          </cell>
          <cell r="K12593">
            <v>0</v>
          </cell>
          <cell r="L12593">
            <v>0</v>
          </cell>
          <cell r="M12593">
            <v>0</v>
          </cell>
          <cell r="N12593">
            <v>0</v>
          </cell>
          <cell r="O12593" t="str">
            <v>+++</v>
          </cell>
        </row>
        <row r="12594">
          <cell r="A12594" t="str">
            <v>690.40.85.015-6600.25</v>
          </cell>
          <cell r="B12594" t="str">
            <v>690</v>
          </cell>
          <cell r="C12594" t="str">
            <v>40</v>
          </cell>
          <cell r="D12594" t="str">
            <v>85</v>
          </cell>
          <cell r="E12594" t="str">
            <v>015</v>
          </cell>
          <cell r="F12594" t="str">
            <v>6600.25</v>
          </cell>
          <cell r="G12594" t="str">
            <v>Administrative Expenses Support Services-Indirect Labor</v>
          </cell>
          <cell r="H12594">
            <v>59180</v>
          </cell>
          <cell r="I12594">
            <v>0</v>
          </cell>
          <cell r="J12594">
            <v>59180</v>
          </cell>
          <cell r="K12594">
            <v>0</v>
          </cell>
          <cell r="L12594">
            <v>0</v>
          </cell>
          <cell r="M12594">
            <v>0</v>
          </cell>
          <cell r="N12594">
            <v>59180</v>
          </cell>
          <cell r="O12594">
            <v>0</v>
          </cell>
        </row>
        <row r="12595">
          <cell r="A12595" t="str">
            <v>690.40.85.015-6600.26</v>
          </cell>
          <cell r="B12595" t="str">
            <v>690</v>
          </cell>
          <cell r="C12595" t="str">
            <v>40</v>
          </cell>
          <cell r="D12595" t="str">
            <v>85</v>
          </cell>
          <cell r="E12595" t="str">
            <v>015</v>
          </cell>
          <cell r="F12595" t="str">
            <v>6600.26</v>
          </cell>
          <cell r="G12595" t="str">
            <v>Administrative Expenses Support Services-IT</v>
          </cell>
          <cell r="H12595">
            <v>0</v>
          </cell>
          <cell r="I12595">
            <v>0</v>
          </cell>
          <cell r="J12595">
            <v>0</v>
          </cell>
          <cell r="K12595">
            <v>0</v>
          </cell>
          <cell r="L12595">
            <v>0</v>
          </cell>
          <cell r="M12595">
            <v>0</v>
          </cell>
          <cell r="N12595">
            <v>0</v>
          </cell>
          <cell r="O12595" t="str">
            <v>+++</v>
          </cell>
        </row>
        <row r="12596">
          <cell r="A12596" t="str">
            <v>690.40.85.015-6600.36</v>
          </cell>
          <cell r="B12596" t="str">
            <v>690</v>
          </cell>
          <cell r="C12596" t="str">
            <v>40</v>
          </cell>
          <cell r="D12596" t="str">
            <v>85</v>
          </cell>
          <cell r="E12596" t="str">
            <v>015</v>
          </cell>
          <cell r="F12596" t="str">
            <v>6600.36</v>
          </cell>
          <cell r="G12596" t="str">
            <v>Administrative Expenses IT Fund Contribution</v>
          </cell>
          <cell r="H12596">
            <v>0</v>
          </cell>
          <cell r="I12596">
            <v>0</v>
          </cell>
          <cell r="J12596">
            <v>0</v>
          </cell>
          <cell r="K12596">
            <v>0</v>
          </cell>
          <cell r="L12596">
            <v>0</v>
          </cell>
          <cell r="M12596">
            <v>0</v>
          </cell>
          <cell r="N12596">
            <v>0</v>
          </cell>
          <cell r="O12596" t="str">
            <v>+++</v>
          </cell>
        </row>
        <row r="12597">
          <cell r="A12597" t="str">
            <v>690.40.85.085-5000.01</v>
          </cell>
          <cell r="B12597" t="str">
            <v>690</v>
          </cell>
          <cell r="C12597" t="str">
            <v>40</v>
          </cell>
          <cell r="D12597" t="str">
            <v>85</v>
          </cell>
          <cell r="E12597" t="str">
            <v>085</v>
          </cell>
          <cell r="F12597" t="str">
            <v>5000.01</v>
          </cell>
          <cell r="G12597" t="str">
            <v>Salaries Regular</v>
          </cell>
          <cell r="H12597">
            <v>0</v>
          </cell>
          <cell r="I12597">
            <v>0</v>
          </cell>
          <cell r="J12597">
            <v>0</v>
          </cell>
          <cell r="K12597">
            <v>0</v>
          </cell>
          <cell r="L12597">
            <v>0</v>
          </cell>
          <cell r="M12597">
            <v>0</v>
          </cell>
          <cell r="N12597">
            <v>0</v>
          </cell>
          <cell r="O12597" t="str">
            <v>+++</v>
          </cell>
        </row>
        <row r="12598">
          <cell r="A12598" t="str">
            <v>690.40.85.085-5000.02</v>
          </cell>
          <cell r="B12598" t="str">
            <v>690</v>
          </cell>
          <cell r="C12598" t="str">
            <v>40</v>
          </cell>
          <cell r="D12598" t="str">
            <v>85</v>
          </cell>
          <cell r="E12598" t="str">
            <v>085</v>
          </cell>
          <cell r="F12598" t="str">
            <v>5000.02</v>
          </cell>
          <cell r="G12598" t="str">
            <v>Salaries Part Time</v>
          </cell>
          <cell r="H12598">
            <v>0</v>
          </cell>
          <cell r="I12598">
            <v>0</v>
          </cell>
          <cell r="J12598">
            <v>0</v>
          </cell>
          <cell r="K12598">
            <v>0</v>
          </cell>
          <cell r="L12598">
            <v>0</v>
          </cell>
          <cell r="M12598">
            <v>0</v>
          </cell>
          <cell r="N12598">
            <v>0</v>
          </cell>
          <cell r="O12598" t="str">
            <v>+++</v>
          </cell>
        </row>
        <row r="12599">
          <cell r="A12599" t="str">
            <v>690.40.85.085-5000.03</v>
          </cell>
          <cell r="B12599" t="str">
            <v>690</v>
          </cell>
          <cell r="C12599" t="str">
            <v>40</v>
          </cell>
          <cell r="D12599" t="str">
            <v>85</v>
          </cell>
          <cell r="E12599" t="str">
            <v>085</v>
          </cell>
          <cell r="F12599" t="str">
            <v>5000.03</v>
          </cell>
          <cell r="G12599" t="str">
            <v>Salaries Overtime</v>
          </cell>
          <cell r="H12599">
            <v>0</v>
          </cell>
          <cell r="I12599">
            <v>0</v>
          </cell>
          <cell r="J12599">
            <v>0</v>
          </cell>
          <cell r="K12599">
            <v>0</v>
          </cell>
          <cell r="L12599">
            <v>0</v>
          </cell>
          <cell r="M12599">
            <v>0</v>
          </cell>
          <cell r="N12599">
            <v>0</v>
          </cell>
          <cell r="O12599" t="str">
            <v>+++</v>
          </cell>
        </row>
        <row r="12600">
          <cell r="A12600" t="str">
            <v>690.40.85.085-5000.04</v>
          </cell>
          <cell r="B12600" t="str">
            <v>690</v>
          </cell>
          <cell r="C12600" t="str">
            <v>40</v>
          </cell>
          <cell r="D12600" t="str">
            <v>85</v>
          </cell>
          <cell r="E12600" t="str">
            <v>085</v>
          </cell>
          <cell r="F12600" t="str">
            <v>5000.04</v>
          </cell>
          <cell r="G12600" t="str">
            <v>Salaries Holiday Pay</v>
          </cell>
          <cell r="H12600">
            <v>0</v>
          </cell>
          <cell r="I12600">
            <v>0</v>
          </cell>
          <cell r="J12600">
            <v>0</v>
          </cell>
          <cell r="K12600">
            <v>0</v>
          </cell>
          <cell r="L12600">
            <v>0</v>
          </cell>
          <cell r="M12600">
            <v>0</v>
          </cell>
          <cell r="N12600">
            <v>0</v>
          </cell>
          <cell r="O12600" t="str">
            <v>+++</v>
          </cell>
        </row>
        <row r="12601">
          <cell r="A12601" t="str">
            <v>690.40.85.085-5000.06</v>
          </cell>
          <cell r="B12601" t="str">
            <v>690</v>
          </cell>
          <cell r="C12601" t="str">
            <v>40</v>
          </cell>
          <cell r="D12601" t="str">
            <v>85</v>
          </cell>
          <cell r="E12601" t="str">
            <v>085</v>
          </cell>
          <cell r="F12601" t="str">
            <v>5000.06</v>
          </cell>
          <cell r="G12601" t="str">
            <v>Salaries Out of Class</v>
          </cell>
          <cell r="H12601">
            <v>0</v>
          </cell>
          <cell r="I12601">
            <v>0</v>
          </cell>
          <cell r="J12601">
            <v>0</v>
          </cell>
          <cell r="K12601">
            <v>0</v>
          </cell>
          <cell r="L12601">
            <v>0</v>
          </cell>
          <cell r="M12601">
            <v>0</v>
          </cell>
          <cell r="N12601">
            <v>0</v>
          </cell>
          <cell r="O12601" t="str">
            <v>+++</v>
          </cell>
        </row>
        <row r="12602">
          <cell r="A12602" t="str">
            <v>690.40.85.085-5000.07</v>
          </cell>
          <cell r="B12602" t="str">
            <v>690</v>
          </cell>
          <cell r="C12602" t="str">
            <v>40</v>
          </cell>
          <cell r="D12602" t="str">
            <v>85</v>
          </cell>
          <cell r="E12602" t="str">
            <v>085</v>
          </cell>
          <cell r="F12602" t="str">
            <v>5000.07</v>
          </cell>
          <cell r="G12602" t="str">
            <v>Salaries Admin Leave Pay</v>
          </cell>
          <cell r="H12602">
            <v>0</v>
          </cell>
          <cell r="I12602">
            <v>0</v>
          </cell>
          <cell r="J12602">
            <v>0</v>
          </cell>
          <cell r="K12602">
            <v>0</v>
          </cell>
          <cell r="L12602">
            <v>0</v>
          </cell>
          <cell r="M12602">
            <v>0</v>
          </cell>
          <cell r="N12602">
            <v>0</v>
          </cell>
          <cell r="O12602" t="str">
            <v>+++</v>
          </cell>
        </row>
        <row r="12603">
          <cell r="A12603" t="str">
            <v>690.40.85.085-5000.08</v>
          </cell>
          <cell r="B12603" t="str">
            <v>690</v>
          </cell>
          <cell r="C12603" t="str">
            <v>40</v>
          </cell>
          <cell r="D12603" t="str">
            <v>85</v>
          </cell>
          <cell r="E12603" t="str">
            <v>085</v>
          </cell>
          <cell r="F12603" t="str">
            <v>5000.08</v>
          </cell>
          <cell r="G12603" t="str">
            <v>Salaries Longevity Pay</v>
          </cell>
          <cell r="H12603">
            <v>0</v>
          </cell>
          <cell r="I12603">
            <v>0</v>
          </cell>
          <cell r="J12603">
            <v>0</v>
          </cell>
          <cell r="K12603">
            <v>0</v>
          </cell>
          <cell r="L12603">
            <v>0</v>
          </cell>
          <cell r="M12603">
            <v>0</v>
          </cell>
          <cell r="N12603">
            <v>0</v>
          </cell>
          <cell r="O12603" t="str">
            <v>+++</v>
          </cell>
        </row>
        <row r="12604">
          <cell r="A12604" t="str">
            <v>690.40.85.085-5000.11</v>
          </cell>
          <cell r="B12604" t="str">
            <v>690</v>
          </cell>
          <cell r="C12604" t="str">
            <v>40</v>
          </cell>
          <cell r="D12604" t="str">
            <v>85</v>
          </cell>
          <cell r="E12604" t="str">
            <v>085</v>
          </cell>
          <cell r="F12604" t="str">
            <v>5000.11</v>
          </cell>
          <cell r="G12604" t="str">
            <v>Salaries Worker's Comp</v>
          </cell>
          <cell r="H12604">
            <v>0</v>
          </cell>
          <cell r="I12604">
            <v>0</v>
          </cell>
          <cell r="J12604">
            <v>0</v>
          </cell>
          <cell r="K12604">
            <v>0</v>
          </cell>
          <cell r="L12604">
            <v>0</v>
          </cell>
          <cell r="M12604">
            <v>0</v>
          </cell>
          <cell r="N12604">
            <v>0</v>
          </cell>
          <cell r="O12604" t="str">
            <v>+++</v>
          </cell>
        </row>
        <row r="12605">
          <cell r="A12605" t="str">
            <v>690.40.85.085-5000.99</v>
          </cell>
          <cell r="B12605" t="str">
            <v>690</v>
          </cell>
          <cell r="C12605" t="str">
            <v>40</v>
          </cell>
          <cell r="D12605" t="str">
            <v>85</v>
          </cell>
          <cell r="E12605" t="str">
            <v>085</v>
          </cell>
          <cell r="F12605" t="str">
            <v>5000.99</v>
          </cell>
          <cell r="G12605" t="str">
            <v>Salaries New Personnel Requests</v>
          </cell>
          <cell r="H12605">
            <v>0</v>
          </cell>
          <cell r="I12605">
            <v>0</v>
          </cell>
          <cell r="J12605">
            <v>0</v>
          </cell>
          <cell r="K12605">
            <v>0</v>
          </cell>
          <cell r="L12605">
            <v>0</v>
          </cell>
          <cell r="M12605">
            <v>0</v>
          </cell>
          <cell r="N12605">
            <v>0</v>
          </cell>
          <cell r="O12605" t="str">
            <v>+++</v>
          </cell>
        </row>
        <row r="12606">
          <cell r="A12606" t="str">
            <v>690.40.85.085-5100.00</v>
          </cell>
          <cell r="B12606" t="str">
            <v>690</v>
          </cell>
          <cell r="C12606" t="str">
            <v>40</v>
          </cell>
          <cell r="D12606" t="str">
            <v>85</v>
          </cell>
          <cell r="E12606" t="str">
            <v>085</v>
          </cell>
          <cell r="F12606" t="str">
            <v>5100.00</v>
          </cell>
          <cell r="G12606" t="str">
            <v>Benefits PERS Pool Liability</v>
          </cell>
          <cell r="H12606">
            <v>0</v>
          </cell>
          <cell r="I12606">
            <v>0</v>
          </cell>
          <cell r="J12606">
            <v>0</v>
          </cell>
          <cell r="K12606">
            <v>0</v>
          </cell>
          <cell r="L12606">
            <v>0</v>
          </cell>
          <cell r="M12606">
            <v>0</v>
          </cell>
          <cell r="N12606">
            <v>0</v>
          </cell>
          <cell r="O12606" t="str">
            <v>+++</v>
          </cell>
        </row>
        <row r="12607">
          <cell r="A12607" t="str">
            <v>690.40.85.085-5100.01</v>
          </cell>
          <cell r="B12607" t="str">
            <v>690</v>
          </cell>
          <cell r="C12607" t="str">
            <v>40</v>
          </cell>
          <cell r="D12607" t="str">
            <v>85</v>
          </cell>
          <cell r="E12607" t="str">
            <v>085</v>
          </cell>
          <cell r="F12607" t="str">
            <v>5100.01</v>
          </cell>
          <cell r="G12607" t="str">
            <v>Benefits Retirement</v>
          </cell>
          <cell r="H12607">
            <v>0</v>
          </cell>
          <cell r="I12607">
            <v>0</v>
          </cell>
          <cell r="J12607">
            <v>0</v>
          </cell>
          <cell r="K12607">
            <v>0</v>
          </cell>
          <cell r="L12607">
            <v>0</v>
          </cell>
          <cell r="M12607">
            <v>0</v>
          </cell>
          <cell r="N12607">
            <v>0</v>
          </cell>
          <cell r="O12607" t="str">
            <v>+++</v>
          </cell>
        </row>
        <row r="12608">
          <cell r="A12608" t="str">
            <v>690.40.85.085-5100.02</v>
          </cell>
          <cell r="B12608" t="str">
            <v>690</v>
          </cell>
          <cell r="C12608" t="str">
            <v>40</v>
          </cell>
          <cell r="D12608" t="str">
            <v>85</v>
          </cell>
          <cell r="E12608" t="str">
            <v>085</v>
          </cell>
          <cell r="F12608" t="str">
            <v>5100.02</v>
          </cell>
          <cell r="G12608" t="str">
            <v>Benefits Health Insurance</v>
          </cell>
          <cell r="H12608">
            <v>0</v>
          </cell>
          <cell r="I12608">
            <v>0</v>
          </cell>
          <cell r="J12608">
            <v>0</v>
          </cell>
          <cell r="K12608">
            <v>0</v>
          </cell>
          <cell r="L12608">
            <v>0</v>
          </cell>
          <cell r="M12608">
            <v>0</v>
          </cell>
          <cell r="N12608">
            <v>0</v>
          </cell>
          <cell r="O12608" t="str">
            <v>+++</v>
          </cell>
        </row>
        <row r="12609">
          <cell r="A12609" t="str">
            <v>690.40.85.085-5100.03</v>
          </cell>
          <cell r="B12609" t="str">
            <v>690</v>
          </cell>
          <cell r="C12609" t="str">
            <v>40</v>
          </cell>
          <cell r="D12609" t="str">
            <v>85</v>
          </cell>
          <cell r="E12609" t="str">
            <v>085</v>
          </cell>
          <cell r="F12609" t="str">
            <v>5100.03</v>
          </cell>
          <cell r="G12609" t="str">
            <v>Benefits Dental Insurance</v>
          </cell>
          <cell r="H12609">
            <v>0</v>
          </cell>
          <cell r="I12609">
            <v>0</v>
          </cell>
          <cell r="J12609">
            <v>0</v>
          </cell>
          <cell r="K12609">
            <v>0</v>
          </cell>
          <cell r="L12609">
            <v>0</v>
          </cell>
          <cell r="M12609">
            <v>0</v>
          </cell>
          <cell r="N12609">
            <v>0</v>
          </cell>
          <cell r="O12609" t="str">
            <v>+++</v>
          </cell>
        </row>
        <row r="12610">
          <cell r="A12610" t="str">
            <v>690.40.85.085-5100.04</v>
          </cell>
          <cell r="B12610" t="str">
            <v>690</v>
          </cell>
          <cell r="C12610" t="str">
            <v>40</v>
          </cell>
          <cell r="D12610" t="str">
            <v>85</v>
          </cell>
          <cell r="E12610" t="str">
            <v>085</v>
          </cell>
          <cell r="F12610" t="str">
            <v>5100.04</v>
          </cell>
          <cell r="G12610" t="str">
            <v>Benefits Vision Insurance</v>
          </cell>
          <cell r="H12610">
            <v>0</v>
          </cell>
          <cell r="I12610">
            <v>0</v>
          </cell>
          <cell r="J12610">
            <v>0</v>
          </cell>
          <cell r="K12610">
            <v>0</v>
          </cell>
          <cell r="L12610">
            <v>0</v>
          </cell>
          <cell r="M12610">
            <v>0</v>
          </cell>
          <cell r="N12610">
            <v>0</v>
          </cell>
          <cell r="O12610" t="str">
            <v>+++</v>
          </cell>
        </row>
        <row r="12611">
          <cell r="A12611" t="str">
            <v>690.40.85.085-5100.05</v>
          </cell>
          <cell r="B12611" t="str">
            <v>690</v>
          </cell>
          <cell r="C12611" t="str">
            <v>40</v>
          </cell>
          <cell r="D12611" t="str">
            <v>85</v>
          </cell>
          <cell r="E12611" t="str">
            <v>085</v>
          </cell>
          <cell r="F12611" t="str">
            <v>5100.05</v>
          </cell>
          <cell r="G12611" t="str">
            <v>Benefits Life Insurance</v>
          </cell>
          <cell r="H12611">
            <v>0</v>
          </cell>
          <cell r="I12611">
            <v>0</v>
          </cell>
          <cell r="J12611">
            <v>0</v>
          </cell>
          <cell r="K12611">
            <v>0</v>
          </cell>
          <cell r="L12611">
            <v>0</v>
          </cell>
          <cell r="M12611">
            <v>0</v>
          </cell>
          <cell r="N12611">
            <v>0</v>
          </cell>
          <cell r="O12611" t="str">
            <v>+++</v>
          </cell>
        </row>
        <row r="12612">
          <cell r="A12612" t="str">
            <v>690.40.85.085-5100.06</v>
          </cell>
          <cell r="B12612" t="str">
            <v>690</v>
          </cell>
          <cell r="C12612" t="str">
            <v>40</v>
          </cell>
          <cell r="D12612" t="str">
            <v>85</v>
          </cell>
          <cell r="E12612" t="str">
            <v>085</v>
          </cell>
          <cell r="F12612" t="str">
            <v>5100.06</v>
          </cell>
          <cell r="G12612" t="str">
            <v>Benefits Worker's Comp</v>
          </cell>
          <cell r="H12612">
            <v>0</v>
          </cell>
          <cell r="I12612">
            <v>0</v>
          </cell>
          <cell r="J12612">
            <v>0</v>
          </cell>
          <cell r="K12612">
            <v>0</v>
          </cell>
          <cell r="L12612">
            <v>0</v>
          </cell>
          <cell r="M12612">
            <v>0</v>
          </cell>
          <cell r="N12612">
            <v>0</v>
          </cell>
          <cell r="O12612" t="str">
            <v>+++</v>
          </cell>
        </row>
        <row r="12613">
          <cell r="A12613" t="str">
            <v>690.40.85.085-5100.07</v>
          </cell>
          <cell r="B12613" t="str">
            <v>690</v>
          </cell>
          <cell r="C12613" t="str">
            <v>40</v>
          </cell>
          <cell r="D12613" t="str">
            <v>85</v>
          </cell>
          <cell r="E12613" t="str">
            <v>085</v>
          </cell>
          <cell r="F12613" t="str">
            <v>5100.07</v>
          </cell>
          <cell r="G12613" t="str">
            <v>Benefits Long Term Disability</v>
          </cell>
          <cell r="H12613">
            <v>0</v>
          </cell>
          <cell r="I12613">
            <v>0</v>
          </cell>
          <cell r="J12613">
            <v>0</v>
          </cell>
          <cell r="K12613">
            <v>0</v>
          </cell>
          <cell r="L12613">
            <v>0</v>
          </cell>
          <cell r="M12613">
            <v>0</v>
          </cell>
          <cell r="N12613">
            <v>0</v>
          </cell>
          <cell r="O12613" t="str">
            <v>+++</v>
          </cell>
        </row>
        <row r="12614">
          <cell r="A12614" t="str">
            <v>690.40.85.085-5100.08</v>
          </cell>
          <cell r="B12614" t="str">
            <v>690</v>
          </cell>
          <cell r="C12614" t="str">
            <v>40</v>
          </cell>
          <cell r="D12614" t="str">
            <v>85</v>
          </cell>
          <cell r="E12614" t="str">
            <v>085</v>
          </cell>
          <cell r="F12614" t="str">
            <v>5100.08</v>
          </cell>
          <cell r="G12614" t="str">
            <v>Benefits Deferred Compensation</v>
          </cell>
          <cell r="H12614">
            <v>0</v>
          </cell>
          <cell r="I12614">
            <v>0</v>
          </cell>
          <cell r="J12614">
            <v>0</v>
          </cell>
          <cell r="K12614">
            <v>0</v>
          </cell>
          <cell r="L12614">
            <v>0</v>
          </cell>
          <cell r="M12614">
            <v>0</v>
          </cell>
          <cell r="N12614">
            <v>0</v>
          </cell>
          <cell r="O12614" t="str">
            <v>+++</v>
          </cell>
        </row>
        <row r="12615">
          <cell r="A12615" t="str">
            <v>690.40.85.085-5100.09</v>
          </cell>
          <cell r="B12615" t="str">
            <v>690</v>
          </cell>
          <cell r="C12615" t="str">
            <v>40</v>
          </cell>
          <cell r="D12615" t="str">
            <v>85</v>
          </cell>
          <cell r="E12615" t="str">
            <v>085</v>
          </cell>
          <cell r="F12615" t="str">
            <v>5100.09</v>
          </cell>
          <cell r="G12615" t="str">
            <v>Benefits Unemployment Insurance</v>
          </cell>
          <cell r="H12615">
            <v>0</v>
          </cell>
          <cell r="I12615">
            <v>0</v>
          </cell>
          <cell r="J12615">
            <v>0</v>
          </cell>
          <cell r="K12615">
            <v>0</v>
          </cell>
          <cell r="L12615">
            <v>0</v>
          </cell>
          <cell r="M12615">
            <v>0</v>
          </cell>
          <cell r="N12615">
            <v>0</v>
          </cell>
          <cell r="O12615" t="str">
            <v>+++</v>
          </cell>
        </row>
        <row r="12616">
          <cell r="A12616" t="str">
            <v>690.40.85.085-5100.10</v>
          </cell>
          <cell r="B12616" t="str">
            <v>690</v>
          </cell>
          <cell r="C12616" t="str">
            <v>40</v>
          </cell>
          <cell r="D12616" t="str">
            <v>85</v>
          </cell>
          <cell r="E12616" t="str">
            <v>085</v>
          </cell>
          <cell r="F12616" t="str">
            <v>5100.10</v>
          </cell>
          <cell r="G12616" t="str">
            <v>Benefits Uniform Allowance</v>
          </cell>
          <cell r="H12616">
            <v>0</v>
          </cell>
          <cell r="I12616">
            <v>0</v>
          </cell>
          <cell r="J12616">
            <v>0</v>
          </cell>
          <cell r="K12616">
            <v>0</v>
          </cell>
          <cell r="L12616">
            <v>0</v>
          </cell>
          <cell r="M12616">
            <v>0</v>
          </cell>
          <cell r="N12616">
            <v>0</v>
          </cell>
          <cell r="O12616" t="str">
            <v>+++</v>
          </cell>
        </row>
        <row r="12617">
          <cell r="A12617" t="str">
            <v>690.40.85.085-5100.11</v>
          </cell>
          <cell r="B12617" t="str">
            <v>690</v>
          </cell>
          <cell r="C12617" t="str">
            <v>40</v>
          </cell>
          <cell r="D12617" t="str">
            <v>85</v>
          </cell>
          <cell r="E12617" t="str">
            <v>085</v>
          </cell>
          <cell r="F12617" t="str">
            <v>5100.11</v>
          </cell>
          <cell r="G12617" t="str">
            <v>Benefits Medicare</v>
          </cell>
          <cell r="H12617">
            <v>0</v>
          </cell>
          <cell r="I12617">
            <v>0</v>
          </cell>
          <cell r="J12617">
            <v>0</v>
          </cell>
          <cell r="K12617">
            <v>0</v>
          </cell>
          <cell r="L12617">
            <v>0</v>
          </cell>
          <cell r="M12617">
            <v>0</v>
          </cell>
          <cell r="N12617">
            <v>0</v>
          </cell>
          <cell r="O12617" t="str">
            <v>+++</v>
          </cell>
        </row>
        <row r="12618">
          <cell r="A12618" t="str">
            <v>690.40.85.085-5100.12</v>
          </cell>
          <cell r="B12618" t="str">
            <v>690</v>
          </cell>
          <cell r="C12618" t="str">
            <v>40</v>
          </cell>
          <cell r="D12618" t="str">
            <v>85</v>
          </cell>
          <cell r="E12618" t="str">
            <v>085</v>
          </cell>
          <cell r="F12618" t="str">
            <v>5100.12</v>
          </cell>
          <cell r="G12618" t="str">
            <v>Benefits Annual Physical Exam</v>
          </cell>
          <cell r="H12618">
            <v>0</v>
          </cell>
          <cell r="I12618">
            <v>0</v>
          </cell>
          <cell r="J12618">
            <v>0</v>
          </cell>
          <cell r="K12618">
            <v>0</v>
          </cell>
          <cell r="L12618">
            <v>0</v>
          </cell>
          <cell r="M12618">
            <v>0</v>
          </cell>
          <cell r="N12618">
            <v>0</v>
          </cell>
          <cell r="O12618" t="str">
            <v>+++</v>
          </cell>
        </row>
        <row r="12619">
          <cell r="A12619" t="str">
            <v>690.40.85.085-5100.15</v>
          </cell>
          <cell r="B12619" t="str">
            <v>690</v>
          </cell>
          <cell r="C12619" t="str">
            <v>40</v>
          </cell>
          <cell r="D12619" t="str">
            <v>85</v>
          </cell>
          <cell r="E12619" t="str">
            <v>085</v>
          </cell>
          <cell r="F12619" t="str">
            <v>5100.15</v>
          </cell>
          <cell r="G12619" t="str">
            <v>Benefits Cell Phone Allowance</v>
          </cell>
          <cell r="H12619">
            <v>0</v>
          </cell>
          <cell r="I12619">
            <v>0</v>
          </cell>
          <cell r="J12619">
            <v>0</v>
          </cell>
          <cell r="K12619">
            <v>0</v>
          </cell>
          <cell r="L12619">
            <v>0</v>
          </cell>
          <cell r="M12619">
            <v>0</v>
          </cell>
          <cell r="N12619">
            <v>0</v>
          </cell>
          <cell r="O12619" t="str">
            <v>+++</v>
          </cell>
        </row>
        <row r="12620">
          <cell r="A12620" t="str">
            <v>690.40.85.085-5100.17</v>
          </cell>
          <cell r="B12620" t="str">
            <v>690</v>
          </cell>
          <cell r="C12620" t="str">
            <v>40</v>
          </cell>
          <cell r="D12620" t="str">
            <v>85</v>
          </cell>
          <cell r="E12620" t="str">
            <v>085</v>
          </cell>
          <cell r="F12620" t="str">
            <v>5100.17</v>
          </cell>
          <cell r="G12620" t="str">
            <v>Benefits Other Post Employment Benefits</v>
          </cell>
          <cell r="H12620">
            <v>0</v>
          </cell>
          <cell r="I12620">
            <v>0</v>
          </cell>
          <cell r="J12620">
            <v>0</v>
          </cell>
          <cell r="K12620">
            <v>0</v>
          </cell>
          <cell r="L12620">
            <v>0</v>
          </cell>
          <cell r="M12620">
            <v>0</v>
          </cell>
          <cell r="N12620">
            <v>0</v>
          </cell>
          <cell r="O12620" t="str">
            <v>+++</v>
          </cell>
        </row>
        <row r="12621">
          <cell r="A12621" t="str">
            <v>690.40.85.085-6000.01</v>
          </cell>
          <cell r="B12621" t="str">
            <v>690</v>
          </cell>
          <cell r="C12621" t="str">
            <v>40</v>
          </cell>
          <cell r="D12621" t="str">
            <v>85</v>
          </cell>
          <cell r="E12621" t="str">
            <v>085</v>
          </cell>
          <cell r="F12621" t="str">
            <v>6000.01</v>
          </cell>
          <cell r="G12621" t="str">
            <v>Professional Services General</v>
          </cell>
          <cell r="H12621">
            <v>0</v>
          </cell>
          <cell r="I12621">
            <v>0</v>
          </cell>
          <cell r="J12621">
            <v>0</v>
          </cell>
          <cell r="K12621">
            <v>0</v>
          </cell>
          <cell r="L12621">
            <v>0</v>
          </cell>
          <cell r="M12621">
            <v>0</v>
          </cell>
          <cell r="N12621">
            <v>0</v>
          </cell>
          <cell r="O12621" t="str">
            <v>+++</v>
          </cell>
        </row>
        <row r="12622">
          <cell r="A12622" t="str">
            <v>690.40.85.085-6000.07</v>
          </cell>
          <cell r="B12622" t="str">
            <v>690</v>
          </cell>
          <cell r="C12622" t="str">
            <v>40</v>
          </cell>
          <cell r="D12622" t="str">
            <v>85</v>
          </cell>
          <cell r="E12622" t="str">
            <v>085</v>
          </cell>
          <cell r="F12622" t="str">
            <v>6000.07</v>
          </cell>
          <cell r="G12622" t="str">
            <v>Professional Services Weed Abatement</v>
          </cell>
          <cell r="H12622">
            <v>0</v>
          </cell>
          <cell r="I12622">
            <v>0</v>
          </cell>
          <cell r="J12622">
            <v>0</v>
          </cell>
          <cell r="K12622">
            <v>0</v>
          </cell>
          <cell r="L12622">
            <v>0</v>
          </cell>
          <cell r="M12622">
            <v>0</v>
          </cell>
          <cell r="N12622">
            <v>0</v>
          </cell>
          <cell r="O12622" t="str">
            <v>+++</v>
          </cell>
        </row>
        <row r="12623">
          <cell r="A12623" t="str">
            <v>690.40.85.085-6000.09</v>
          </cell>
          <cell r="B12623" t="str">
            <v>690</v>
          </cell>
          <cell r="C12623" t="str">
            <v>40</v>
          </cell>
          <cell r="D12623" t="str">
            <v>85</v>
          </cell>
          <cell r="E12623" t="str">
            <v>085</v>
          </cell>
          <cell r="F12623" t="str">
            <v>6000.09</v>
          </cell>
          <cell r="G12623" t="str">
            <v>Professional Services Uniform</v>
          </cell>
          <cell r="H12623">
            <v>0</v>
          </cell>
          <cell r="I12623">
            <v>0</v>
          </cell>
          <cell r="J12623">
            <v>0</v>
          </cell>
          <cell r="K12623">
            <v>0</v>
          </cell>
          <cell r="L12623">
            <v>0</v>
          </cell>
          <cell r="M12623">
            <v>0</v>
          </cell>
          <cell r="N12623">
            <v>0</v>
          </cell>
          <cell r="O12623" t="str">
            <v>+++</v>
          </cell>
        </row>
        <row r="12624">
          <cell r="A12624" t="str">
            <v>690.40.85.085-6000.10</v>
          </cell>
          <cell r="B12624" t="str">
            <v>690</v>
          </cell>
          <cell r="C12624" t="str">
            <v>40</v>
          </cell>
          <cell r="D12624" t="str">
            <v>85</v>
          </cell>
          <cell r="E12624" t="str">
            <v>085</v>
          </cell>
          <cell r="F12624" t="str">
            <v>6000.10</v>
          </cell>
          <cell r="G12624" t="str">
            <v>Professional Services Consultant</v>
          </cell>
          <cell r="H12624">
            <v>0</v>
          </cell>
          <cell r="I12624">
            <v>0</v>
          </cell>
          <cell r="J12624">
            <v>0</v>
          </cell>
          <cell r="K12624">
            <v>0</v>
          </cell>
          <cell r="L12624">
            <v>0</v>
          </cell>
          <cell r="M12624">
            <v>0</v>
          </cell>
          <cell r="N12624">
            <v>0</v>
          </cell>
          <cell r="O12624" t="str">
            <v>+++</v>
          </cell>
        </row>
        <row r="12625">
          <cell r="A12625" t="str">
            <v>690.40.85.085-6000.12</v>
          </cell>
          <cell r="B12625" t="str">
            <v>690</v>
          </cell>
          <cell r="C12625" t="str">
            <v>40</v>
          </cell>
          <cell r="D12625" t="str">
            <v>85</v>
          </cell>
          <cell r="E12625" t="str">
            <v>085</v>
          </cell>
          <cell r="F12625" t="str">
            <v>6000.12</v>
          </cell>
          <cell r="G12625" t="str">
            <v>Professional Services Contract Services</v>
          </cell>
          <cell r="H12625">
            <v>0</v>
          </cell>
          <cell r="I12625">
            <v>0</v>
          </cell>
          <cell r="J12625">
            <v>0</v>
          </cell>
          <cell r="K12625">
            <v>0</v>
          </cell>
          <cell r="L12625">
            <v>0</v>
          </cell>
          <cell r="M12625">
            <v>0</v>
          </cell>
          <cell r="N12625">
            <v>0</v>
          </cell>
          <cell r="O12625" t="str">
            <v>+++</v>
          </cell>
        </row>
        <row r="12626">
          <cell r="A12626" t="str">
            <v>690.40.85.085-6000.13</v>
          </cell>
          <cell r="B12626" t="str">
            <v>690</v>
          </cell>
          <cell r="C12626" t="str">
            <v>40</v>
          </cell>
          <cell r="D12626" t="str">
            <v>85</v>
          </cell>
          <cell r="E12626" t="str">
            <v>085</v>
          </cell>
          <cell r="F12626" t="str">
            <v>6000.13</v>
          </cell>
          <cell r="G12626" t="str">
            <v>Professional Services Compliance Monitoring</v>
          </cell>
          <cell r="H12626">
            <v>0</v>
          </cell>
          <cell r="I12626">
            <v>0</v>
          </cell>
          <cell r="J12626">
            <v>0</v>
          </cell>
          <cell r="K12626">
            <v>0</v>
          </cell>
          <cell r="L12626">
            <v>0</v>
          </cell>
          <cell r="M12626">
            <v>0</v>
          </cell>
          <cell r="N12626">
            <v>0</v>
          </cell>
          <cell r="O12626" t="str">
            <v>+++</v>
          </cell>
        </row>
        <row r="12627">
          <cell r="A12627" t="str">
            <v>690.40.85.085-6000.14</v>
          </cell>
          <cell r="B12627" t="str">
            <v>690</v>
          </cell>
          <cell r="C12627" t="str">
            <v>40</v>
          </cell>
          <cell r="D12627" t="str">
            <v>85</v>
          </cell>
          <cell r="E12627" t="str">
            <v>085</v>
          </cell>
          <cell r="F12627" t="str">
            <v>6000.14</v>
          </cell>
          <cell r="G12627" t="str">
            <v>Professional Services IW Pre Analysis</v>
          </cell>
          <cell r="H12627">
            <v>0</v>
          </cell>
          <cell r="I12627">
            <v>0</v>
          </cell>
          <cell r="J12627">
            <v>0</v>
          </cell>
          <cell r="K12627">
            <v>0</v>
          </cell>
          <cell r="L12627">
            <v>0</v>
          </cell>
          <cell r="M12627">
            <v>0</v>
          </cell>
          <cell r="N12627">
            <v>0</v>
          </cell>
          <cell r="O12627" t="str">
            <v>+++</v>
          </cell>
        </row>
        <row r="12628">
          <cell r="A12628" t="str">
            <v>690.40.85.085-6000.18</v>
          </cell>
          <cell r="B12628" t="str">
            <v>690</v>
          </cell>
          <cell r="C12628" t="str">
            <v>40</v>
          </cell>
          <cell r="D12628" t="str">
            <v>85</v>
          </cell>
          <cell r="E12628" t="str">
            <v>085</v>
          </cell>
          <cell r="F12628" t="str">
            <v>6000.18</v>
          </cell>
          <cell r="G12628" t="str">
            <v>Professional Services Legal</v>
          </cell>
          <cell r="H12628">
            <v>0</v>
          </cell>
          <cell r="I12628">
            <v>0</v>
          </cell>
          <cell r="J12628">
            <v>0</v>
          </cell>
          <cell r="K12628">
            <v>0</v>
          </cell>
          <cell r="L12628">
            <v>0</v>
          </cell>
          <cell r="M12628">
            <v>0</v>
          </cell>
          <cell r="N12628">
            <v>0</v>
          </cell>
          <cell r="O12628" t="str">
            <v>+++</v>
          </cell>
        </row>
        <row r="12629">
          <cell r="A12629" t="str">
            <v>690.40.85.085-6100.01</v>
          </cell>
          <cell r="B12629" t="str">
            <v>690</v>
          </cell>
          <cell r="C12629" t="str">
            <v>40</v>
          </cell>
          <cell r="D12629" t="str">
            <v>85</v>
          </cell>
          <cell r="E12629" t="str">
            <v>085</v>
          </cell>
          <cell r="F12629" t="str">
            <v>6100.01</v>
          </cell>
          <cell r="G12629" t="str">
            <v>Utilities Electric</v>
          </cell>
          <cell r="H12629">
            <v>0</v>
          </cell>
          <cell r="I12629">
            <v>0</v>
          </cell>
          <cell r="J12629">
            <v>0</v>
          </cell>
          <cell r="K12629">
            <v>0</v>
          </cell>
          <cell r="L12629">
            <v>0</v>
          </cell>
          <cell r="M12629">
            <v>0</v>
          </cell>
          <cell r="N12629">
            <v>0</v>
          </cell>
          <cell r="O12629" t="str">
            <v>+++</v>
          </cell>
        </row>
        <row r="12630">
          <cell r="A12630" t="str">
            <v>690.40.85.085-6100.02</v>
          </cell>
          <cell r="B12630" t="str">
            <v>690</v>
          </cell>
          <cell r="C12630" t="str">
            <v>40</v>
          </cell>
          <cell r="D12630" t="str">
            <v>85</v>
          </cell>
          <cell r="E12630" t="str">
            <v>085</v>
          </cell>
          <cell r="F12630" t="str">
            <v>6100.02</v>
          </cell>
          <cell r="G12630" t="str">
            <v>Utilities Telephone</v>
          </cell>
          <cell r="H12630">
            <v>0</v>
          </cell>
          <cell r="I12630">
            <v>0</v>
          </cell>
          <cell r="J12630">
            <v>0</v>
          </cell>
          <cell r="K12630">
            <v>0</v>
          </cell>
          <cell r="L12630">
            <v>0</v>
          </cell>
          <cell r="M12630">
            <v>0</v>
          </cell>
          <cell r="N12630">
            <v>0</v>
          </cell>
          <cell r="O12630" t="str">
            <v>+++</v>
          </cell>
        </row>
        <row r="12631">
          <cell r="A12631" t="str">
            <v>690.40.85.085-6100.03</v>
          </cell>
          <cell r="B12631" t="str">
            <v>690</v>
          </cell>
          <cell r="C12631" t="str">
            <v>40</v>
          </cell>
          <cell r="D12631" t="str">
            <v>85</v>
          </cell>
          <cell r="E12631" t="str">
            <v>085</v>
          </cell>
          <cell r="F12631" t="str">
            <v>6100.03</v>
          </cell>
          <cell r="G12631" t="str">
            <v>Utilities Data Transmission / ISP</v>
          </cell>
          <cell r="H12631">
            <v>0</v>
          </cell>
          <cell r="I12631">
            <v>0</v>
          </cell>
          <cell r="J12631">
            <v>0</v>
          </cell>
          <cell r="K12631">
            <v>0</v>
          </cell>
          <cell r="L12631">
            <v>0</v>
          </cell>
          <cell r="M12631">
            <v>0</v>
          </cell>
          <cell r="N12631">
            <v>0</v>
          </cell>
          <cell r="O12631" t="str">
            <v>+++</v>
          </cell>
        </row>
        <row r="12632">
          <cell r="A12632" t="str">
            <v>690.40.85.085-6200.01</v>
          </cell>
          <cell r="B12632" t="str">
            <v>690</v>
          </cell>
          <cell r="C12632" t="str">
            <v>40</v>
          </cell>
          <cell r="D12632" t="str">
            <v>85</v>
          </cell>
          <cell r="E12632" t="str">
            <v>085</v>
          </cell>
          <cell r="F12632" t="str">
            <v>6200.01</v>
          </cell>
          <cell r="G12632" t="str">
            <v>Supplies Office</v>
          </cell>
          <cell r="H12632">
            <v>0</v>
          </cell>
          <cell r="I12632">
            <v>0</v>
          </cell>
          <cell r="J12632">
            <v>0</v>
          </cell>
          <cell r="K12632">
            <v>0</v>
          </cell>
          <cell r="L12632">
            <v>0</v>
          </cell>
          <cell r="M12632">
            <v>0</v>
          </cell>
          <cell r="N12632">
            <v>0</v>
          </cell>
          <cell r="O12632" t="str">
            <v>+++</v>
          </cell>
        </row>
        <row r="12633">
          <cell r="A12633" t="str">
            <v>690.40.85.085-6200.02</v>
          </cell>
          <cell r="B12633" t="str">
            <v>690</v>
          </cell>
          <cell r="C12633" t="str">
            <v>40</v>
          </cell>
          <cell r="D12633" t="str">
            <v>85</v>
          </cell>
          <cell r="E12633" t="str">
            <v>085</v>
          </cell>
          <cell r="F12633" t="str">
            <v>6200.02</v>
          </cell>
          <cell r="G12633" t="str">
            <v>Supplies Special Department</v>
          </cell>
          <cell r="H12633">
            <v>0</v>
          </cell>
          <cell r="I12633">
            <v>0</v>
          </cell>
          <cell r="J12633">
            <v>0</v>
          </cell>
          <cell r="K12633">
            <v>0</v>
          </cell>
          <cell r="L12633">
            <v>0</v>
          </cell>
          <cell r="M12633">
            <v>0</v>
          </cell>
          <cell r="N12633">
            <v>0</v>
          </cell>
          <cell r="O12633" t="str">
            <v>+++</v>
          </cell>
        </row>
        <row r="12634">
          <cell r="A12634" t="str">
            <v>690.40.85.085-6200.03</v>
          </cell>
          <cell r="B12634" t="str">
            <v>690</v>
          </cell>
          <cell r="C12634" t="str">
            <v>40</v>
          </cell>
          <cell r="D12634" t="str">
            <v>85</v>
          </cell>
          <cell r="E12634" t="str">
            <v>085</v>
          </cell>
          <cell r="F12634" t="str">
            <v>6200.03</v>
          </cell>
          <cell r="G12634" t="str">
            <v>Supplies Copier Maintenance &amp; Supplies</v>
          </cell>
          <cell r="H12634">
            <v>0</v>
          </cell>
          <cell r="I12634">
            <v>0</v>
          </cell>
          <cell r="J12634">
            <v>0</v>
          </cell>
          <cell r="K12634">
            <v>0</v>
          </cell>
          <cell r="L12634">
            <v>0</v>
          </cell>
          <cell r="M12634">
            <v>0</v>
          </cell>
          <cell r="N12634">
            <v>0</v>
          </cell>
          <cell r="O12634" t="str">
            <v>+++</v>
          </cell>
        </row>
        <row r="12635">
          <cell r="A12635" t="str">
            <v>690.40.85.085-6200.04</v>
          </cell>
          <cell r="B12635" t="str">
            <v>690</v>
          </cell>
          <cell r="C12635" t="str">
            <v>40</v>
          </cell>
          <cell r="D12635" t="str">
            <v>85</v>
          </cell>
          <cell r="E12635" t="str">
            <v>085</v>
          </cell>
          <cell r="F12635" t="str">
            <v>6200.04</v>
          </cell>
          <cell r="G12635" t="str">
            <v>Supplies Postage</v>
          </cell>
          <cell r="H12635">
            <v>0</v>
          </cell>
          <cell r="I12635">
            <v>0</v>
          </cell>
          <cell r="J12635">
            <v>0</v>
          </cell>
          <cell r="K12635">
            <v>0</v>
          </cell>
          <cell r="L12635">
            <v>0</v>
          </cell>
          <cell r="M12635">
            <v>0</v>
          </cell>
          <cell r="N12635">
            <v>0</v>
          </cell>
          <cell r="O12635" t="str">
            <v>+++</v>
          </cell>
        </row>
        <row r="12636">
          <cell r="A12636" t="str">
            <v>690.40.85.085-6200.05</v>
          </cell>
          <cell r="B12636" t="str">
            <v>690</v>
          </cell>
          <cell r="C12636" t="str">
            <v>40</v>
          </cell>
          <cell r="D12636" t="str">
            <v>85</v>
          </cell>
          <cell r="E12636" t="str">
            <v>085</v>
          </cell>
          <cell r="F12636" t="str">
            <v>6200.05</v>
          </cell>
          <cell r="G12636" t="str">
            <v>Supplies Gasoline</v>
          </cell>
          <cell r="H12636">
            <v>0</v>
          </cell>
          <cell r="I12636">
            <v>0</v>
          </cell>
          <cell r="J12636">
            <v>0</v>
          </cell>
          <cell r="K12636">
            <v>0</v>
          </cell>
          <cell r="L12636">
            <v>0</v>
          </cell>
          <cell r="M12636">
            <v>0</v>
          </cell>
          <cell r="N12636">
            <v>0</v>
          </cell>
          <cell r="O12636" t="str">
            <v>+++</v>
          </cell>
        </row>
        <row r="12637">
          <cell r="A12637" t="str">
            <v>690.40.85.085-6200.06</v>
          </cell>
          <cell r="B12637" t="str">
            <v>690</v>
          </cell>
          <cell r="C12637" t="str">
            <v>40</v>
          </cell>
          <cell r="D12637" t="str">
            <v>85</v>
          </cell>
          <cell r="E12637" t="str">
            <v>085</v>
          </cell>
          <cell r="F12637" t="str">
            <v>6200.06</v>
          </cell>
          <cell r="G12637" t="str">
            <v>Supplies Propane</v>
          </cell>
          <cell r="H12637">
            <v>0</v>
          </cell>
          <cell r="I12637">
            <v>0</v>
          </cell>
          <cell r="J12637">
            <v>0</v>
          </cell>
          <cell r="K12637">
            <v>0</v>
          </cell>
          <cell r="L12637">
            <v>0</v>
          </cell>
          <cell r="M12637">
            <v>0</v>
          </cell>
          <cell r="N12637">
            <v>0</v>
          </cell>
          <cell r="O12637" t="str">
            <v>+++</v>
          </cell>
        </row>
        <row r="12638">
          <cell r="A12638" t="str">
            <v>690.40.85.085-6200.07</v>
          </cell>
          <cell r="B12638" t="str">
            <v>690</v>
          </cell>
          <cell r="C12638" t="str">
            <v>40</v>
          </cell>
          <cell r="D12638" t="str">
            <v>85</v>
          </cell>
          <cell r="E12638" t="str">
            <v>085</v>
          </cell>
          <cell r="F12638" t="str">
            <v>6200.07</v>
          </cell>
          <cell r="G12638" t="str">
            <v>Supplies Radio Communication &amp; Maint</v>
          </cell>
          <cell r="H12638">
            <v>0</v>
          </cell>
          <cell r="I12638">
            <v>0</v>
          </cell>
          <cell r="J12638">
            <v>0</v>
          </cell>
          <cell r="K12638">
            <v>0</v>
          </cell>
          <cell r="L12638">
            <v>0</v>
          </cell>
          <cell r="M12638">
            <v>0</v>
          </cell>
          <cell r="N12638">
            <v>0</v>
          </cell>
          <cell r="O12638" t="str">
            <v>+++</v>
          </cell>
        </row>
        <row r="12639">
          <cell r="A12639" t="str">
            <v>690.40.85.085-6200.09</v>
          </cell>
          <cell r="B12639" t="str">
            <v>690</v>
          </cell>
          <cell r="C12639" t="str">
            <v>40</v>
          </cell>
          <cell r="D12639" t="str">
            <v>85</v>
          </cell>
          <cell r="E12639" t="str">
            <v>085</v>
          </cell>
          <cell r="F12639" t="str">
            <v>6200.09</v>
          </cell>
          <cell r="G12639" t="str">
            <v>Supplies Data Processing</v>
          </cell>
          <cell r="H12639">
            <v>0</v>
          </cell>
          <cell r="I12639">
            <v>0</v>
          </cell>
          <cell r="J12639">
            <v>0</v>
          </cell>
          <cell r="K12639">
            <v>0</v>
          </cell>
          <cell r="L12639">
            <v>0</v>
          </cell>
          <cell r="M12639">
            <v>0</v>
          </cell>
          <cell r="N12639">
            <v>0</v>
          </cell>
          <cell r="O12639" t="str">
            <v>+++</v>
          </cell>
        </row>
        <row r="12640">
          <cell r="A12640" t="str">
            <v>690.40.85.085-6200.10</v>
          </cell>
          <cell r="B12640" t="str">
            <v>690</v>
          </cell>
          <cell r="C12640" t="str">
            <v>40</v>
          </cell>
          <cell r="D12640" t="str">
            <v>85</v>
          </cell>
          <cell r="E12640" t="str">
            <v>085</v>
          </cell>
          <cell r="F12640" t="str">
            <v>6200.10</v>
          </cell>
          <cell r="G12640" t="str">
            <v>Supplies Protective Clothing</v>
          </cell>
          <cell r="H12640">
            <v>0</v>
          </cell>
          <cell r="I12640">
            <v>0</v>
          </cell>
          <cell r="J12640">
            <v>0</v>
          </cell>
          <cell r="K12640">
            <v>0</v>
          </cell>
          <cell r="L12640">
            <v>0</v>
          </cell>
          <cell r="M12640">
            <v>0</v>
          </cell>
          <cell r="N12640">
            <v>0</v>
          </cell>
          <cell r="O12640" t="str">
            <v>+++</v>
          </cell>
        </row>
        <row r="12641">
          <cell r="A12641" t="str">
            <v>690.40.85.085-6200.12</v>
          </cell>
          <cell r="B12641" t="str">
            <v>690</v>
          </cell>
          <cell r="C12641" t="str">
            <v>40</v>
          </cell>
          <cell r="D12641" t="str">
            <v>85</v>
          </cell>
          <cell r="E12641" t="str">
            <v>085</v>
          </cell>
          <cell r="F12641" t="str">
            <v>6200.12</v>
          </cell>
          <cell r="G12641" t="str">
            <v>Supplies CNG</v>
          </cell>
          <cell r="H12641">
            <v>0</v>
          </cell>
          <cell r="I12641">
            <v>0</v>
          </cell>
          <cell r="J12641">
            <v>0</v>
          </cell>
          <cell r="K12641">
            <v>0</v>
          </cell>
          <cell r="L12641">
            <v>0</v>
          </cell>
          <cell r="M12641">
            <v>0</v>
          </cell>
          <cell r="N12641">
            <v>0</v>
          </cell>
          <cell r="O12641" t="str">
            <v>+++</v>
          </cell>
        </row>
        <row r="12642">
          <cell r="A12642" t="str">
            <v>690.40.85.085-6280.03</v>
          </cell>
          <cell r="B12642" t="str">
            <v>690</v>
          </cell>
          <cell r="C12642" t="str">
            <v>40</v>
          </cell>
          <cell r="D12642" t="str">
            <v>85</v>
          </cell>
          <cell r="E12642" t="str">
            <v>085</v>
          </cell>
          <cell r="F12642" t="str">
            <v>6280.03</v>
          </cell>
          <cell r="G12642" t="str">
            <v>Supplies-Public Works Soundwall Repair</v>
          </cell>
          <cell r="H12642">
            <v>0</v>
          </cell>
          <cell r="I12642">
            <v>0</v>
          </cell>
          <cell r="J12642">
            <v>0</v>
          </cell>
          <cell r="K12642">
            <v>0</v>
          </cell>
          <cell r="L12642">
            <v>0</v>
          </cell>
          <cell r="M12642">
            <v>0</v>
          </cell>
          <cell r="N12642">
            <v>0</v>
          </cell>
          <cell r="O12642" t="str">
            <v>+++</v>
          </cell>
        </row>
        <row r="12643">
          <cell r="A12643" t="str">
            <v>690.40.85.085-6280.04</v>
          </cell>
          <cell r="B12643" t="str">
            <v>690</v>
          </cell>
          <cell r="C12643" t="str">
            <v>40</v>
          </cell>
          <cell r="D12643" t="str">
            <v>85</v>
          </cell>
          <cell r="E12643" t="str">
            <v>085</v>
          </cell>
          <cell r="F12643" t="str">
            <v>6280.04</v>
          </cell>
          <cell r="G12643" t="str">
            <v>Supplies-Public Works Sidewalk Repair</v>
          </cell>
          <cell r="H12643">
            <v>0</v>
          </cell>
          <cell r="I12643">
            <v>0</v>
          </cell>
          <cell r="J12643">
            <v>0</v>
          </cell>
          <cell r="K12643">
            <v>0</v>
          </cell>
          <cell r="L12643">
            <v>0</v>
          </cell>
          <cell r="M12643">
            <v>0</v>
          </cell>
          <cell r="N12643">
            <v>0</v>
          </cell>
          <cell r="O12643" t="str">
            <v>+++</v>
          </cell>
        </row>
        <row r="12644">
          <cell r="A12644" t="str">
            <v>690.40.85.085-6280.05</v>
          </cell>
          <cell r="B12644" t="str">
            <v>690</v>
          </cell>
          <cell r="C12644" t="str">
            <v>40</v>
          </cell>
          <cell r="D12644" t="str">
            <v>85</v>
          </cell>
          <cell r="E12644" t="str">
            <v>085</v>
          </cell>
          <cell r="F12644" t="str">
            <v>6280.05</v>
          </cell>
          <cell r="G12644" t="str">
            <v>Supplies-Public Works Traffic Signs</v>
          </cell>
          <cell r="H12644">
            <v>0</v>
          </cell>
          <cell r="I12644">
            <v>0</v>
          </cell>
          <cell r="J12644">
            <v>0</v>
          </cell>
          <cell r="K12644">
            <v>0</v>
          </cell>
          <cell r="L12644">
            <v>0</v>
          </cell>
          <cell r="M12644">
            <v>0</v>
          </cell>
          <cell r="N12644">
            <v>0</v>
          </cell>
          <cell r="O12644" t="str">
            <v>+++</v>
          </cell>
        </row>
        <row r="12645">
          <cell r="A12645" t="str">
            <v>690.40.85.085-6280.08</v>
          </cell>
          <cell r="B12645" t="str">
            <v>690</v>
          </cell>
          <cell r="C12645" t="str">
            <v>40</v>
          </cell>
          <cell r="D12645" t="str">
            <v>85</v>
          </cell>
          <cell r="E12645" t="str">
            <v>085</v>
          </cell>
          <cell r="F12645" t="str">
            <v>6280.08</v>
          </cell>
          <cell r="G12645" t="str">
            <v>Supplies-Public Works Pump</v>
          </cell>
          <cell r="H12645">
            <v>0</v>
          </cell>
          <cell r="I12645">
            <v>0</v>
          </cell>
          <cell r="J12645">
            <v>0</v>
          </cell>
          <cell r="K12645">
            <v>0</v>
          </cell>
          <cell r="L12645">
            <v>0</v>
          </cell>
          <cell r="M12645">
            <v>0</v>
          </cell>
          <cell r="N12645">
            <v>0</v>
          </cell>
          <cell r="O12645" t="str">
            <v>+++</v>
          </cell>
        </row>
        <row r="12646">
          <cell r="A12646" t="str">
            <v>690.40.85.085-6280.09</v>
          </cell>
          <cell r="B12646" t="str">
            <v>690</v>
          </cell>
          <cell r="C12646" t="str">
            <v>40</v>
          </cell>
          <cell r="D12646" t="str">
            <v>85</v>
          </cell>
          <cell r="E12646" t="str">
            <v>085</v>
          </cell>
          <cell r="F12646" t="str">
            <v>6280.09</v>
          </cell>
          <cell r="G12646" t="str">
            <v>Supplies-Public Works Storm Drain System</v>
          </cell>
          <cell r="H12646">
            <v>0</v>
          </cell>
          <cell r="I12646">
            <v>0</v>
          </cell>
          <cell r="J12646">
            <v>0</v>
          </cell>
          <cell r="K12646">
            <v>0</v>
          </cell>
          <cell r="L12646">
            <v>0</v>
          </cell>
          <cell r="M12646">
            <v>0</v>
          </cell>
          <cell r="N12646">
            <v>0</v>
          </cell>
          <cell r="O12646" t="str">
            <v>+++</v>
          </cell>
        </row>
        <row r="12647">
          <cell r="A12647" t="str">
            <v>690.40.85.085-6280.10</v>
          </cell>
          <cell r="B12647" t="str">
            <v>690</v>
          </cell>
          <cell r="C12647" t="str">
            <v>40</v>
          </cell>
          <cell r="D12647" t="str">
            <v>85</v>
          </cell>
          <cell r="E12647" t="str">
            <v>085</v>
          </cell>
          <cell r="F12647" t="str">
            <v>6280.10</v>
          </cell>
          <cell r="G12647" t="str">
            <v>Supplies-Public Works Storm Drain Basin</v>
          </cell>
          <cell r="H12647">
            <v>0</v>
          </cell>
          <cell r="I12647">
            <v>0</v>
          </cell>
          <cell r="J12647">
            <v>0</v>
          </cell>
          <cell r="K12647">
            <v>0</v>
          </cell>
          <cell r="L12647">
            <v>0</v>
          </cell>
          <cell r="M12647">
            <v>0</v>
          </cell>
          <cell r="N12647">
            <v>0</v>
          </cell>
          <cell r="O12647" t="str">
            <v>+++</v>
          </cell>
        </row>
        <row r="12648">
          <cell r="A12648" t="str">
            <v>690.40.85.085-6280.11</v>
          </cell>
          <cell r="B12648" t="str">
            <v>690</v>
          </cell>
          <cell r="C12648" t="str">
            <v>40</v>
          </cell>
          <cell r="D12648" t="str">
            <v>85</v>
          </cell>
          <cell r="E12648" t="str">
            <v>085</v>
          </cell>
          <cell r="F12648" t="str">
            <v>6280.11</v>
          </cell>
          <cell r="G12648" t="str">
            <v>Supplies-Public Works Custodial</v>
          </cell>
          <cell r="H12648">
            <v>0</v>
          </cell>
          <cell r="I12648">
            <v>0</v>
          </cell>
          <cell r="J12648">
            <v>0</v>
          </cell>
          <cell r="K12648">
            <v>0</v>
          </cell>
          <cell r="L12648">
            <v>0</v>
          </cell>
          <cell r="M12648">
            <v>0</v>
          </cell>
          <cell r="N12648">
            <v>0</v>
          </cell>
          <cell r="O12648" t="str">
            <v>+++</v>
          </cell>
        </row>
        <row r="12649">
          <cell r="A12649" t="str">
            <v>690.40.85.085-6280.12</v>
          </cell>
          <cell r="B12649" t="str">
            <v>690</v>
          </cell>
          <cell r="C12649" t="str">
            <v>40</v>
          </cell>
          <cell r="D12649" t="str">
            <v>85</v>
          </cell>
          <cell r="E12649" t="str">
            <v>085</v>
          </cell>
          <cell r="F12649" t="str">
            <v>6280.12</v>
          </cell>
          <cell r="G12649" t="str">
            <v>Supplies-Public Works Chemicals</v>
          </cell>
          <cell r="H12649">
            <v>0</v>
          </cell>
          <cell r="I12649">
            <v>0</v>
          </cell>
          <cell r="J12649">
            <v>0</v>
          </cell>
          <cell r="K12649">
            <v>0</v>
          </cell>
          <cell r="L12649">
            <v>0</v>
          </cell>
          <cell r="M12649">
            <v>0</v>
          </cell>
          <cell r="N12649">
            <v>0</v>
          </cell>
          <cell r="O12649" t="str">
            <v>+++</v>
          </cell>
        </row>
        <row r="12650">
          <cell r="A12650" t="str">
            <v>690.40.85.085-6280.13</v>
          </cell>
          <cell r="B12650" t="str">
            <v>690</v>
          </cell>
          <cell r="C12650" t="str">
            <v>40</v>
          </cell>
          <cell r="D12650" t="str">
            <v>85</v>
          </cell>
          <cell r="E12650" t="str">
            <v>085</v>
          </cell>
          <cell r="F12650" t="str">
            <v>6280.13</v>
          </cell>
          <cell r="G12650" t="str">
            <v>Supplies-Public Works Laboratory</v>
          </cell>
          <cell r="H12650">
            <v>0</v>
          </cell>
          <cell r="I12650">
            <v>0</v>
          </cell>
          <cell r="J12650">
            <v>0</v>
          </cell>
          <cell r="K12650">
            <v>0</v>
          </cell>
          <cell r="L12650">
            <v>0</v>
          </cell>
          <cell r="M12650">
            <v>0</v>
          </cell>
          <cell r="N12650">
            <v>0</v>
          </cell>
          <cell r="O12650" t="str">
            <v>+++</v>
          </cell>
        </row>
        <row r="12651">
          <cell r="A12651" t="str">
            <v>690.40.85.085-6280.14</v>
          </cell>
          <cell r="B12651" t="str">
            <v>690</v>
          </cell>
          <cell r="C12651" t="str">
            <v>40</v>
          </cell>
          <cell r="D12651" t="str">
            <v>85</v>
          </cell>
          <cell r="E12651" t="str">
            <v>085</v>
          </cell>
          <cell r="F12651" t="str">
            <v>6280.14</v>
          </cell>
          <cell r="G12651" t="str">
            <v>Supplies-Public Works Protective Clothing</v>
          </cell>
          <cell r="H12651">
            <v>0</v>
          </cell>
          <cell r="I12651">
            <v>0</v>
          </cell>
          <cell r="J12651">
            <v>0</v>
          </cell>
          <cell r="K12651">
            <v>0</v>
          </cell>
          <cell r="L12651">
            <v>0</v>
          </cell>
          <cell r="M12651">
            <v>0</v>
          </cell>
          <cell r="N12651">
            <v>0</v>
          </cell>
          <cell r="O12651" t="str">
            <v>+++</v>
          </cell>
        </row>
        <row r="12652">
          <cell r="A12652" t="str">
            <v>690.40.85.085-6280.15</v>
          </cell>
          <cell r="B12652" t="str">
            <v>690</v>
          </cell>
          <cell r="C12652" t="str">
            <v>40</v>
          </cell>
          <cell r="D12652" t="str">
            <v>85</v>
          </cell>
          <cell r="E12652" t="str">
            <v>085</v>
          </cell>
          <cell r="F12652" t="str">
            <v>6280.15</v>
          </cell>
          <cell r="G12652" t="str">
            <v>Supplies-Public Works Mechanics Tools</v>
          </cell>
          <cell r="H12652">
            <v>0</v>
          </cell>
          <cell r="I12652">
            <v>0</v>
          </cell>
          <cell r="J12652">
            <v>0</v>
          </cell>
          <cell r="K12652">
            <v>0</v>
          </cell>
          <cell r="L12652">
            <v>0</v>
          </cell>
          <cell r="M12652">
            <v>0</v>
          </cell>
          <cell r="N12652">
            <v>0</v>
          </cell>
          <cell r="O12652" t="str">
            <v>+++</v>
          </cell>
        </row>
        <row r="12653">
          <cell r="A12653" t="str">
            <v>690.40.85.085-6280.16</v>
          </cell>
          <cell r="B12653" t="str">
            <v>690</v>
          </cell>
          <cell r="C12653" t="str">
            <v>40</v>
          </cell>
          <cell r="D12653" t="str">
            <v>85</v>
          </cell>
          <cell r="E12653" t="str">
            <v>085</v>
          </cell>
          <cell r="F12653" t="str">
            <v>6280.16</v>
          </cell>
          <cell r="G12653" t="str">
            <v>Supplies-Public Works UV System Supplies</v>
          </cell>
          <cell r="H12653">
            <v>0</v>
          </cell>
          <cell r="I12653">
            <v>0</v>
          </cell>
          <cell r="J12653">
            <v>0</v>
          </cell>
          <cell r="K12653">
            <v>0</v>
          </cell>
          <cell r="L12653">
            <v>0</v>
          </cell>
          <cell r="M12653">
            <v>0</v>
          </cell>
          <cell r="N12653">
            <v>0</v>
          </cell>
          <cell r="O12653" t="str">
            <v>+++</v>
          </cell>
        </row>
        <row r="12654">
          <cell r="A12654" t="str">
            <v>690.40.85.085-6280.19</v>
          </cell>
          <cell r="B12654" t="str">
            <v>690</v>
          </cell>
          <cell r="C12654" t="str">
            <v>40</v>
          </cell>
          <cell r="D12654" t="str">
            <v>85</v>
          </cell>
          <cell r="E12654" t="str">
            <v>085</v>
          </cell>
          <cell r="F12654" t="str">
            <v>6280.19</v>
          </cell>
          <cell r="G12654" t="str">
            <v>Supplies-Public Works Specialty Maintenance Tools</v>
          </cell>
          <cell r="H12654">
            <v>0</v>
          </cell>
          <cell r="I12654">
            <v>0</v>
          </cell>
          <cell r="J12654">
            <v>0</v>
          </cell>
          <cell r="K12654">
            <v>0</v>
          </cell>
          <cell r="L12654">
            <v>0</v>
          </cell>
          <cell r="M12654">
            <v>0</v>
          </cell>
          <cell r="N12654">
            <v>0</v>
          </cell>
          <cell r="O12654" t="str">
            <v>+++</v>
          </cell>
        </row>
        <row r="12655">
          <cell r="A12655" t="str">
            <v>690.40.85.085-6280.20</v>
          </cell>
          <cell r="B12655" t="str">
            <v>690</v>
          </cell>
          <cell r="C12655" t="str">
            <v>40</v>
          </cell>
          <cell r="D12655" t="str">
            <v>85</v>
          </cell>
          <cell r="E12655" t="str">
            <v>085</v>
          </cell>
          <cell r="F12655" t="str">
            <v>6280.20</v>
          </cell>
          <cell r="G12655" t="str">
            <v>Supplies-Public Works Bin Repair</v>
          </cell>
          <cell r="H12655">
            <v>0</v>
          </cell>
          <cell r="I12655">
            <v>0</v>
          </cell>
          <cell r="J12655">
            <v>0</v>
          </cell>
          <cell r="K12655">
            <v>0</v>
          </cell>
          <cell r="L12655">
            <v>0</v>
          </cell>
          <cell r="M12655">
            <v>0</v>
          </cell>
          <cell r="N12655">
            <v>0</v>
          </cell>
          <cell r="O12655" t="str">
            <v>+++</v>
          </cell>
        </row>
        <row r="12656">
          <cell r="A12656" t="str">
            <v>690.40.85.085-6280.21</v>
          </cell>
          <cell r="B12656" t="str">
            <v>690</v>
          </cell>
          <cell r="C12656" t="str">
            <v>40</v>
          </cell>
          <cell r="D12656" t="str">
            <v>85</v>
          </cell>
          <cell r="E12656" t="str">
            <v>085</v>
          </cell>
          <cell r="F12656" t="str">
            <v>6280.21</v>
          </cell>
          <cell r="G12656" t="str">
            <v>Supplies-Public Works Used Oil Grant</v>
          </cell>
          <cell r="H12656">
            <v>0</v>
          </cell>
          <cell r="I12656">
            <v>0</v>
          </cell>
          <cell r="J12656">
            <v>0</v>
          </cell>
          <cell r="K12656">
            <v>0</v>
          </cell>
          <cell r="L12656">
            <v>0</v>
          </cell>
          <cell r="M12656">
            <v>0</v>
          </cell>
          <cell r="N12656">
            <v>0</v>
          </cell>
          <cell r="O12656" t="str">
            <v>+++</v>
          </cell>
        </row>
        <row r="12657">
          <cell r="A12657" t="str">
            <v>690.40.85.085-6280.22</v>
          </cell>
          <cell r="B12657" t="str">
            <v>690</v>
          </cell>
          <cell r="C12657" t="str">
            <v>40</v>
          </cell>
          <cell r="D12657" t="str">
            <v>85</v>
          </cell>
          <cell r="E12657" t="str">
            <v>085</v>
          </cell>
          <cell r="F12657" t="str">
            <v>6280.22</v>
          </cell>
          <cell r="G12657" t="str">
            <v>Supplies-Public Works Recycled Products</v>
          </cell>
          <cell r="H12657">
            <v>0</v>
          </cell>
          <cell r="I12657">
            <v>0</v>
          </cell>
          <cell r="J12657">
            <v>0</v>
          </cell>
          <cell r="K12657">
            <v>0</v>
          </cell>
          <cell r="L12657">
            <v>0</v>
          </cell>
          <cell r="M12657">
            <v>0</v>
          </cell>
          <cell r="N12657">
            <v>0</v>
          </cell>
          <cell r="O12657" t="str">
            <v>+++</v>
          </cell>
        </row>
        <row r="12658">
          <cell r="A12658" t="str">
            <v>690.40.85.085-6280.23</v>
          </cell>
          <cell r="B12658" t="str">
            <v>690</v>
          </cell>
          <cell r="C12658" t="str">
            <v>40</v>
          </cell>
          <cell r="D12658" t="str">
            <v>85</v>
          </cell>
          <cell r="E12658" t="str">
            <v>085</v>
          </cell>
          <cell r="F12658" t="str">
            <v>6280.23</v>
          </cell>
          <cell r="G12658" t="str">
            <v>Supplies-Public Works Recycling Education Program</v>
          </cell>
          <cell r="H12658">
            <v>0</v>
          </cell>
          <cell r="I12658">
            <v>0</v>
          </cell>
          <cell r="J12658">
            <v>0</v>
          </cell>
          <cell r="K12658">
            <v>0</v>
          </cell>
          <cell r="L12658">
            <v>0</v>
          </cell>
          <cell r="M12658">
            <v>0</v>
          </cell>
          <cell r="N12658">
            <v>0</v>
          </cell>
          <cell r="O12658" t="str">
            <v>+++</v>
          </cell>
        </row>
        <row r="12659">
          <cell r="A12659" t="str">
            <v>690.40.85.085-6280.25</v>
          </cell>
          <cell r="B12659" t="str">
            <v>690</v>
          </cell>
          <cell r="C12659" t="str">
            <v>40</v>
          </cell>
          <cell r="D12659" t="str">
            <v>85</v>
          </cell>
          <cell r="E12659" t="str">
            <v>085</v>
          </cell>
          <cell r="F12659" t="str">
            <v>6280.25</v>
          </cell>
          <cell r="G12659" t="str">
            <v>Supplies-Public Works Collection Containers</v>
          </cell>
          <cell r="H12659">
            <v>0</v>
          </cell>
          <cell r="I12659">
            <v>0</v>
          </cell>
          <cell r="J12659">
            <v>0</v>
          </cell>
          <cell r="K12659">
            <v>0</v>
          </cell>
          <cell r="L12659">
            <v>0</v>
          </cell>
          <cell r="M12659">
            <v>0</v>
          </cell>
          <cell r="N12659">
            <v>0</v>
          </cell>
          <cell r="O12659" t="str">
            <v>+++</v>
          </cell>
        </row>
        <row r="12660">
          <cell r="A12660" t="str">
            <v>690.40.85.085-6280.26</v>
          </cell>
          <cell r="B12660" t="str">
            <v>690</v>
          </cell>
          <cell r="C12660" t="str">
            <v>40</v>
          </cell>
          <cell r="D12660" t="str">
            <v>85</v>
          </cell>
          <cell r="E12660" t="str">
            <v>085</v>
          </cell>
          <cell r="F12660" t="str">
            <v>6280.26</v>
          </cell>
          <cell r="G12660" t="str">
            <v>Supplies-Public Works 3 Cart System Containers</v>
          </cell>
          <cell r="H12660">
            <v>0</v>
          </cell>
          <cell r="I12660">
            <v>0</v>
          </cell>
          <cell r="J12660">
            <v>0</v>
          </cell>
          <cell r="K12660">
            <v>0</v>
          </cell>
          <cell r="L12660">
            <v>0</v>
          </cell>
          <cell r="M12660">
            <v>0</v>
          </cell>
          <cell r="N12660">
            <v>0</v>
          </cell>
          <cell r="O12660" t="str">
            <v>+++</v>
          </cell>
        </row>
        <row r="12661">
          <cell r="A12661" t="str">
            <v>690.40.85.085-6280.27</v>
          </cell>
          <cell r="B12661" t="str">
            <v>690</v>
          </cell>
          <cell r="C12661" t="str">
            <v>40</v>
          </cell>
          <cell r="D12661" t="str">
            <v>85</v>
          </cell>
          <cell r="E12661" t="str">
            <v>085</v>
          </cell>
          <cell r="F12661" t="str">
            <v>6280.27</v>
          </cell>
          <cell r="G12661" t="str">
            <v>Supplies-Public Works SSJID Surface Water</v>
          </cell>
          <cell r="H12661">
            <v>0</v>
          </cell>
          <cell r="I12661">
            <v>0</v>
          </cell>
          <cell r="J12661">
            <v>0</v>
          </cell>
          <cell r="K12661">
            <v>0</v>
          </cell>
          <cell r="L12661">
            <v>0</v>
          </cell>
          <cell r="M12661">
            <v>0</v>
          </cell>
          <cell r="N12661">
            <v>0</v>
          </cell>
          <cell r="O12661" t="str">
            <v>+++</v>
          </cell>
        </row>
        <row r="12662">
          <cell r="A12662" t="str">
            <v>690.40.85.085-6280.28</v>
          </cell>
          <cell r="B12662" t="str">
            <v>690</v>
          </cell>
          <cell r="C12662" t="str">
            <v>40</v>
          </cell>
          <cell r="D12662" t="str">
            <v>85</v>
          </cell>
          <cell r="E12662" t="str">
            <v>085</v>
          </cell>
          <cell r="F12662" t="str">
            <v>6280.28</v>
          </cell>
          <cell r="G12662" t="str">
            <v>Supplies-Public Works Water Treatment Chemicals</v>
          </cell>
          <cell r="H12662">
            <v>0</v>
          </cell>
          <cell r="I12662">
            <v>0</v>
          </cell>
          <cell r="J12662">
            <v>0</v>
          </cell>
          <cell r="K12662">
            <v>0</v>
          </cell>
          <cell r="L12662">
            <v>0</v>
          </cell>
          <cell r="M12662">
            <v>0</v>
          </cell>
          <cell r="N12662">
            <v>0</v>
          </cell>
          <cell r="O12662" t="str">
            <v>+++</v>
          </cell>
        </row>
        <row r="12663">
          <cell r="A12663" t="str">
            <v>690.40.85.085-6280.29</v>
          </cell>
          <cell r="B12663" t="str">
            <v>690</v>
          </cell>
          <cell r="C12663" t="str">
            <v>40</v>
          </cell>
          <cell r="D12663" t="str">
            <v>85</v>
          </cell>
          <cell r="E12663" t="str">
            <v>085</v>
          </cell>
          <cell r="F12663" t="str">
            <v>6280.29</v>
          </cell>
          <cell r="G12663" t="str">
            <v>Supplies-Public Works Water Treatment</v>
          </cell>
          <cell r="H12663">
            <v>0</v>
          </cell>
          <cell r="I12663">
            <v>0</v>
          </cell>
          <cell r="J12663">
            <v>0</v>
          </cell>
          <cell r="K12663">
            <v>0</v>
          </cell>
          <cell r="L12663">
            <v>0</v>
          </cell>
          <cell r="M12663">
            <v>0</v>
          </cell>
          <cell r="N12663">
            <v>0</v>
          </cell>
          <cell r="O12663" t="str">
            <v>+++</v>
          </cell>
        </row>
        <row r="12664">
          <cell r="A12664" t="str">
            <v>690.40.85.085-6280.30</v>
          </cell>
          <cell r="B12664" t="str">
            <v>690</v>
          </cell>
          <cell r="C12664" t="str">
            <v>40</v>
          </cell>
          <cell r="D12664" t="str">
            <v>85</v>
          </cell>
          <cell r="E12664" t="str">
            <v>085</v>
          </cell>
          <cell r="F12664" t="str">
            <v>6280.30</v>
          </cell>
          <cell r="G12664" t="str">
            <v>Supplies-Public Works Automated &amp; Hand Tools</v>
          </cell>
          <cell r="H12664">
            <v>0</v>
          </cell>
          <cell r="I12664">
            <v>0</v>
          </cell>
          <cell r="J12664">
            <v>0</v>
          </cell>
          <cell r="K12664">
            <v>0</v>
          </cell>
          <cell r="L12664">
            <v>0</v>
          </cell>
          <cell r="M12664">
            <v>0</v>
          </cell>
          <cell r="N12664">
            <v>0</v>
          </cell>
          <cell r="O12664" t="str">
            <v>+++</v>
          </cell>
        </row>
        <row r="12665">
          <cell r="A12665" t="str">
            <v>690.40.85.085-6280.31</v>
          </cell>
          <cell r="B12665" t="str">
            <v>690</v>
          </cell>
          <cell r="C12665" t="str">
            <v>40</v>
          </cell>
          <cell r="D12665" t="str">
            <v>85</v>
          </cell>
          <cell r="E12665" t="str">
            <v>085</v>
          </cell>
          <cell r="F12665" t="str">
            <v>6280.31</v>
          </cell>
          <cell r="G12665" t="str">
            <v>Supplies-Public Works Water Conservation</v>
          </cell>
          <cell r="H12665">
            <v>0</v>
          </cell>
          <cell r="I12665">
            <v>0</v>
          </cell>
          <cell r="J12665">
            <v>0</v>
          </cell>
          <cell r="K12665">
            <v>0</v>
          </cell>
          <cell r="L12665">
            <v>0</v>
          </cell>
          <cell r="M12665">
            <v>0</v>
          </cell>
          <cell r="N12665">
            <v>0</v>
          </cell>
          <cell r="O12665" t="str">
            <v>+++</v>
          </cell>
        </row>
        <row r="12666">
          <cell r="A12666" t="str">
            <v>690.40.85.085-6280.32</v>
          </cell>
          <cell r="B12666" t="str">
            <v>690</v>
          </cell>
          <cell r="C12666" t="str">
            <v>40</v>
          </cell>
          <cell r="D12666" t="str">
            <v>85</v>
          </cell>
          <cell r="E12666" t="str">
            <v>085</v>
          </cell>
          <cell r="F12666" t="str">
            <v>6280.32</v>
          </cell>
          <cell r="G12666" t="str">
            <v>Supplies-Public Works Water Distribution System</v>
          </cell>
          <cell r="H12666">
            <v>0</v>
          </cell>
          <cell r="I12666">
            <v>0</v>
          </cell>
          <cell r="J12666">
            <v>0</v>
          </cell>
          <cell r="K12666">
            <v>0</v>
          </cell>
          <cell r="L12666">
            <v>0</v>
          </cell>
          <cell r="M12666">
            <v>0</v>
          </cell>
          <cell r="N12666">
            <v>0</v>
          </cell>
          <cell r="O12666" t="str">
            <v>+++</v>
          </cell>
        </row>
        <row r="12667">
          <cell r="A12667" t="str">
            <v>690.40.85.085-6280.33</v>
          </cell>
          <cell r="B12667" t="str">
            <v>690</v>
          </cell>
          <cell r="C12667" t="str">
            <v>40</v>
          </cell>
          <cell r="D12667" t="str">
            <v>85</v>
          </cell>
          <cell r="E12667" t="str">
            <v>085</v>
          </cell>
          <cell r="F12667" t="str">
            <v>6280.33</v>
          </cell>
          <cell r="G12667" t="str">
            <v>Supplies-Public Works Fire Hydrants</v>
          </cell>
          <cell r="H12667">
            <v>0</v>
          </cell>
          <cell r="I12667">
            <v>0</v>
          </cell>
          <cell r="J12667">
            <v>0</v>
          </cell>
          <cell r="K12667">
            <v>0</v>
          </cell>
          <cell r="L12667">
            <v>0</v>
          </cell>
          <cell r="M12667">
            <v>0</v>
          </cell>
          <cell r="N12667">
            <v>0</v>
          </cell>
          <cell r="O12667" t="str">
            <v>+++</v>
          </cell>
        </row>
        <row r="12668">
          <cell r="A12668" t="str">
            <v>690.40.85.085-6280.34</v>
          </cell>
          <cell r="B12668" t="str">
            <v>690</v>
          </cell>
          <cell r="C12668" t="str">
            <v>40</v>
          </cell>
          <cell r="D12668" t="str">
            <v>85</v>
          </cell>
          <cell r="E12668" t="str">
            <v>085</v>
          </cell>
          <cell r="F12668" t="str">
            <v>6280.34</v>
          </cell>
          <cell r="G12668" t="str">
            <v>Supplies-Public Works Wells &amp; Pumps</v>
          </cell>
          <cell r="H12668">
            <v>0</v>
          </cell>
          <cell r="I12668">
            <v>0</v>
          </cell>
          <cell r="J12668">
            <v>0</v>
          </cell>
          <cell r="K12668">
            <v>0</v>
          </cell>
          <cell r="L12668">
            <v>0</v>
          </cell>
          <cell r="M12668">
            <v>0</v>
          </cell>
          <cell r="N12668">
            <v>0</v>
          </cell>
          <cell r="O12668" t="str">
            <v>+++</v>
          </cell>
        </row>
        <row r="12669">
          <cell r="A12669" t="str">
            <v>690.40.85.085-6280.35</v>
          </cell>
          <cell r="B12669" t="str">
            <v>690</v>
          </cell>
          <cell r="C12669" t="str">
            <v>40</v>
          </cell>
          <cell r="D12669" t="str">
            <v>85</v>
          </cell>
          <cell r="E12669" t="str">
            <v>085</v>
          </cell>
          <cell r="F12669" t="str">
            <v>6280.35</v>
          </cell>
          <cell r="G12669" t="str">
            <v>Supplies-Public Works Water Meters &amp; Boxes</v>
          </cell>
          <cell r="H12669">
            <v>0</v>
          </cell>
          <cell r="I12669">
            <v>0</v>
          </cell>
          <cell r="J12669">
            <v>0</v>
          </cell>
          <cell r="K12669">
            <v>0</v>
          </cell>
          <cell r="L12669">
            <v>0</v>
          </cell>
          <cell r="M12669">
            <v>0</v>
          </cell>
          <cell r="N12669">
            <v>0</v>
          </cell>
          <cell r="O12669" t="str">
            <v>+++</v>
          </cell>
        </row>
        <row r="12670">
          <cell r="A12670" t="str">
            <v>690.40.85.085-6280.36</v>
          </cell>
          <cell r="B12670" t="str">
            <v>690</v>
          </cell>
          <cell r="C12670" t="str">
            <v>40</v>
          </cell>
          <cell r="D12670" t="str">
            <v>85</v>
          </cell>
          <cell r="E12670" t="str">
            <v>085</v>
          </cell>
          <cell r="F12670" t="str">
            <v>6280.36</v>
          </cell>
          <cell r="G12670" t="str">
            <v>Supplies-Public Works Traffic Calming</v>
          </cell>
          <cell r="H12670">
            <v>0</v>
          </cell>
          <cell r="I12670">
            <v>0</v>
          </cell>
          <cell r="J12670">
            <v>0</v>
          </cell>
          <cell r="K12670">
            <v>0</v>
          </cell>
          <cell r="L12670">
            <v>0</v>
          </cell>
          <cell r="M12670">
            <v>0</v>
          </cell>
          <cell r="N12670">
            <v>0</v>
          </cell>
          <cell r="O12670" t="str">
            <v>+++</v>
          </cell>
        </row>
        <row r="12671">
          <cell r="A12671" t="str">
            <v>690.40.85.085-6280.38</v>
          </cell>
          <cell r="B12671" t="str">
            <v>690</v>
          </cell>
          <cell r="C12671" t="str">
            <v>40</v>
          </cell>
          <cell r="D12671" t="str">
            <v>85</v>
          </cell>
          <cell r="E12671" t="str">
            <v>085</v>
          </cell>
          <cell r="F12671" t="str">
            <v>6280.38</v>
          </cell>
          <cell r="G12671" t="str">
            <v>Supplies-Public Works Global Supplies</v>
          </cell>
          <cell r="H12671">
            <v>0</v>
          </cell>
          <cell r="I12671">
            <v>0</v>
          </cell>
          <cell r="J12671">
            <v>0</v>
          </cell>
          <cell r="K12671">
            <v>0</v>
          </cell>
          <cell r="L12671">
            <v>0</v>
          </cell>
          <cell r="M12671">
            <v>0</v>
          </cell>
          <cell r="N12671">
            <v>0</v>
          </cell>
          <cell r="O12671" t="str">
            <v>+++</v>
          </cell>
        </row>
        <row r="12672">
          <cell r="A12672" t="str">
            <v>690.40.85.085-6280.39</v>
          </cell>
          <cell r="B12672" t="str">
            <v>690</v>
          </cell>
          <cell r="C12672" t="str">
            <v>40</v>
          </cell>
          <cell r="D12672" t="str">
            <v>85</v>
          </cell>
          <cell r="E12672" t="str">
            <v>085</v>
          </cell>
          <cell r="F12672" t="str">
            <v>6280.39</v>
          </cell>
          <cell r="G12672" t="str">
            <v>Supplies-Public Works Industrial Waste Pretreatment</v>
          </cell>
          <cell r="H12672">
            <v>0</v>
          </cell>
          <cell r="I12672">
            <v>0</v>
          </cell>
          <cell r="J12672">
            <v>0</v>
          </cell>
          <cell r="K12672">
            <v>0</v>
          </cell>
          <cell r="L12672">
            <v>0</v>
          </cell>
          <cell r="M12672">
            <v>0</v>
          </cell>
          <cell r="N12672">
            <v>0</v>
          </cell>
          <cell r="O12672" t="str">
            <v>+++</v>
          </cell>
        </row>
        <row r="12673">
          <cell r="A12673" t="str">
            <v>690.40.85.085-6280.41</v>
          </cell>
          <cell r="B12673" t="str">
            <v>690</v>
          </cell>
          <cell r="C12673" t="str">
            <v>40</v>
          </cell>
          <cell r="D12673" t="str">
            <v>85</v>
          </cell>
          <cell r="E12673" t="str">
            <v>085</v>
          </cell>
          <cell r="F12673" t="str">
            <v>6280.41</v>
          </cell>
          <cell r="G12673" t="str">
            <v>Supplies-Public Works Bevarage Container Grant</v>
          </cell>
          <cell r="H12673">
            <v>0</v>
          </cell>
          <cell r="I12673">
            <v>0</v>
          </cell>
          <cell r="J12673">
            <v>0</v>
          </cell>
          <cell r="K12673">
            <v>0</v>
          </cell>
          <cell r="L12673">
            <v>0</v>
          </cell>
          <cell r="M12673">
            <v>0</v>
          </cell>
          <cell r="N12673">
            <v>0</v>
          </cell>
          <cell r="O12673" t="str">
            <v>+++</v>
          </cell>
        </row>
        <row r="12674">
          <cell r="A12674" t="str">
            <v>690.40.85.085-6280.42</v>
          </cell>
          <cell r="B12674" t="str">
            <v>690</v>
          </cell>
          <cell r="C12674" t="str">
            <v>40</v>
          </cell>
          <cell r="D12674" t="str">
            <v>85</v>
          </cell>
          <cell r="E12674" t="str">
            <v>085</v>
          </cell>
          <cell r="F12674" t="str">
            <v>6280.42</v>
          </cell>
          <cell r="G12674" t="str">
            <v>Supplies-Public Works Industrial Wastewater</v>
          </cell>
          <cell r="H12674">
            <v>0</v>
          </cell>
          <cell r="I12674">
            <v>0</v>
          </cell>
          <cell r="J12674">
            <v>0</v>
          </cell>
          <cell r="K12674">
            <v>0</v>
          </cell>
          <cell r="L12674">
            <v>0</v>
          </cell>
          <cell r="M12674">
            <v>0</v>
          </cell>
          <cell r="N12674">
            <v>0</v>
          </cell>
          <cell r="O12674" t="str">
            <v>+++</v>
          </cell>
        </row>
        <row r="12675">
          <cell r="A12675" t="str">
            <v>690.40.85.085-6300.01</v>
          </cell>
          <cell r="B12675" t="str">
            <v>690</v>
          </cell>
          <cell r="C12675" t="str">
            <v>40</v>
          </cell>
          <cell r="D12675" t="str">
            <v>85</v>
          </cell>
          <cell r="E12675" t="str">
            <v>085</v>
          </cell>
          <cell r="F12675" t="str">
            <v>6300.01</v>
          </cell>
          <cell r="G12675" t="str">
            <v>Dues &amp; Subscriptions Memberships</v>
          </cell>
          <cell r="H12675">
            <v>0</v>
          </cell>
          <cell r="I12675">
            <v>0</v>
          </cell>
          <cell r="J12675">
            <v>0</v>
          </cell>
          <cell r="K12675">
            <v>0</v>
          </cell>
          <cell r="L12675">
            <v>0</v>
          </cell>
          <cell r="M12675">
            <v>0</v>
          </cell>
          <cell r="N12675">
            <v>0</v>
          </cell>
          <cell r="O12675" t="str">
            <v>+++</v>
          </cell>
        </row>
        <row r="12676">
          <cell r="A12676" t="str">
            <v>690.40.85.085-6300.02</v>
          </cell>
          <cell r="B12676" t="str">
            <v>690</v>
          </cell>
          <cell r="C12676" t="str">
            <v>40</v>
          </cell>
          <cell r="D12676" t="str">
            <v>85</v>
          </cell>
          <cell r="E12676" t="str">
            <v>085</v>
          </cell>
          <cell r="F12676" t="str">
            <v>6300.02</v>
          </cell>
          <cell r="G12676" t="str">
            <v>Dues &amp; Subscriptions Publications</v>
          </cell>
          <cell r="H12676">
            <v>0</v>
          </cell>
          <cell r="I12676">
            <v>0</v>
          </cell>
          <cell r="J12676">
            <v>0</v>
          </cell>
          <cell r="K12676">
            <v>0</v>
          </cell>
          <cell r="L12676">
            <v>0</v>
          </cell>
          <cell r="M12676">
            <v>0</v>
          </cell>
          <cell r="N12676">
            <v>0</v>
          </cell>
          <cell r="O12676" t="str">
            <v>+++</v>
          </cell>
        </row>
        <row r="12677">
          <cell r="A12677" t="str">
            <v>690.40.85.085-6300.03</v>
          </cell>
          <cell r="B12677" t="str">
            <v>690</v>
          </cell>
          <cell r="C12677" t="str">
            <v>40</v>
          </cell>
          <cell r="D12677" t="str">
            <v>85</v>
          </cell>
          <cell r="E12677" t="str">
            <v>085</v>
          </cell>
          <cell r="F12677" t="str">
            <v>6300.03</v>
          </cell>
          <cell r="G12677" t="str">
            <v>Dues &amp; Subscriptions Certifications</v>
          </cell>
          <cell r="H12677">
            <v>0</v>
          </cell>
          <cell r="I12677">
            <v>0</v>
          </cell>
          <cell r="J12677">
            <v>0</v>
          </cell>
          <cell r="K12677">
            <v>0</v>
          </cell>
          <cell r="L12677">
            <v>0</v>
          </cell>
          <cell r="M12677">
            <v>0</v>
          </cell>
          <cell r="N12677">
            <v>0</v>
          </cell>
          <cell r="O12677" t="str">
            <v>+++</v>
          </cell>
        </row>
        <row r="12678">
          <cell r="A12678" t="str">
            <v>690.40.85.085-6350.01</v>
          </cell>
          <cell r="B12678" t="str">
            <v>690</v>
          </cell>
          <cell r="C12678" t="str">
            <v>40</v>
          </cell>
          <cell r="D12678" t="str">
            <v>85</v>
          </cell>
          <cell r="E12678" t="str">
            <v>085</v>
          </cell>
          <cell r="F12678" t="str">
            <v>6350.01</v>
          </cell>
          <cell r="G12678" t="str">
            <v>Maintenance Agreements &amp; Licenses License/Software Maintenance</v>
          </cell>
          <cell r="H12678">
            <v>0</v>
          </cell>
          <cell r="I12678">
            <v>0</v>
          </cell>
          <cell r="J12678">
            <v>0</v>
          </cell>
          <cell r="K12678">
            <v>0</v>
          </cell>
          <cell r="L12678">
            <v>0</v>
          </cell>
          <cell r="M12678">
            <v>0</v>
          </cell>
          <cell r="N12678">
            <v>0</v>
          </cell>
          <cell r="O12678" t="str">
            <v>+++</v>
          </cell>
        </row>
        <row r="12679">
          <cell r="A12679" t="str">
            <v>690.40.85.085-6350.02</v>
          </cell>
          <cell r="B12679" t="str">
            <v>690</v>
          </cell>
          <cell r="C12679" t="str">
            <v>40</v>
          </cell>
          <cell r="D12679" t="str">
            <v>85</v>
          </cell>
          <cell r="E12679" t="str">
            <v>085</v>
          </cell>
          <cell r="F12679" t="str">
            <v>6350.02</v>
          </cell>
          <cell r="G12679" t="str">
            <v>Maintenance Agreements &amp; Licenses Hardware Maintenance</v>
          </cell>
          <cell r="H12679">
            <v>0</v>
          </cell>
          <cell r="I12679">
            <v>0</v>
          </cell>
          <cell r="J12679">
            <v>0</v>
          </cell>
          <cell r="K12679">
            <v>0</v>
          </cell>
          <cell r="L12679">
            <v>0</v>
          </cell>
          <cell r="M12679">
            <v>0</v>
          </cell>
          <cell r="N12679">
            <v>0</v>
          </cell>
          <cell r="O12679" t="str">
            <v>+++</v>
          </cell>
        </row>
        <row r="12680">
          <cell r="A12680" t="str">
            <v>690.40.85.085-6350.03</v>
          </cell>
          <cell r="B12680" t="str">
            <v>690</v>
          </cell>
          <cell r="C12680" t="str">
            <v>40</v>
          </cell>
          <cell r="D12680" t="str">
            <v>85</v>
          </cell>
          <cell r="E12680" t="str">
            <v>085</v>
          </cell>
          <cell r="F12680" t="str">
            <v>6350.03</v>
          </cell>
          <cell r="G12680" t="str">
            <v>Maintenance Agreements &amp; Licenses Maintenance Agreements</v>
          </cell>
          <cell r="H12680">
            <v>0</v>
          </cell>
          <cell r="I12680">
            <v>0</v>
          </cell>
          <cell r="J12680">
            <v>0</v>
          </cell>
          <cell r="K12680">
            <v>0</v>
          </cell>
          <cell r="L12680">
            <v>0</v>
          </cell>
          <cell r="M12680">
            <v>0</v>
          </cell>
          <cell r="N12680">
            <v>0</v>
          </cell>
          <cell r="O12680" t="str">
            <v>+++</v>
          </cell>
        </row>
        <row r="12681">
          <cell r="A12681" t="str">
            <v>690.40.85.085-6350.04</v>
          </cell>
          <cell r="B12681" t="str">
            <v>690</v>
          </cell>
          <cell r="C12681" t="str">
            <v>40</v>
          </cell>
          <cell r="D12681" t="str">
            <v>85</v>
          </cell>
          <cell r="E12681" t="str">
            <v>085</v>
          </cell>
          <cell r="F12681" t="str">
            <v>6350.04</v>
          </cell>
          <cell r="G12681" t="str">
            <v>Maintenance Agreements &amp; Licenses SCADA</v>
          </cell>
          <cell r="H12681">
            <v>0</v>
          </cell>
          <cell r="I12681">
            <v>0</v>
          </cell>
          <cell r="J12681">
            <v>0</v>
          </cell>
          <cell r="K12681">
            <v>0</v>
          </cell>
          <cell r="L12681">
            <v>0</v>
          </cell>
          <cell r="M12681">
            <v>0</v>
          </cell>
          <cell r="N12681">
            <v>0</v>
          </cell>
          <cell r="O12681" t="str">
            <v>+++</v>
          </cell>
        </row>
        <row r="12682">
          <cell r="A12682" t="str">
            <v>690.40.85.085-6350.05</v>
          </cell>
          <cell r="B12682" t="str">
            <v>690</v>
          </cell>
          <cell r="C12682" t="str">
            <v>40</v>
          </cell>
          <cell r="D12682" t="str">
            <v>85</v>
          </cell>
          <cell r="E12682" t="str">
            <v>085</v>
          </cell>
          <cell r="F12682" t="str">
            <v>6350.05</v>
          </cell>
          <cell r="G12682" t="str">
            <v>Maintenance Agreements &amp; Licenses Traffic Control</v>
          </cell>
          <cell r="H12682">
            <v>0</v>
          </cell>
          <cell r="I12682">
            <v>0</v>
          </cell>
          <cell r="J12682">
            <v>0</v>
          </cell>
          <cell r="K12682">
            <v>0</v>
          </cell>
          <cell r="L12682">
            <v>0</v>
          </cell>
          <cell r="M12682">
            <v>0</v>
          </cell>
          <cell r="N12682">
            <v>0</v>
          </cell>
          <cell r="O12682" t="str">
            <v>+++</v>
          </cell>
        </row>
        <row r="12683">
          <cell r="A12683" t="str">
            <v>690.40.85.085-6350.06</v>
          </cell>
          <cell r="B12683" t="str">
            <v>690</v>
          </cell>
          <cell r="C12683" t="str">
            <v>40</v>
          </cell>
          <cell r="D12683" t="str">
            <v>85</v>
          </cell>
          <cell r="E12683" t="str">
            <v>085</v>
          </cell>
          <cell r="F12683" t="str">
            <v>6350.06</v>
          </cell>
          <cell r="G12683" t="str">
            <v>Maintenance Agreements &amp; Licenses Streetlights</v>
          </cell>
          <cell r="H12683">
            <v>0</v>
          </cell>
          <cell r="I12683">
            <v>0</v>
          </cell>
          <cell r="J12683">
            <v>0</v>
          </cell>
          <cell r="K12683">
            <v>0</v>
          </cell>
          <cell r="L12683">
            <v>0</v>
          </cell>
          <cell r="M12683">
            <v>0</v>
          </cell>
          <cell r="N12683">
            <v>0</v>
          </cell>
          <cell r="O12683" t="str">
            <v>+++</v>
          </cell>
        </row>
        <row r="12684">
          <cell r="A12684" t="str">
            <v>690.40.85.085-6375.01</v>
          </cell>
          <cell r="B12684" t="str">
            <v>690</v>
          </cell>
          <cell r="C12684" t="str">
            <v>40</v>
          </cell>
          <cell r="D12684" t="str">
            <v>85</v>
          </cell>
          <cell r="E12684" t="str">
            <v>085</v>
          </cell>
          <cell r="F12684" t="str">
            <v>6375.01</v>
          </cell>
          <cell r="G12684" t="str">
            <v>Operating Fees NPDES Permit Renewal</v>
          </cell>
          <cell r="H12684">
            <v>0</v>
          </cell>
          <cell r="I12684">
            <v>0</v>
          </cell>
          <cell r="J12684">
            <v>0</v>
          </cell>
          <cell r="K12684">
            <v>0</v>
          </cell>
          <cell r="L12684">
            <v>0</v>
          </cell>
          <cell r="M12684">
            <v>0</v>
          </cell>
          <cell r="N12684">
            <v>0</v>
          </cell>
          <cell r="O12684" t="str">
            <v>+++</v>
          </cell>
        </row>
        <row r="12685">
          <cell r="A12685" t="str">
            <v>690.40.85.085-6375.02</v>
          </cell>
          <cell r="B12685" t="str">
            <v>690</v>
          </cell>
          <cell r="C12685" t="str">
            <v>40</v>
          </cell>
          <cell r="D12685" t="str">
            <v>85</v>
          </cell>
          <cell r="E12685" t="str">
            <v>085</v>
          </cell>
          <cell r="F12685" t="str">
            <v>6375.02</v>
          </cell>
          <cell r="G12685" t="str">
            <v>Operating Fees NPDES Permit Compliance</v>
          </cell>
          <cell r="H12685">
            <v>0</v>
          </cell>
          <cell r="I12685">
            <v>0</v>
          </cell>
          <cell r="J12685">
            <v>0</v>
          </cell>
          <cell r="K12685">
            <v>0</v>
          </cell>
          <cell r="L12685">
            <v>0</v>
          </cell>
          <cell r="M12685">
            <v>0</v>
          </cell>
          <cell r="N12685">
            <v>0</v>
          </cell>
          <cell r="O12685" t="str">
            <v>+++</v>
          </cell>
        </row>
        <row r="12686">
          <cell r="A12686" t="str">
            <v>690.40.85.085-6375.03</v>
          </cell>
          <cell r="B12686" t="str">
            <v>690</v>
          </cell>
          <cell r="C12686" t="str">
            <v>40</v>
          </cell>
          <cell r="D12686" t="str">
            <v>85</v>
          </cell>
          <cell r="E12686" t="str">
            <v>085</v>
          </cell>
          <cell r="F12686" t="str">
            <v>6375.03</v>
          </cell>
          <cell r="G12686" t="str">
            <v>Operating Fees SSJID Drainage</v>
          </cell>
          <cell r="H12686">
            <v>0</v>
          </cell>
          <cell r="I12686">
            <v>0</v>
          </cell>
          <cell r="J12686">
            <v>0</v>
          </cell>
          <cell r="K12686">
            <v>0</v>
          </cell>
          <cell r="L12686">
            <v>0</v>
          </cell>
          <cell r="M12686">
            <v>0</v>
          </cell>
          <cell r="N12686">
            <v>0</v>
          </cell>
          <cell r="O12686" t="str">
            <v>+++</v>
          </cell>
        </row>
        <row r="12687">
          <cell r="A12687" t="str">
            <v>690.40.85.085-6375.04</v>
          </cell>
          <cell r="B12687" t="str">
            <v>690</v>
          </cell>
          <cell r="C12687" t="str">
            <v>40</v>
          </cell>
          <cell r="D12687" t="str">
            <v>85</v>
          </cell>
          <cell r="E12687" t="str">
            <v>085</v>
          </cell>
          <cell r="F12687" t="str">
            <v>6375.04</v>
          </cell>
          <cell r="G12687" t="str">
            <v>Operating Fees Operating Permits</v>
          </cell>
          <cell r="H12687">
            <v>0</v>
          </cell>
          <cell r="I12687">
            <v>0</v>
          </cell>
          <cell r="J12687">
            <v>0</v>
          </cell>
          <cell r="K12687">
            <v>0</v>
          </cell>
          <cell r="L12687">
            <v>0</v>
          </cell>
          <cell r="M12687">
            <v>0</v>
          </cell>
          <cell r="N12687">
            <v>0</v>
          </cell>
          <cell r="O12687" t="str">
            <v>+++</v>
          </cell>
        </row>
        <row r="12688">
          <cell r="A12688" t="str">
            <v>690.40.85.085-6375.05</v>
          </cell>
          <cell r="B12688" t="str">
            <v>690</v>
          </cell>
          <cell r="C12688" t="str">
            <v>40</v>
          </cell>
          <cell r="D12688" t="str">
            <v>85</v>
          </cell>
          <cell r="E12688" t="str">
            <v>085</v>
          </cell>
          <cell r="F12688" t="str">
            <v>6375.05</v>
          </cell>
          <cell r="G12688" t="str">
            <v>Operating Fees Annual Waste Discharger</v>
          </cell>
          <cell r="H12688">
            <v>0</v>
          </cell>
          <cell r="I12688">
            <v>0</v>
          </cell>
          <cell r="J12688">
            <v>0</v>
          </cell>
          <cell r="K12688">
            <v>0</v>
          </cell>
          <cell r="L12688">
            <v>0</v>
          </cell>
          <cell r="M12688">
            <v>0</v>
          </cell>
          <cell r="N12688">
            <v>0</v>
          </cell>
          <cell r="O12688" t="str">
            <v>+++</v>
          </cell>
        </row>
        <row r="12689">
          <cell r="A12689" t="str">
            <v>690.40.85.085-6375.07</v>
          </cell>
          <cell r="B12689" t="str">
            <v>690</v>
          </cell>
          <cell r="C12689" t="str">
            <v>40</v>
          </cell>
          <cell r="D12689" t="str">
            <v>85</v>
          </cell>
          <cell r="E12689" t="str">
            <v>085</v>
          </cell>
          <cell r="F12689" t="str">
            <v>6375.07</v>
          </cell>
          <cell r="G12689" t="str">
            <v>Operating Fees Permit</v>
          </cell>
          <cell r="H12689">
            <v>0</v>
          </cell>
          <cell r="I12689">
            <v>0</v>
          </cell>
          <cell r="J12689">
            <v>0</v>
          </cell>
          <cell r="K12689">
            <v>0</v>
          </cell>
          <cell r="L12689">
            <v>0</v>
          </cell>
          <cell r="M12689">
            <v>0</v>
          </cell>
          <cell r="N12689">
            <v>0</v>
          </cell>
          <cell r="O12689" t="str">
            <v>+++</v>
          </cell>
        </row>
        <row r="12690">
          <cell r="A12690" t="str">
            <v>690.40.85.085-6375.08</v>
          </cell>
          <cell r="B12690" t="str">
            <v>690</v>
          </cell>
          <cell r="C12690" t="str">
            <v>40</v>
          </cell>
          <cell r="D12690" t="str">
            <v>85</v>
          </cell>
          <cell r="E12690" t="str">
            <v>085</v>
          </cell>
          <cell r="F12690" t="str">
            <v>6375.08</v>
          </cell>
          <cell r="G12690" t="str">
            <v>Operating Fees Operating Permits Reg</v>
          </cell>
          <cell r="H12690">
            <v>0</v>
          </cell>
          <cell r="I12690">
            <v>0</v>
          </cell>
          <cell r="J12690">
            <v>0</v>
          </cell>
          <cell r="K12690">
            <v>0</v>
          </cell>
          <cell r="L12690">
            <v>0</v>
          </cell>
          <cell r="M12690">
            <v>0</v>
          </cell>
          <cell r="N12690">
            <v>0</v>
          </cell>
          <cell r="O12690" t="str">
            <v>+++</v>
          </cell>
        </row>
        <row r="12691">
          <cell r="A12691" t="str">
            <v>690.40.85.085-6375.09</v>
          </cell>
          <cell r="B12691" t="str">
            <v>690</v>
          </cell>
          <cell r="C12691" t="str">
            <v>40</v>
          </cell>
          <cell r="D12691" t="str">
            <v>85</v>
          </cell>
          <cell r="E12691" t="str">
            <v>085</v>
          </cell>
          <cell r="F12691" t="str">
            <v>6375.09</v>
          </cell>
          <cell r="G12691" t="str">
            <v>Operating Fees Dumping</v>
          </cell>
          <cell r="H12691">
            <v>0</v>
          </cell>
          <cell r="I12691">
            <v>0</v>
          </cell>
          <cell r="J12691">
            <v>0</v>
          </cell>
          <cell r="K12691">
            <v>0</v>
          </cell>
          <cell r="L12691">
            <v>0</v>
          </cell>
          <cell r="M12691">
            <v>0</v>
          </cell>
          <cell r="N12691">
            <v>0</v>
          </cell>
          <cell r="O12691" t="str">
            <v>+++</v>
          </cell>
        </row>
        <row r="12692">
          <cell r="A12692" t="str">
            <v>690.40.85.085-6375.10</v>
          </cell>
          <cell r="B12692" t="str">
            <v>690</v>
          </cell>
          <cell r="C12692" t="str">
            <v>40</v>
          </cell>
          <cell r="D12692" t="str">
            <v>85</v>
          </cell>
          <cell r="E12692" t="str">
            <v>085</v>
          </cell>
          <cell r="F12692" t="str">
            <v>6375.10</v>
          </cell>
          <cell r="G12692" t="str">
            <v>Operating Fees Sludge Disposal</v>
          </cell>
          <cell r="H12692">
            <v>0</v>
          </cell>
          <cell r="I12692">
            <v>0</v>
          </cell>
          <cell r="J12692">
            <v>0</v>
          </cell>
          <cell r="K12692">
            <v>0</v>
          </cell>
          <cell r="L12692">
            <v>0</v>
          </cell>
          <cell r="M12692">
            <v>0</v>
          </cell>
          <cell r="N12692">
            <v>0</v>
          </cell>
          <cell r="O12692" t="str">
            <v>+++</v>
          </cell>
        </row>
        <row r="12693">
          <cell r="A12693" t="str">
            <v>690.40.85.085-6375.11</v>
          </cell>
          <cell r="B12693" t="str">
            <v>690</v>
          </cell>
          <cell r="C12693" t="str">
            <v>40</v>
          </cell>
          <cell r="D12693" t="str">
            <v>85</v>
          </cell>
          <cell r="E12693" t="str">
            <v>085</v>
          </cell>
          <cell r="F12693" t="str">
            <v>6375.11</v>
          </cell>
          <cell r="G12693" t="str">
            <v>Operating Fees Compost Tipping</v>
          </cell>
          <cell r="H12693">
            <v>0</v>
          </cell>
          <cell r="I12693">
            <v>0</v>
          </cell>
          <cell r="J12693">
            <v>0</v>
          </cell>
          <cell r="K12693">
            <v>0</v>
          </cell>
          <cell r="L12693">
            <v>0</v>
          </cell>
          <cell r="M12693">
            <v>0</v>
          </cell>
          <cell r="N12693">
            <v>0</v>
          </cell>
          <cell r="O12693" t="str">
            <v>+++</v>
          </cell>
        </row>
        <row r="12694">
          <cell r="A12694" t="str">
            <v>690.40.85.085-6375.12</v>
          </cell>
          <cell r="B12694" t="str">
            <v>690</v>
          </cell>
          <cell r="C12694" t="str">
            <v>40</v>
          </cell>
          <cell r="D12694" t="str">
            <v>85</v>
          </cell>
          <cell r="E12694" t="str">
            <v>085</v>
          </cell>
          <cell r="F12694" t="str">
            <v>6375.12</v>
          </cell>
          <cell r="G12694" t="str">
            <v>Operating Fees Curbside Recycling</v>
          </cell>
          <cell r="H12694">
            <v>0</v>
          </cell>
          <cell r="I12694">
            <v>0</v>
          </cell>
          <cell r="J12694">
            <v>0</v>
          </cell>
          <cell r="K12694">
            <v>0</v>
          </cell>
          <cell r="L12694">
            <v>0</v>
          </cell>
          <cell r="M12694">
            <v>0</v>
          </cell>
          <cell r="N12694">
            <v>0</v>
          </cell>
          <cell r="O12694" t="str">
            <v>+++</v>
          </cell>
        </row>
        <row r="12695">
          <cell r="A12695" t="str">
            <v>690.40.85.085-6375.15</v>
          </cell>
          <cell r="B12695" t="str">
            <v>690</v>
          </cell>
          <cell r="C12695" t="str">
            <v>40</v>
          </cell>
          <cell r="D12695" t="str">
            <v>85</v>
          </cell>
          <cell r="E12695" t="str">
            <v>085</v>
          </cell>
          <cell r="F12695" t="str">
            <v>6375.15</v>
          </cell>
          <cell r="G12695" t="str">
            <v>Operating Fees Concrete/Asphalt Tipping</v>
          </cell>
          <cell r="H12695">
            <v>0</v>
          </cell>
          <cell r="I12695">
            <v>0</v>
          </cell>
          <cell r="J12695">
            <v>0</v>
          </cell>
          <cell r="K12695">
            <v>0</v>
          </cell>
          <cell r="L12695">
            <v>0</v>
          </cell>
          <cell r="M12695">
            <v>0</v>
          </cell>
          <cell r="N12695">
            <v>0</v>
          </cell>
          <cell r="O12695" t="str">
            <v>+++</v>
          </cell>
        </row>
        <row r="12696">
          <cell r="A12696" t="str">
            <v>690.40.85.085-6375.16</v>
          </cell>
          <cell r="B12696" t="str">
            <v>690</v>
          </cell>
          <cell r="C12696" t="str">
            <v>40</v>
          </cell>
          <cell r="D12696" t="str">
            <v>85</v>
          </cell>
          <cell r="E12696" t="str">
            <v>085</v>
          </cell>
          <cell r="F12696" t="str">
            <v>6375.16</v>
          </cell>
          <cell r="G12696" t="str">
            <v>Operating Fees Universal Waste Recycling</v>
          </cell>
          <cell r="H12696">
            <v>0</v>
          </cell>
          <cell r="I12696">
            <v>0</v>
          </cell>
          <cell r="J12696">
            <v>0</v>
          </cell>
          <cell r="K12696">
            <v>0</v>
          </cell>
          <cell r="L12696">
            <v>0</v>
          </cell>
          <cell r="M12696">
            <v>0</v>
          </cell>
          <cell r="N12696">
            <v>0</v>
          </cell>
          <cell r="O12696" t="str">
            <v>+++</v>
          </cell>
        </row>
        <row r="12697">
          <cell r="A12697" t="str">
            <v>690.40.85.085-6375.18</v>
          </cell>
          <cell r="B12697" t="str">
            <v>690</v>
          </cell>
          <cell r="C12697" t="str">
            <v>40</v>
          </cell>
          <cell r="D12697" t="str">
            <v>85</v>
          </cell>
          <cell r="E12697" t="str">
            <v>085</v>
          </cell>
          <cell r="F12697" t="str">
            <v>6375.18</v>
          </cell>
          <cell r="G12697" t="str">
            <v>Operating Fees Used Oil Recycling</v>
          </cell>
          <cell r="H12697">
            <v>0</v>
          </cell>
          <cell r="I12697">
            <v>0</v>
          </cell>
          <cell r="J12697">
            <v>0</v>
          </cell>
          <cell r="K12697">
            <v>0</v>
          </cell>
          <cell r="L12697">
            <v>0</v>
          </cell>
          <cell r="M12697">
            <v>0</v>
          </cell>
          <cell r="N12697">
            <v>0</v>
          </cell>
          <cell r="O12697" t="str">
            <v>+++</v>
          </cell>
        </row>
        <row r="12698">
          <cell r="A12698" t="str">
            <v>690.40.85.085-6375.19</v>
          </cell>
          <cell r="B12698" t="str">
            <v>690</v>
          </cell>
          <cell r="C12698" t="str">
            <v>40</v>
          </cell>
          <cell r="D12698" t="str">
            <v>85</v>
          </cell>
          <cell r="E12698" t="str">
            <v>085</v>
          </cell>
          <cell r="F12698" t="str">
            <v>6375.19</v>
          </cell>
          <cell r="G12698" t="str">
            <v>Operating Fees Highway Signal</v>
          </cell>
          <cell r="H12698">
            <v>0</v>
          </cell>
          <cell r="I12698">
            <v>0</v>
          </cell>
          <cell r="J12698">
            <v>0</v>
          </cell>
          <cell r="K12698">
            <v>0</v>
          </cell>
          <cell r="L12698">
            <v>0</v>
          </cell>
          <cell r="M12698">
            <v>0</v>
          </cell>
          <cell r="N12698">
            <v>0</v>
          </cell>
          <cell r="O12698" t="str">
            <v>+++</v>
          </cell>
        </row>
        <row r="12699">
          <cell r="A12699" t="str">
            <v>690.40.85.085-6375.20</v>
          </cell>
          <cell r="B12699" t="str">
            <v>690</v>
          </cell>
          <cell r="C12699" t="str">
            <v>40</v>
          </cell>
          <cell r="D12699" t="str">
            <v>85</v>
          </cell>
          <cell r="E12699" t="str">
            <v>085</v>
          </cell>
          <cell r="F12699" t="str">
            <v>6375.20</v>
          </cell>
          <cell r="G12699" t="str">
            <v>Operating Fees Fines and Penalties</v>
          </cell>
          <cell r="H12699">
            <v>0</v>
          </cell>
          <cell r="I12699">
            <v>0</v>
          </cell>
          <cell r="J12699">
            <v>0</v>
          </cell>
          <cell r="K12699">
            <v>0</v>
          </cell>
          <cell r="L12699">
            <v>0</v>
          </cell>
          <cell r="M12699">
            <v>0</v>
          </cell>
          <cell r="N12699">
            <v>0</v>
          </cell>
          <cell r="O12699" t="str">
            <v>+++</v>
          </cell>
        </row>
        <row r="12700">
          <cell r="A12700" t="str">
            <v>690.40.85.085-6400.01</v>
          </cell>
          <cell r="B12700" t="str">
            <v>690</v>
          </cell>
          <cell r="C12700" t="str">
            <v>40</v>
          </cell>
          <cell r="D12700" t="str">
            <v>85</v>
          </cell>
          <cell r="E12700" t="str">
            <v>085</v>
          </cell>
          <cell r="F12700" t="str">
            <v>6400.01</v>
          </cell>
          <cell r="G12700" t="str">
            <v>Repairs &amp; Maintenance Building</v>
          </cell>
          <cell r="H12700">
            <v>0</v>
          </cell>
          <cell r="I12700">
            <v>0</v>
          </cell>
          <cell r="J12700">
            <v>0</v>
          </cell>
          <cell r="K12700">
            <v>0</v>
          </cell>
          <cell r="L12700">
            <v>0</v>
          </cell>
          <cell r="M12700">
            <v>0</v>
          </cell>
          <cell r="N12700">
            <v>0</v>
          </cell>
          <cell r="O12700" t="str">
            <v>+++</v>
          </cell>
        </row>
        <row r="12701">
          <cell r="A12701" t="str">
            <v>690.40.85.085-6400.02</v>
          </cell>
          <cell r="B12701" t="str">
            <v>690</v>
          </cell>
          <cell r="C12701" t="str">
            <v>40</v>
          </cell>
          <cell r="D12701" t="str">
            <v>85</v>
          </cell>
          <cell r="E12701" t="str">
            <v>085</v>
          </cell>
          <cell r="F12701" t="str">
            <v>6400.02</v>
          </cell>
          <cell r="G12701" t="str">
            <v>Repairs &amp; Maintenance Minor Equipment/Other</v>
          </cell>
          <cell r="H12701">
            <v>0</v>
          </cell>
          <cell r="I12701">
            <v>0</v>
          </cell>
          <cell r="J12701">
            <v>0</v>
          </cell>
          <cell r="K12701">
            <v>0</v>
          </cell>
          <cell r="L12701">
            <v>0</v>
          </cell>
          <cell r="M12701">
            <v>0</v>
          </cell>
          <cell r="N12701">
            <v>0</v>
          </cell>
          <cell r="O12701" t="str">
            <v>+++</v>
          </cell>
        </row>
        <row r="12702">
          <cell r="A12702" t="str">
            <v>690.40.85.085-6400.03</v>
          </cell>
          <cell r="B12702" t="str">
            <v>690</v>
          </cell>
          <cell r="C12702" t="str">
            <v>40</v>
          </cell>
          <cell r="D12702" t="str">
            <v>85</v>
          </cell>
          <cell r="E12702" t="str">
            <v>085</v>
          </cell>
          <cell r="F12702" t="str">
            <v>6400.03</v>
          </cell>
          <cell r="G12702" t="str">
            <v>Repairs &amp; Maintenance Major Repair &amp; Contingency</v>
          </cell>
          <cell r="H12702">
            <v>0</v>
          </cell>
          <cell r="I12702">
            <v>0</v>
          </cell>
          <cell r="J12702">
            <v>0</v>
          </cell>
          <cell r="K12702">
            <v>0</v>
          </cell>
          <cell r="L12702">
            <v>0</v>
          </cell>
          <cell r="M12702">
            <v>0</v>
          </cell>
          <cell r="N12702">
            <v>0</v>
          </cell>
          <cell r="O12702" t="str">
            <v>+++</v>
          </cell>
        </row>
        <row r="12703">
          <cell r="A12703" t="str">
            <v>690.40.85.085-6400.04</v>
          </cell>
          <cell r="B12703" t="str">
            <v>690</v>
          </cell>
          <cell r="C12703" t="str">
            <v>40</v>
          </cell>
          <cell r="D12703" t="str">
            <v>85</v>
          </cell>
          <cell r="E12703" t="str">
            <v>085</v>
          </cell>
          <cell r="F12703" t="str">
            <v>6400.04</v>
          </cell>
          <cell r="G12703" t="str">
            <v>Repairs &amp; Maintenance Equipment Rental</v>
          </cell>
          <cell r="H12703">
            <v>0</v>
          </cell>
          <cell r="I12703">
            <v>0</v>
          </cell>
          <cell r="J12703">
            <v>0</v>
          </cell>
          <cell r="K12703">
            <v>0</v>
          </cell>
          <cell r="L12703">
            <v>0</v>
          </cell>
          <cell r="M12703">
            <v>0</v>
          </cell>
          <cell r="N12703">
            <v>0</v>
          </cell>
          <cell r="O12703" t="str">
            <v>+++</v>
          </cell>
        </row>
        <row r="12704">
          <cell r="A12704" t="str">
            <v>690.40.85.085-6400.05</v>
          </cell>
          <cell r="B12704" t="str">
            <v>690</v>
          </cell>
          <cell r="C12704" t="str">
            <v>40</v>
          </cell>
          <cell r="D12704" t="str">
            <v>85</v>
          </cell>
          <cell r="E12704" t="str">
            <v>085</v>
          </cell>
          <cell r="F12704" t="str">
            <v>6400.05</v>
          </cell>
          <cell r="G12704" t="str">
            <v>Repairs &amp; Maintenance Vehicle</v>
          </cell>
          <cell r="H12704">
            <v>0</v>
          </cell>
          <cell r="I12704">
            <v>0</v>
          </cell>
          <cell r="J12704">
            <v>0</v>
          </cell>
          <cell r="K12704">
            <v>0</v>
          </cell>
          <cell r="L12704">
            <v>0</v>
          </cell>
          <cell r="M12704">
            <v>0</v>
          </cell>
          <cell r="N12704">
            <v>0</v>
          </cell>
          <cell r="O12704" t="str">
            <v>+++</v>
          </cell>
        </row>
        <row r="12705">
          <cell r="A12705" t="str">
            <v>690.40.85.085-6400.07</v>
          </cell>
          <cell r="B12705" t="str">
            <v>690</v>
          </cell>
          <cell r="C12705" t="str">
            <v>40</v>
          </cell>
          <cell r="D12705" t="str">
            <v>85</v>
          </cell>
          <cell r="E12705" t="str">
            <v>085</v>
          </cell>
          <cell r="F12705" t="str">
            <v>6400.07</v>
          </cell>
          <cell r="G12705" t="str">
            <v>Repairs &amp; Maintenance Radio Communication</v>
          </cell>
          <cell r="H12705">
            <v>0</v>
          </cell>
          <cell r="I12705">
            <v>0</v>
          </cell>
          <cell r="J12705">
            <v>0</v>
          </cell>
          <cell r="K12705">
            <v>0</v>
          </cell>
          <cell r="L12705">
            <v>0</v>
          </cell>
          <cell r="M12705">
            <v>0</v>
          </cell>
          <cell r="N12705">
            <v>0</v>
          </cell>
          <cell r="O12705" t="str">
            <v>+++</v>
          </cell>
        </row>
        <row r="12706">
          <cell r="A12706" t="str">
            <v>690.40.85.085-6400.09</v>
          </cell>
          <cell r="B12706" t="str">
            <v>690</v>
          </cell>
          <cell r="C12706" t="str">
            <v>40</v>
          </cell>
          <cell r="D12706" t="str">
            <v>85</v>
          </cell>
          <cell r="E12706" t="str">
            <v>085</v>
          </cell>
          <cell r="F12706" t="str">
            <v>6400.09</v>
          </cell>
          <cell r="G12706" t="str">
            <v>Repairs &amp; Maintenance Well</v>
          </cell>
          <cell r="H12706">
            <v>0</v>
          </cell>
          <cell r="I12706">
            <v>0</v>
          </cell>
          <cell r="J12706">
            <v>0</v>
          </cell>
          <cell r="K12706">
            <v>0</v>
          </cell>
          <cell r="L12706">
            <v>0</v>
          </cell>
          <cell r="M12706">
            <v>0</v>
          </cell>
          <cell r="N12706">
            <v>0</v>
          </cell>
          <cell r="O12706" t="str">
            <v>+++</v>
          </cell>
        </row>
        <row r="12707">
          <cell r="A12707" t="str">
            <v>690.40.85.085-6400.10</v>
          </cell>
          <cell r="B12707" t="str">
            <v>690</v>
          </cell>
          <cell r="C12707" t="str">
            <v>40</v>
          </cell>
          <cell r="D12707" t="str">
            <v>85</v>
          </cell>
          <cell r="E12707" t="str">
            <v>085</v>
          </cell>
          <cell r="F12707" t="str">
            <v>6400.10</v>
          </cell>
          <cell r="G12707" t="str">
            <v>Repairs &amp; Maintenance Pavement</v>
          </cell>
          <cell r="H12707">
            <v>0</v>
          </cell>
          <cell r="I12707">
            <v>0</v>
          </cell>
          <cell r="J12707">
            <v>0</v>
          </cell>
          <cell r="K12707">
            <v>0</v>
          </cell>
          <cell r="L12707">
            <v>0</v>
          </cell>
          <cell r="M12707">
            <v>0</v>
          </cell>
          <cell r="N12707">
            <v>0</v>
          </cell>
          <cell r="O12707" t="str">
            <v>+++</v>
          </cell>
        </row>
        <row r="12708">
          <cell r="A12708" t="str">
            <v>690.40.85.085-6400.12</v>
          </cell>
          <cell r="B12708" t="str">
            <v>690</v>
          </cell>
          <cell r="C12708" t="str">
            <v>40</v>
          </cell>
          <cell r="D12708" t="str">
            <v>85</v>
          </cell>
          <cell r="E12708" t="str">
            <v>085</v>
          </cell>
          <cell r="F12708" t="str">
            <v>6400.12</v>
          </cell>
          <cell r="G12708" t="str">
            <v>Repairs &amp; Maintenance Pump</v>
          </cell>
          <cell r="H12708">
            <v>0</v>
          </cell>
          <cell r="I12708">
            <v>0</v>
          </cell>
          <cell r="J12708">
            <v>0</v>
          </cell>
          <cell r="K12708">
            <v>0</v>
          </cell>
          <cell r="L12708">
            <v>0</v>
          </cell>
          <cell r="M12708">
            <v>0</v>
          </cell>
          <cell r="N12708">
            <v>0</v>
          </cell>
          <cell r="O12708" t="str">
            <v>+++</v>
          </cell>
        </row>
        <row r="12709">
          <cell r="A12709" t="str">
            <v>690.40.85.085-6400.13</v>
          </cell>
          <cell r="B12709" t="str">
            <v>690</v>
          </cell>
          <cell r="C12709" t="str">
            <v>40</v>
          </cell>
          <cell r="D12709" t="str">
            <v>85</v>
          </cell>
          <cell r="E12709" t="str">
            <v>085</v>
          </cell>
          <cell r="F12709" t="str">
            <v>6400.13</v>
          </cell>
          <cell r="G12709" t="str">
            <v>Repairs &amp; Maintenance Storm Drain</v>
          </cell>
          <cell r="H12709">
            <v>0</v>
          </cell>
          <cell r="I12709">
            <v>0</v>
          </cell>
          <cell r="J12709">
            <v>0</v>
          </cell>
          <cell r="K12709">
            <v>0</v>
          </cell>
          <cell r="L12709">
            <v>0</v>
          </cell>
          <cell r="M12709">
            <v>0</v>
          </cell>
          <cell r="N12709">
            <v>0</v>
          </cell>
          <cell r="O12709" t="str">
            <v>+++</v>
          </cell>
        </row>
        <row r="12710">
          <cell r="A12710" t="str">
            <v>690.40.85.085-6400.19</v>
          </cell>
          <cell r="B12710" t="str">
            <v>690</v>
          </cell>
          <cell r="C12710" t="str">
            <v>40</v>
          </cell>
          <cell r="D12710" t="str">
            <v>85</v>
          </cell>
          <cell r="E12710" t="str">
            <v>085</v>
          </cell>
          <cell r="F12710" t="str">
            <v>6400.19</v>
          </cell>
          <cell r="G12710" t="str">
            <v>Repairs &amp; Maintenance Testing/Certifications</v>
          </cell>
          <cell r="H12710">
            <v>0</v>
          </cell>
          <cell r="I12710">
            <v>0</v>
          </cell>
          <cell r="J12710">
            <v>0</v>
          </cell>
          <cell r="K12710">
            <v>0</v>
          </cell>
          <cell r="L12710">
            <v>0</v>
          </cell>
          <cell r="M12710">
            <v>0</v>
          </cell>
          <cell r="N12710">
            <v>0</v>
          </cell>
          <cell r="O12710" t="str">
            <v>+++</v>
          </cell>
        </row>
        <row r="12711">
          <cell r="A12711" t="str">
            <v>690.40.85.085-6400.20</v>
          </cell>
          <cell r="B12711" t="str">
            <v>690</v>
          </cell>
          <cell r="C12711" t="str">
            <v>40</v>
          </cell>
          <cell r="D12711" t="str">
            <v>85</v>
          </cell>
          <cell r="E12711" t="str">
            <v>085</v>
          </cell>
          <cell r="F12711" t="str">
            <v>6400.20</v>
          </cell>
          <cell r="G12711" t="str">
            <v>Repairs &amp; Maintenance Property Maintenance</v>
          </cell>
          <cell r="H12711">
            <v>0</v>
          </cell>
          <cell r="I12711">
            <v>0</v>
          </cell>
          <cell r="J12711">
            <v>0</v>
          </cell>
          <cell r="K12711">
            <v>0</v>
          </cell>
          <cell r="L12711">
            <v>0</v>
          </cell>
          <cell r="M12711">
            <v>0</v>
          </cell>
          <cell r="N12711">
            <v>0</v>
          </cell>
          <cell r="O12711" t="str">
            <v>+++</v>
          </cell>
        </row>
        <row r="12712">
          <cell r="A12712" t="str">
            <v>690.40.85.085-6400.21</v>
          </cell>
          <cell r="B12712" t="str">
            <v>690</v>
          </cell>
          <cell r="C12712" t="str">
            <v>40</v>
          </cell>
          <cell r="D12712" t="str">
            <v>85</v>
          </cell>
          <cell r="E12712" t="str">
            <v>085</v>
          </cell>
          <cell r="F12712" t="str">
            <v>6400.21</v>
          </cell>
          <cell r="G12712" t="str">
            <v>Repairs &amp; Maintenance Soundwall/Barriers</v>
          </cell>
          <cell r="H12712">
            <v>0</v>
          </cell>
          <cell r="I12712">
            <v>0</v>
          </cell>
          <cell r="J12712">
            <v>0</v>
          </cell>
          <cell r="K12712">
            <v>0</v>
          </cell>
          <cell r="L12712">
            <v>0</v>
          </cell>
          <cell r="M12712">
            <v>0</v>
          </cell>
          <cell r="N12712">
            <v>0</v>
          </cell>
          <cell r="O12712" t="str">
            <v>+++</v>
          </cell>
        </row>
        <row r="12713">
          <cell r="A12713" t="str">
            <v>690.40.85.085-6400.22</v>
          </cell>
          <cell r="B12713" t="str">
            <v>690</v>
          </cell>
          <cell r="C12713" t="str">
            <v>40</v>
          </cell>
          <cell r="D12713" t="str">
            <v>85</v>
          </cell>
          <cell r="E12713" t="str">
            <v>085</v>
          </cell>
          <cell r="F12713" t="str">
            <v>6400.22</v>
          </cell>
          <cell r="G12713" t="str">
            <v>Repairs &amp; Maintenance Curb Gutter Sidewalk</v>
          </cell>
          <cell r="H12713">
            <v>0</v>
          </cell>
          <cell r="I12713">
            <v>0</v>
          </cell>
          <cell r="J12713">
            <v>0</v>
          </cell>
          <cell r="K12713">
            <v>0</v>
          </cell>
          <cell r="L12713">
            <v>0</v>
          </cell>
          <cell r="M12713">
            <v>0</v>
          </cell>
          <cell r="N12713">
            <v>0</v>
          </cell>
          <cell r="O12713" t="str">
            <v>+++</v>
          </cell>
        </row>
        <row r="12714">
          <cell r="A12714" t="str">
            <v>690.40.85.085-6400.23</v>
          </cell>
          <cell r="B12714" t="str">
            <v>690</v>
          </cell>
          <cell r="C12714" t="str">
            <v>40</v>
          </cell>
          <cell r="D12714" t="str">
            <v>85</v>
          </cell>
          <cell r="E12714" t="str">
            <v>085</v>
          </cell>
          <cell r="F12714" t="str">
            <v>6400.23</v>
          </cell>
          <cell r="G12714" t="str">
            <v>Repairs &amp; Maintenance Bin Repair</v>
          </cell>
          <cell r="H12714">
            <v>0</v>
          </cell>
          <cell r="I12714">
            <v>0</v>
          </cell>
          <cell r="J12714">
            <v>0</v>
          </cell>
          <cell r="K12714">
            <v>0</v>
          </cell>
          <cell r="L12714">
            <v>0</v>
          </cell>
          <cell r="M12714">
            <v>0</v>
          </cell>
          <cell r="N12714">
            <v>0</v>
          </cell>
          <cell r="O12714" t="str">
            <v>+++</v>
          </cell>
        </row>
        <row r="12715">
          <cell r="A12715" t="str">
            <v>690.40.85.085-6410.02</v>
          </cell>
          <cell r="B12715" t="str">
            <v>690</v>
          </cell>
          <cell r="C12715" t="str">
            <v>40</v>
          </cell>
          <cell r="D12715" t="str">
            <v>85</v>
          </cell>
          <cell r="E12715" t="str">
            <v>085</v>
          </cell>
          <cell r="F12715" t="str">
            <v>6410.02</v>
          </cell>
          <cell r="G12715" t="str">
            <v>Repairs &amp; Maintenance-Transportation Slurry/Overlay</v>
          </cell>
          <cell r="H12715">
            <v>0</v>
          </cell>
          <cell r="I12715">
            <v>0</v>
          </cell>
          <cell r="J12715">
            <v>0</v>
          </cell>
          <cell r="K12715">
            <v>0</v>
          </cell>
          <cell r="L12715">
            <v>0</v>
          </cell>
          <cell r="M12715">
            <v>0</v>
          </cell>
          <cell r="N12715">
            <v>0</v>
          </cell>
          <cell r="O12715" t="str">
            <v>+++</v>
          </cell>
        </row>
        <row r="12716">
          <cell r="A12716" t="str">
            <v>690.40.85.085-6500.04</v>
          </cell>
          <cell r="B12716" t="str">
            <v>690</v>
          </cell>
          <cell r="C12716" t="str">
            <v>40</v>
          </cell>
          <cell r="D12716" t="str">
            <v>85</v>
          </cell>
          <cell r="E12716" t="str">
            <v>085</v>
          </cell>
          <cell r="F12716" t="str">
            <v>6500.04</v>
          </cell>
          <cell r="G12716" t="str">
            <v>Claims &amp; Insurance Insurance Premiums</v>
          </cell>
          <cell r="H12716">
            <v>0</v>
          </cell>
          <cell r="I12716">
            <v>0</v>
          </cell>
          <cell r="J12716">
            <v>0</v>
          </cell>
          <cell r="K12716">
            <v>0</v>
          </cell>
          <cell r="L12716">
            <v>0</v>
          </cell>
          <cell r="M12716">
            <v>0</v>
          </cell>
          <cell r="N12716">
            <v>0</v>
          </cell>
          <cell r="O12716" t="str">
            <v>+++</v>
          </cell>
        </row>
        <row r="12717">
          <cell r="A12717" t="str">
            <v>690.40.85.085-6600.01</v>
          </cell>
          <cell r="B12717" t="str">
            <v>690</v>
          </cell>
          <cell r="C12717" t="str">
            <v>40</v>
          </cell>
          <cell r="D12717" t="str">
            <v>85</v>
          </cell>
          <cell r="E12717" t="str">
            <v>085</v>
          </cell>
          <cell r="F12717" t="str">
            <v>6600.01</v>
          </cell>
          <cell r="G12717" t="str">
            <v>Administrative Expenses Meetings</v>
          </cell>
          <cell r="H12717">
            <v>0</v>
          </cell>
          <cell r="I12717">
            <v>0</v>
          </cell>
          <cell r="J12717">
            <v>0</v>
          </cell>
          <cell r="K12717">
            <v>0</v>
          </cell>
          <cell r="L12717">
            <v>0</v>
          </cell>
          <cell r="M12717">
            <v>0</v>
          </cell>
          <cell r="N12717">
            <v>0</v>
          </cell>
          <cell r="O12717" t="str">
            <v>+++</v>
          </cell>
        </row>
        <row r="12718">
          <cell r="A12718" t="str">
            <v>690.40.85.085-6600.03</v>
          </cell>
          <cell r="B12718" t="str">
            <v>690</v>
          </cell>
          <cell r="C12718" t="str">
            <v>40</v>
          </cell>
          <cell r="D12718" t="str">
            <v>85</v>
          </cell>
          <cell r="E12718" t="str">
            <v>085</v>
          </cell>
          <cell r="F12718" t="str">
            <v>6600.03</v>
          </cell>
          <cell r="G12718" t="str">
            <v>Administrative Expenses Mileage Reimbursement</v>
          </cell>
          <cell r="H12718">
            <v>0</v>
          </cell>
          <cell r="I12718">
            <v>0</v>
          </cell>
          <cell r="J12718">
            <v>0</v>
          </cell>
          <cell r="K12718">
            <v>0</v>
          </cell>
          <cell r="L12718">
            <v>0</v>
          </cell>
          <cell r="M12718">
            <v>0</v>
          </cell>
          <cell r="N12718">
            <v>0</v>
          </cell>
          <cell r="O12718" t="str">
            <v>+++</v>
          </cell>
        </row>
        <row r="12719">
          <cell r="A12719" t="str">
            <v>690.40.85.085-6600.04</v>
          </cell>
          <cell r="B12719" t="str">
            <v>690</v>
          </cell>
          <cell r="C12719" t="str">
            <v>40</v>
          </cell>
          <cell r="D12719" t="str">
            <v>85</v>
          </cell>
          <cell r="E12719" t="str">
            <v>085</v>
          </cell>
          <cell r="F12719" t="str">
            <v>6600.04</v>
          </cell>
          <cell r="G12719" t="str">
            <v>Administrative Expenses Training/Conferences</v>
          </cell>
          <cell r="H12719">
            <v>0</v>
          </cell>
          <cell r="I12719">
            <v>0</v>
          </cell>
          <cell r="J12719">
            <v>0</v>
          </cell>
          <cell r="K12719">
            <v>0</v>
          </cell>
          <cell r="L12719">
            <v>0</v>
          </cell>
          <cell r="M12719">
            <v>0</v>
          </cell>
          <cell r="N12719">
            <v>0</v>
          </cell>
          <cell r="O12719" t="str">
            <v>+++</v>
          </cell>
        </row>
        <row r="12720">
          <cell r="A12720" t="str">
            <v>690.40.85.085-6600.05</v>
          </cell>
          <cell r="B12720" t="str">
            <v>690</v>
          </cell>
          <cell r="C12720" t="str">
            <v>40</v>
          </cell>
          <cell r="D12720" t="str">
            <v>85</v>
          </cell>
          <cell r="E12720" t="str">
            <v>085</v>
          </cell>
          <cell r="F12720" t="str">
            <v>6600.05</v>
          </cell>
          <cell r="G12720" t="str">
            <v>Administrative Expenses Public/Legal Advertisement</v>
          </cell>
          <cell r="H12720">
            <v>0</v>
          </cell>
          <cell r="I12720">
            <v>0</v>
          </cell>
          <cell r="J12720">
            <v>0</v>
          </cell>
          <cell r="K12720">
            <v>0</v>
          </cell>
          <cell r="L12720">
            <v>0</v>
          </cell>
          <cell r="M12720">
            <v>0</v>
          </cell>
          <cell r="N12720">
            <v>0</v>
          </cell>
          <cell r="O12720" t="str">
            <v>+++</v>
          </cell>
        </row>
        <row r="12721">
          <cell r="A12721" t="str">
            <v>690.40.85.085-6600.06</v>
          </cell>
          <cell r="B12721" t="str">
            <v>690</v>
          </cell>
          <cell r="C12721" t="str">
            <v>40</v>
          </cell>
          <cell r="D12721" t="str">
            <v>85</v>
          </cell>
          <cell r="E12721" t="str">
            <v>085</v>
          </cell>
          <cell r="F12721" t="str">
            <v>6600.06</v>
          </cell>
          <cell r="G12721" t="str">
            <v>Administrative Expenses Property/Building Rental</v>
          </cell>
          <cell r="H12721">
            <v>0</v>
          </cell>
          <cell r="I12721">
            <v>0</v>
          </cell>
          <cell r="J12721">
            <v>0</v>
          </cell>
          <cell r="K12721">
            <v>0</v>
          </cell>
          <cell r="L12721">
            <v>0</v>
          </cell>
          <cell r="M12721">
            <v>0</v>
          </cell>
          <cell r="N12721">
            <v>0</v>
          </cell>
          <cell r="O12721" t="str">
            <v>+++</v>
          </cell>
        </row>
        <row r="12722">
          <cell r="A12722" t="str">
            <v>690.40.85.085-6600.07</v>
          </cell>
          <cell r="B12722" t="str">
            <v>690</v>
          </cell>
          <cell r="C12722" t="str">
            <v>40</v>
          </cell>
          <cell r="D12722" t="str">
            <v>85</v>
          </cell>
          <cell r="E12722" t="str">
            <v>085</v>
          </cell>
          <cell r="F12722" t="str">
            <v>6600.07</v>
          </cell>
          <cell r="G12722" t="str">
            <v>Administrative Expenses Employee Recruitment</v>
          </cell>
          <cell r="H12722">
            <v>0</v>
          </cell>
          <cell r="I12722">
            <v>0</v>
          </cell>
          <cell r="J12722">
            <v>0</v>
          </cell>
          <cell r="K12722">
            <v>0</v>
          </cell>
          <cell r="L12722">
            <v>0</v>
          </cell>
          <cell r="M12722">
            <v>0</v>
          </cell>
          <cell r="N12722">
            <v>0</v>
          </cell>
          <cell r="O12722" t="str">
            <v>+++</v>
          </cell>
        </row>
        <row r="12723">
          <cell r="A12723" t="str">
            <v>690.40.85.085-6600.16</v>
          </cell>
          <cell r="B12723" t="str">
            <v>690</v>
          </cell>
          <cell r="C12723" t="str">
            <v>40</v>
          </cell>
          <cell r="D12723" t="str">
            <v>85</v>
          </cell>
          <cell r="E12723" t="str">
            <v>085</v>
          </cell>
          <cell r="F12723" t="str">
            <v>6600.16</v>
          </cell>
          <cell r="G12723" t="str">
            <v>Administrative Expenses Property Tax Assessments</v>
          </cell>
          <cell r="H12723">
            <v>0</v>
          </cell>
          <cell r="I12723">
            <v>0</v>
          </cell>
          <cell r="J12723">
            <v>0</v>
          </cell>
          <cell r="K12723">
            <v>0</v>
          </cell>
          <cell r="L12723">
            <v>0</v>
          </cell>
          <cell r="M12723">
            <v>0</v>
          </cell>
          <cell r="N12723">
            <v>0</v>
          </cell>
          <cell r="O12723" t="str">
            <v>+++</v>
          </cell>
        </row>
        <row r="12724">
          <cell r="A12724" t="str">
            <v>690.40.85.085-6600.23</v>
          </cell>
          <cell r="B12724" t="str">
            <v>690</v>
          </cell>
          <cell r="C12724" t="str">
            <v>40</v>
          </cell>
          <cell r="D12724" t="str">
            <v>85</v>
          </cell>
          <cell r="E12724" t="str">
            <v>085</v>
          </cell>
          <cell r="F12724" t="str">
            <v>6600.23</v>
          </cell>
          <cell r="G12724" t="str">
            <v>Administrative Expenses Public Education</v>
          </cell>
          <cell r="H12724">
            <v>0</v>
          </cell>
          <cell r="I12724">
            <v>0</v>
          </cell>
          <cell r="J12724">
            <v>0</v>
          </cell>
          <cell r="K12724">
            <v>0</v>
          </cell>
          <cell r="L12724">
            <v>0</v>
          </cell>
          <cell r="M12724">
            <v>0</v>
          </cell>
          <cell r="N12724">
            <v>0</v>
          </cell>
          <cell r="O12724" t="str">
            <v>+++</v>
          </cell>
        </row>
        <row r="12725">
          <cell r="A12725" t="str">
            <v>690.40.85.085-6600.25</v>
          </cell>
          <cell r="B12725" t="str">
            <v>690</v>
          </cell>
          <cell r="C12725" t="str">
            <v>40</v>
          </cell>
          <cell r="D12725" t="str">
            <v>85</v>
          </cell>
          <cell r="E12725" t="str">
            <v>085</v>
          </cell>
          <cell r="F12725" t="str">
            <v>6600.25</v>
          </cell>
          <cell r="G12725" t="str">
            <v>Administrative Expenses Support Services-Indirect Labor</v>
          </cell>
          <cell r="H12725">
            <v>0</v>
          </cell>
          <cell r="I12725">
            <v>0</v>
          </cell>
          <cell r="J12725">
            <v>0</v>
          </cell>
          <cell r="K12725">
            <v>0</v>
          </cell>
          <cell r="L12725">
            <v>0</v>
          </cell>
          <cell r="M12725">
            <v>0</v>
          </cell>
          <cell r="N12725">
            <v>0</v>
          </cell>
          <cell r="O12725" t="str">
            <v>+++</v>
          </cell>
        </row>
        <row r="12726">
          <cell r="A12726" t="str">
            <v>690.40.85.085-6600.26</v>
          </cell>
          <cell r="B12726" t="str">
            <v>690</v>
          </cell>
          <cell r="C12726" t="str">
            <v>40</v>
          </cell>
          <cell r="D12726" t="str">
            <v>85</v>
          </cell>
          <cell r="E12726" t="str">
            <v>085</v>
          </cell>
          <cell r="F12726" t="str">
            <v>6600.26</v>
          </cell>
          <cell r="G12726" t="str">
            <v>Administrative Expenses Support Services-IT</v>
          </cell>
          <cell r="H12726">
            <v>0</v>
          </cell>
          <cell r="I12726">
            <v>0</v>
          </cell>
          <cell r="J12726">
            <v>0</v>
          </cell>
          <cell r="K12726">
            <v>0</v>
          </cell>
          <cell r="L12726">
            <v>0</v>
          </cell>
          <cell r="M12726">
            <v>0</v>
          </cell>
          <cell r="N12726">
            <v>0</v>
          </cell>
          <cell r="O12726" t="str">
            <v>+++</v>
          </cell>
        </row>
        <row r="12727">
          <cell r="A12727" t="str">
            <v>690.40.85.085-6600.32</v>
          </cell>
          <cell r="B12727" t="str">
            <v>690</v>
          </cell>
          <cell r="C12727" t="str">
            <v>40</v>
          </cell>
          <cell r="D12727" t="str">
            <v>85</v>
          </cell>
          <cell r="E12727" t="str">
            <v>085</v>
          </cell>
          <cell r="F12727" t="str">
            <v>6600.32</v>
          </cell>
          <cell r="G12727" t="str">
            <v>Administrative Expenses Vehicle Fund Contribution</v>
          </cell>
          <cell r="H12727">
            <v>0</v>
          </cell>
          <cell r="I12727">
            <v>0</v>
          </cell>
          <cell r="J12727">
            <v>0</v>
          </cell>
          <cell r="K12727">
            <v>0</v>
          </cell>
          <cell r="L12727">
            <v>0</v>
          </cell>
          <cell r="M12727">
            <v>0</v>
          </cell>
          <cell r="N12727">
            <v>0</v>
          </cell>
          <cell r="O12727" t="str">
            <v>+++</v>
          </cell>
        </row>
        <row r="12728">
          <cell r="A12728" t="str">
            <v>690.40.85.085-6600.36</v>
          </cell>
          <cell r="B12728" t="str">
            <v>690</v>
          </cell>
          <cell r="C12728" t="str">
            <v>40</v>
          </cell>
          <cell r="D12728" t="str">
            <v>85</v>
          </cell>
          <cell r="E12728" t="str">
            <v>085</v>
          </cell>
          <cell r="F12728" t="str">
            <v>6600.36</v>
          </cell>
          <cell r="G12728" t="str">
            <v>Administrative Expenses IT Fund Contribution</v>
          </cell>
          <cell r="H12728">
            <v>0</v>
          </cell>
          <cell r="I12728">
            <v>0</v>
          </cell>
          <cell r="J12728">
            <v>0</v>
          </cell>
          <cell r="K12728">
            <v>0</v>
          </cell>
          <cell r="L12728">
            <v>0</v>
          </cell>
          <cell r="M12728">
            <v>0</v>
          </cell>
          <cell r="N12728">
            <v>0</v>
          </cell>
          <cell r="O12728" t="str">
            <v>+++</v>
          </cell>
        </row>
        <row r="12729">
          <cell r="A12729" t="str">
            <v>690.40.85.085-6600.41</v>
          </cell>
          <cell r="B12729" t="str">
            <v>690</v>
          </cell>
          <cell r="C12729" t="str">
            <v>40</v>
          </cell>
          <cell r="D12729" t="str">
            <v>85</v>
          </cell>
          <cell r="E12729" t="str">
            <v>085</v>
          </cell>
          <cell r="F12729" t="str">
            <v>6600.41</v>
          </cell>
          <cell r="G12729" t="str">
            <v>Administrative Expenses Community Clean-up</v>
          </cell>
          <cell r="H12729">
            <v>0</v>
          </cell>
          <cell r="I12729">
            <v>0</v>
          </cell>
          <cell r="J12729">
            <v>0</v>
          </cell>
          <cell r="K12729">
            <v>0</v>
          </cell>
          <cell r="L12729">
            <v>0</v>
          </cell>
          <cell r="M12729">
            <v>0</v>
          </cell>
          <cell r="N12729">
            <v>0</v>
          </cell>
          <cell r="O12729" t="str">
            <v>+++</v>
          </cell>
        </row>
        <row r="12730">
          <cell r="A12730" t="str">
            <v>690.40.85.085-7000.02</v>
          </cell>
          <cell r="B12730" t="str">
            <v>690</v>
          </cell>
          <cell r="C12730" t="str">
            <v>40</v>
          </cell>
          <cell r="D12730" t="str">
            <v>85</v>
          </cell>
          <cell r="E12730" t="str">
            <v>085</v>
          </cell>
          <cell r="F12730" t="str">
            <v>7000.02</v>
          </cell>
          <cell r="G12730" t="str">
            <v>Capital Outlay Vehicles-Major</v>
          </cell>
          <cell r="H12730">
            <v>0</v>
          </cell>
          <cell r="I12730">
            <v>0</v>
          </cell>
          <cell r="J12730">
            <v>0</v>
          </cell>
          <cell r="K12730">
            <v>0</v>
          </cell>
          <cell r="L12730">
            <v>0</v>
          </cell>
          <cell r="M12730">
            <v>0</v>
          </cell>
          <cell r="N12730">
            <v>0</v>
          </cell>
          <cell r="O12730" t="str">
            <v>+++</v>
          </cell>
        </row>
        <row r="12731">
          <cell r="A12731" t="str">
            <v>690.40.85.085-7000.03</v>
          </cell>
          <cell r="B12731" t="str">
            <v>690</v>
          </cell>
          <cell r="C12731" t="str">
            <v>40</v>
          </cell>
          <cell r="D12731" t="str">
            <v>85</v>
          </cell>
          <cell r="E12731" t="str">
            <v>085</v>
          </cell>
          <cell r="F12731" t="str">
            <v>7000.03</v>
          </cell>
          <cell r="G12731" t="str">
            <v>Capital Outlay Operations Equip-Minor</v>
          </cell>
          <cell r="H12731">
            <v>0</v>
          </cell>
          <cell r="I12731">
            <v>0</v>
          </cell>
          <cell r="J12731">
            <v>0</v>
          </cell>
          <cell r="K12731">
            <v>0</v>
          </cell>
          <cell r="L12731">
            <v>0</v>
          </cell>
          <cell r="M12731">
            <v>0</v>
          </cell>
          <cell r="N12731">
            <v>0</v>
          </cell>
          <cell r="O12731" t="str">
            <v>+++</v>
          </cell>
        </row>
        <row r="12732">
          <cell r="A12732" t="str">
            <v>690.40.85.085-7000.99</v>
          </cell>
          <cell r="B12732" t="str">
            <v>690</v>
          </cell>
          <cell r="C12732" t="str">
            <v>40</v>
          </cell>
          <cell r="D12732" t="str">
            <v>85</v>
          </cell>
          <cell r="E12732" t="str">
            <v>085</v>
          </cell>
          <cell r="F12732" t="str">
            <v>7000.99</v>
          </cell>
          <cell r="G12732" t="str">
            <v>Capital Outlay General</v>
          </cell>
          <cell r="H12732">
            <v>0</v>
          </cell>
          <cell r="I12732">
            <v>0</v>
          </cell>
          <cell r="J12732">
            <v>0</v>
          </cell>
          <cell r="K12732">
            <v>0</v>
          </cell>
          <cell r="L12732">
            <v>0</v>
          </cell>
          <cell r="M12732">
            <v>0</v>
          </cell>
          <cell r="N12732">
            <v>0</v>
          </cell>
          <cell r="O12732" t="str">
            <v>+++</v>
          </cell>
        </row>
        <row r="12733">
          <cell r="A12733" t="str">
            <v>690.40.85.700-6280.35</v>
          </cell>
          <cell r="B12733" t="str">
            <v>690</v>
          </cell>
          <cell r="C12733" t="str">
            <v>40</v>
          </cell>
          <cell r="D12733" t="str">
            <v>85</v>
          </cell>
          <cell r="E12733" t="str">
            <v>700</v>
          </cell>
          <cell r="F12733" t="str">
            <v>6280.35</v>
          </cell>
          <cell r="G12733" t="str">
            <v>Supplies-Public Works Water Meters &amp; Boxes</v>
          </cell>
          <cell r="H12733">
            <v>350000</v>
          </cell>
          <cell r="I12733">
            <v>0</v>
          </cell>
          <cell r="J12733">
            <v>350000</v>
          </cell>
          <cell r="K12733">
            <v>0</v>
          </cell>
          <cell r="L12733">
            <v>0</v>
          </cell>
          <cell r="M12733">
            <v>0</v>
          </cell>
          <cell r="N12733">
            <v>350000</v>
          </cell>
          <cell r="O12733">
            <v>0</v>
          </cell>
        </row>
        <row r="12734">
          <cell r="A12734" t="str">
            <v>690.45.40.000-5000.01</v>
          </cell>
          <cell r="B12734" t="str">
            <v>690</v>
          </cell>
          <cell r="C12734" t="str">
            <v>45</v>
          </cell>
          <cell r="D12734" t="str">
            <v>40</v>
          </cell>
          <cell r="E12734" t="str">
            <v>000</v>
          </cell>
          <cell r="F12734" t="str">
            <v>5000.01</v>
          </cell>
          <cell r="G12734" t="str">
            <v>Salaries Regular</v>
          </cell>
          <cell r="H12734">
            <v>0</v>
          </cell>
          <cell r="I12734">
            <v>0</v>
          </cell>
          <cell r="J12734">
            <v>0</v>
          </cell>
          <cell r="K12734">
            <v>0</v>
          </cell>
          <cell r="L12734">
            <v>0</v>
          </cell>
          <cell r="M12734">
            <v>0</v>
          </cell>
          <cell r="N12734">
            <v>0</v>
          </cell>
          <cell r="O12734" t="str">
            <v>+++</v>
          </cell>
        </row>
        <row r="12735">
          <cell r="A12735" t="str">
            <v>690.45.40.000-5000.02</v>
          </cell>
          <cell r="B12735" t="str">
            <v>690</v>
          </cell>
          <cell r="C12735" t="str">
            <v>45</v>
          </cell>
          <cell r="D12735" t="str">
            <v>40</v>
          </cell>
          <cell r="E12735" t="str">
            <v>000</v>
          </cell>
          <cell r="F12735" t="str">
            <v>5000.02</v>
          </cell>
          <cell r="G12735" t="str">
            <v>Salaries Part Time</v>
          </cell>
          <cell r="H12735">
            <v>0</v>
          </cell>
          <cell r="I12735">
            <v>0</v>
          </cell>
          <cell r="J12735">
            <v>0</v>
          </cell>
          <cell r="K12735">
            <v>0</v>
          </cell>
          <cell r="L12735">
            <v>0</v>
          </cell>
          <cell r="M12735">
            <v>0</v>
          </cell>
          <cell r="N12735">
            <v>0</v>
          </cell>
          <cell r="O12735" t="str">
            <v>+++</v>
          </cell>
        </row>
        <row r="12736">
          <cell r="A12736" t="str">
            <v>690.45.40.000-5000.03</v>
          </cell>
          <cell r="B12736" t="str">
            <v>690</v>
          </cell>
          <cell r="C12736" t="str">
            <v>45</v>
          </cell>
          <cell r="D12736" t="str">
            <v>40</v>
          </cell>
          <cell r="E12736" t="str">
            <v>000</v>
          </cell>
          <cell r="F12736" t="str">
            <v>5000.03</v>
          </cell>
          <cell r="G12736" t="str">
            <v>Salaries Overtime</v>
          </cell>
          <cell r="H12736">
            <v>0</v>
          </cell>
          <cell r="I12736">
            <v>0</v>
          </cell>
          <cell r="J12736">
            <v>0</v>
          </cell>
          <cell r="K12736">
            <v>0</v>
          </cell>
          <cell r="L12736">
            <v>0</v>
          </cell>
          <cell r="M12736">
            <v>0</v>
          </cell>
          <cell r="N12736">
            <v>0</v>
          </cell>
          <cell r="O12736" t="str">
            <v>+++</v>
          </cell>
        </row>
        <row r="12737">
          <cell r="A12737" t="str">
            <v>690.45.40.000-5000.04</v>
          </cell>
          <cell r="B12737" t="str">
            <v>690</v>
          </cell>
          <cell r="C12737" t="str">
            <v>45</v>
          </cell>
          <cell r="D12737" t="str">
            <v>40</v>
          </cell>
          <cell r="E12737" t="str">
            <v>000</v>
          </cell>
          <cell r="F12737" t="str">
            <v>5000.04</v>
          </cell>
          <cell r="G12737" t="str">
            <v>Salaries Holiday Pay</v>
          </cell>
          <cell r="H12737">
            <v>0</v>
          </cell>
          <cell r="I12737">
            <v>0</v>
          </cell>
          <cell r="J12737">
            <v>0</v>
          </cell>
          <cell r="K12737">
            <v>0</v>
          </cell>
          <cell r="L12737">
            <v>0</v>
          </cell>
          <cell r="M12737">
            <v>0</v>
          </cell>
          <cell r="N12737">
            <v>0</v>
          </cell>
          <cell r="O12737" t="str">
            <v>+++</v>
          </cell>
        </row>
        <row r="12738">
          <cell r="A12738" t="str">
            <v>690.45.40.000-5000.06</v>
          </cell>
          <cell r="B12738" t="str">
            <v>690</v>
          </cell>
          <cell r="C12738" t="str">
            <v>45</v>
          </cell>
          <cell r="D12738" t="str">
            <v>40</v>
          </cell>
          <cell r="E12738" t="str">
            <v>000</v>
          </cell>
          <cell r="F12738" t="str">
            <v>5000.06</v>
          </cell>
          <cell r="G12738" t="str">
            <v>Salaries Out of Class</v>
          </cell>
          <cell r="H12738">
            <v>0</v>
          </cell>
          <cell r="I12738">
            <v>0</v>
          </cell>
          <cell r="J12738">
            <v>0</v>
          </cell>
          <cell r="K12738">
            <v>0</v>
          </cell>
          <cell r="L12738">
            <v>0</v>
          </cell>
          <cell r="M12738">
            <v>0</v>
          </cell>
          <cell r="N12738">
            <v>0</v>
          </cell>
          <cell r="O12738" t="str">
            <v>+++</v>
          </cell>
        </row>
        <row r="12739">
          <cell r="A12739" t="str">
            <v>690.45.40.000-5000.07</v>
          </cell>
          <cell r="B12739" t="str">
            <v>690</v>
          </cell>
          <cell r="C12739" t="str">
            <v>45</v>
          </cell>
          <cell r="D12739" t="str">
            <v>40</v>
          </cell>
          <cell r="E12739" t="str">
            <v>000</v>
          </cell>
          <cell r="F12739" t="str">
            <v>5000.07</v>
          </cell>
          <cell r="G12739" t="str">
            <v>Salaries Admin Leave Pay</v>
          </cell>
          <cell r="H12739">
            <v>0</v>
          </cell>
          <cell r="I12739">
            <v>0</v>
          </cell>
          <cell r="J12739">
            <v>0</v>
          </cell>
          <cell r="K12739">
            <v>0</v>
          </cell>
          <cell r="L12739">
            <v>0</v>
          </cell>
          <cell r="M12739">
            <v>0</v>
          </cell>
          <cell r="N12739">
            <v>0</v>
          </cell>
          <cell r="O12739" t="str">
            <v>+++</v>
          </cell>
        </row>
        <row r="12740">
          <cell r="A12740" t="str">
            <v>690.45.40.000-5000.08</v>
          </cell>
          <cell r="B12740" t="str">
            <v>690</v>
          </cell>
          <cell r="C12740" t="str">
            <v>45</v>
          </cell>
          <cell r="D12740" t="str">
            <v>40</v>
          </cell>
          <cell r="E12740" t="str">
            <v>000</v>
          </cell>
          <cell r="F12740" t="str">
            <v>5000.08</v>
          </cell>
          <cell r="G12740" t="str">
            <v>Salaries Longevity Pay</v>
          </cell>
          <cell r="H12740">
            <v>0</v>
          </cell>
          <cell r="I12740">
            <v>0</v>
          </cell>
          <cell r="J12740">
            <v>0</v>
          </cell>
          <cell r="K12740">
            <v>0</v>
          </cell>
          <cell r="L12740">
            <v>0</v>
          </cell>
          <cell r="M12740">
            <v>0</v>
          </cell>
          <cell r="N12740">
            <v>0</v>
          </cell>
          <cell r="O12740" t="str">
            <v>+++</v>
          </cell>
        </row>
        <row r="12741">
          <cell r="A12741" t="str">
            <v>690.45.40.000-5000.11</v>
          </cell>
          <cell r="B12741" t="str">
            <v>690</v>
          </cell>
          <cell r="C12741" t="str">
            <v>45</v>
          </cell>
          <cell r="D12741" t="str">
            <v>40</v>
          </cell>
          <cell r="E12741" t="str">
            <v>000</v>
          </cell>
          <cell r="F12741" t="str">
            <v>5000.11</v>
          </cell>
          <cell r="G12741" t="str">
            <v>Salaries Worker's Comp</v>
          </cell>
          <cell r="H12741">
            <v>0</v>
          </cell>
          <cell r="I12741">
            <v>0</v>
          </cell>
          <cell r="J12741">
            <v>0</v>
          </cell>
          <cell r="K12741">
            <v>0</v>
          </cell>
          <cell r="L12741">
            <v>0</v>
          </cell>
          <cell r="M12741">
            <v>0</v>
          </cell>
          <cell r="N12741">
            <v>0</v>
          </cell>
          <cell r="O12741" t="str">
            <v>+++</v>
          </cell>
        </row>
        <row r="12742">
          <cell r="A12742" t="str">
            <v>690.45.40.000-5000.99</v>
          </cell>
          <cell r="B12742" t="str">
            <v>690</v>
          </cell>
          <cell r="C12742" t="str">
            <v>45</v>
          </cell>
          <cell r="D12742" t="str">
            <v>40</v>
          </cell>
          <cell r="E12742" t="str">
            <v>000</v>
          </cell>
          <cell r="F12742" t="str">
            <v>5000.99</v>
          </cell>
          <cell r="G12742" t="str">
            <v>Salaries New Personnel Requests</v>
          </cell>
          <cell r="H12742">
            <v>0</v>
          </cell>
          <cell r="I12742">
            <v>0</v>
          </cell>
          <cell r="J12742">
            <v>0</v>
          </cell>
          <cell r="K12742">
            <v>0</v>
          </cell>
          <cell r="L12742">
            <v>0</v>
          </cell>
          <cell r="M12742">
            <v>0</v>
          </cell>
          <cell r="N12742">
            <v>0</v>
          </cell>
          <cell r="O12742" t="str">
            <v>+++</v>
          </cell>
        </row>
        <row r="12743">
          <cell r="A12743" t="str">
            <v>690.45.40.000-5100.00</v>
          </cell>
          <cell r="B12743" t="str">
            <v>690</v>
          </cell>
          <cell r="C12743" t="str">
            <v>45</v>
          </cell>
          <cell r="D12743" t="str">
            <v>40</v>
          </cell>
          <cell r="E12743" t="str">
            <v>000</v>
          </cell>
          <cell r="F12743" t="str">
            <v>5100.00</v>
          </cell>
          <cell r="G12743" t="str">
            <v>Benefits PERS Pool Liability</v>
          </cell>
          <cell r="H12743">
            <v>0</v>
          </cell>
          <cell r="I12743">
            <v>0</v>
          </cell>
          <cell r="J12743">
            <v>0</v>
          </cell>
          <cell r="K12743">
            <v>0</v>
          </cell>
          <cell r="L12743">
            <v>0</v>
          </cell>
          <cell r="M12743">
            <v>0</v>
          </cell>
          <cell r="N12743">
            <v>0</v>
          </cell>
          <cell r="O12743" t="str">
            <v>+++</v>
          </cell>
        </row>
        <row r="12744">
          <cell r="A12744" t="str">
            <v>690.45.40.000-5100.01</v>
          </cell>
          <cell r="B12744" t="str">
            <v>690</v>
          </cell>
          <cell r="C12744" t="str">
            <v>45</v>
          </cell>
          <cell r="D12744" t="str">
            <v>40</v>
          </cell>
          <cell r="E12744" t="str">
            <v>000</v>
          </cell>
          <cell r="F12744" t="str">
            <v>5100.01</v>
          </cell>
          <cell r="G12744" t="str">
            <v>Benefits Retirement</v>
          </cell>
          <cell r="H12744">
            <v>0</v>
          </cell>
          <cell r="I12744">
            <v>0</v>
          </cell>
          <cell r="J12744">
            <v>0</v>
          </cell>
          <cell r="K12744">
            <v>0</v>
          </cell>
          <cell r="L12744">
            <v>0</v>
          </cell>
          <cell r="M12744">
            <v>0</v>
          </cell>
          <cell r="N12744">
            <v>0</v>
          </cell>
          <cell r="O12744" t="str">
            <v>+++</v>
          </cell>
        </row>
        <row r="12745">
          <cell r="A12745" t="str">
            <v>690.45.40.000-5100.02</v>
          </cell>
          <cell r="B12745" t="str">
            <v>690</v>
          </cell>
          <cell r="C12745" t="str">
            <v>45</v>
          </cell>
          <cell r="D12745" t="str">
            <v>40</v>
          </cell>
          <cell r="E12745" t="str">
            <v>000</v>
          </cell>
          <cell r="F12745" t="str">
            <v>5100.02</v>
          </cell>
          <cell r="G12745" t="str">
            <v>Benefits Health Insurance</v>
          </cell>
          <cell r="H12745">
            <v>0</v>
          </cell>
          <cell r="I12745">
            <v>0</v>
          </cell>
          <cell r="J12745">
            <v>0</v>
          </cell>
          <cell r="K12745">
            <v>0</v>
          </cell>
          <cell r="L12745">
            <v>0</v>
          </cell>
          <cell r="M12745">
            <v>0</v>
          </cell>
          <cell r="N12745">
            <v>0</v>
          </cell>
          <cell r="O12745" t="str">
            <v>+++</v>
          </cell>
        </row>
        <row r="12746">
          <cell r="A12746" t="str">
            <v>690.45.40.000-5100.03</v>
          </cell>
          <cell r="B12746" t="str">
            <v>690</v>
          </cell>
          <cell r="C12746" t="str">
            <v>45</v>
          </cell>
          <cell r="D12746" t="str">
            <v>40</v>
          </cell>
          <cell r="E12746" t="str">
            <v>000</v>
          </cell>
          <cell r="F12746" t="str">
            <v>5100.03</v>
          </cell>
          <cell r="G12746" t="str">
            <v>Benefits Dental Insurance</v>
          </cell>
          <cell r="H12746">
            <v>0</v>
          </cell>
          <cell r="I12746">
            <v>0</v>
          </cell>
          <cell r="J12746">
            <v>0</v>
          </cell>
          <cell r="K12746">
            <v>0</v>
          </cell>
          <cell r="L12746">
            <v>0</v>
          </cell>
          <cell r="M12746">
            <v>0</v>
          </cell>
          <cell r="N12746">
            <v>0</v>
          </cell>
          <cell r="O12746" t="str">
            <v>+++</v>
          </cell>
        </row>
        <row r="12747">
          <cell r="A12747" t="str">
            <v>690.45.40.000-5100.04</v>
          </cell>
          <cell r="B12747" t="str">
            <v>690</v>
          </cell>
          <cell r="C12747" t="str">
            <v>45</v>
          </cell>
          <cell r="D12747" t="str">
            <v>40</v>
          </cell>
          <cell r="E12747" t="str">
            <v>000</v>
          </cell>
          <cell r="F12747" t="str">
            <v>5100.04</v>
          </cell>
          <cell r="G12747" t="str">
            <v>Benefits Vision Insurance</v>
          </cell>
          <cell r="H12747">
            <v>0</v>
          </cell>
          <cell r="I12747">
            <v>0</v>
          </cell>
          <cell r="J12747">
            <v>0</v>
          </cell>
          <cell r="K12747">
            <v>0</v>
          </cell>
          <cell r="L12747">
            <v>0</v>
          </cell>
          <cell r="M12747">
            <v>0</v>
          </cell>
          <cell r="N12747">
            <v>0</v>
          </cell>
          <cell r="O12747" t="str">
            <v>+++</v>
          </cell>
        </row>
        <row r="12748">
          <cell r="A12748" t="str">
            <v>690.45.40.000-5100.05</v>
          </cell>
          <cell r="B12748" t="str">
            <v>690</v>
          </cell>
          <cell r="C12748" t="str">
            <v>45</v>
          </cell>
          <cell r="D12748" t="str">
            <v>40</v>
          </cell>
          <cell r="E12748" t="str">
            <v>000</v>
          </cell>
          <cell r="F12748" t="str">
            <v>5100.05</v>
          </cell>
          <cell r="G12748" t="str">
            <v>Benefits Life Insurance</v>
          </cell>
          <cell r="H12748">
            <v>0</v>
          </cell>
          <cell r="I12748">
            <v>0</v>
          </cell>
          <cell r="J12748">
            <v>0</v>
          </cell>
          <cell r="K12748">
            <v>0</v>
          </cell>
          <cell r="L12748">
            <v>0</v>
          </cell>
          <cell r="M12748">
            <v>0</v>
          </cell>
          <cell r="N12748">
            <v>0</v>
          </cell>
          <cell r="O12748" t="str">
            <v>+++</v>
          </cell>
        </row>
        <row r="12749">
          <cell r="A12749" t="str">
            <v>690.45.40.000-5100.06</v>
          </cell>
          <cell r="B12749" t="str">
            <v>690</v>
          </cell>
          <cell r="C12749" t="str">
            <v>45</v>
          </cell>
          <cell r="D12749" t="str">
            <v>40</v>
          </cell>
          <cell r="E12749" t="str">
            <v>000</v>
          </cell>
          <cell r="F12749" t="str">
            <v>5100.06</v>
          </cell>
          <cell r="G12749" t="str">
            <v>Benefits Worker's Comp</v>
          </cell>
          <cell r="H12749">
            <v>0</v>
          </cell>
          <cell r="I12749">
            <v>0</v>
          </cell>
          <cell r="J12749">
            <v>0</v>
          </cell>
          <cell r="K12749">
            <v>0</v>
          </cell>
          <cell r="L12749">
            <v>0</v>
          </cell>
          <cell r="M12749">
            <v>0</v>
          </cell>
          <cell r="N12749">
            <v>0</v>
          </cell>
          <cell r="O12749" t="str">
            <v>+++</v>
          </cell>
        </row>
        <row r="12750">
          <cell r="A12750" t="str">
            <v>690.45.40.000-5100.07</v>
          </cell>
          <cell r="B12750" t="str">
            <v>690</v>
          </cell>
          <cell r="C12750" t="str">
            <v>45</v>
          </cell>
          <cell r="D12750" t="str">
            <v>40</v>
          </cell>
          <cell r="E12750" t="str">
            <v>000</v>
          </cell>
          <cell r="F12750" t="str">
            <v>5100.07</v>
          </cell>
          <cell r="G12750" t="str">
            <v>Benefits Long Term Disability</v>
          </cell>
          <cell r="H12750">
            <v>0</v>
          </cell>
          <cell r="I12750">
            <v>0</v>
          </cell>
          <cell r="J12750">
            <v>0</v>
          </cell>
          <cell r="K12750">
            <v>0</v>
          </cell>
          <cell r="L12750">
            <v>0</v>
          </cell>
          <cell r="M12750">
            <v>0</v>
          </cell>
          <cell r="N12750">
            <v>0</v>
          </cell>
          <cell r="O12750" t="str">
            <v>+++</v>
          </cell>
        </row>
        <row r="12751">
          <cell r="A12751" t="str">
            <v>690.45.40.000-5100.08</v>
          </cell>
          <cell r="B12751" t="str">
            <v>690</v>
          </cell>
          <cell r="C12751" t="str">
            <v>45</v>
          </cell>
          <cell r="D12751" t="str">
            <v>40</v>
          </cell>
          <cell r="E12751" t="str">
            <v>000</v>
          </cell>
          <cell r="F12751" t="str">
            <v>5100.08</v>
          </cell>
          <cell r="G12751" t="str">
            <v>Benefits Deferred Compensation</v>
          </cell>
          <cell r="H12751">
            <v>0</v>
          </cell>
          <cell r="I12751">
            <v>0</v>
          </cell>
          <cell r="J12751">
            <v>0</v>
          </cell>
          <cell r="K12751">
            <v>0</v>
          </cell>
          <cell r="L12751">
            <v>0</v>
          </cell>
          <cell r="M12751">
            <v>0</v>
          </cell>
          <cell r="N12751">
            <v>0</v>
          </cell>
          <cell r="O12751" t="str">
            <v>+++</v>
          </cell>
        </row>
        <row r="12752">
          <cell r="A12752" t="str">
            <v>690.45.40.000-5100.09</v>
          </cell>
          <cell r="B12752" t="str">
            <v>690</v>
          </cell>
          <cell r="C12752" t="str">
            <v>45</v>
          </cell>
          <cell r="D12752" t="str">
            <v>40</v>
          </cell>
          <cell r="E12752" t="str">
            <v>000</v>
          </cell>
          <cell r="F12752" t="str">
            <v>5100.09</v>
          </cell>
          <cell r="G12752" t="str">
            <v>Benefits Unemployment Insurance</v>
          </cell>
          <cell r="H12752">
            <v>0</v>
          </cell>
          <cell r="I12752">
            <v>0</v>
          </cell>
          <cell r="J12752">
            <v>0</v>
          </cell>
          <cell r="K12752">
            <v>0</v>
          </cell>
          <cell r="L12752">
            <v>0</v>
          </cell>
          <cell r="M12752">
            <v>0</v>
          </cell>
          <cell r="N12752">
            <v>0</v>
          </cell>
          <cell r="O12752" t="str">
            <v>+++</v>
          </cell>
        </row>
        <row r="12753">
          <cell r="A12753" t="str">
            <v>690.45.40.000-5100.11</v>
          </cell>
          <cell r="B12753" t="str">
            <v>690</v>
          </cell>
          <cell r="C12753" t="str">
            <v>45</v>
          </cell>
          <cell r="D12753" t="str">
            <v>40</v>
          </cell>
          <cell r="E12753" t="str">
            <v>000</v>
          </cell>
          <cell r="F12753" t="str">
            <v>5100.11</v>
          </cell>
          <cell r="G12753" t="str">
            <v>Benefits Medicare</v>
          </cell>
          <cell r="H12753">
            <v>0</v>
          </cell>
          <cell r="I12753">
            <v>0</v>
          </cell>
          <cell r="J12753">
            <v>0</v>
          </cell>
          <cell r="K12753">
            <v>0</v>
          </cell>
          <cell r="L12753">
            <v>0</v>
          </cell>
          <cell r="M12753">
            <v>0</v>
          </cell>
          <cell r="N12753">
            <v>0</v>
          </cell>
          <cell r="O12753" t="str">
            <v>+++</v>
          </cell>
        </row>
        <row r="12754">
          <cell r="A12754" t="str">
            <v>690.45.40.000-5100.15</v>
          </cell>
          <cell r="B12754" t="str">
            <v>690</v>
          </cell>
          <cell r="C12754" t="str">
            <v>45</v>
          </cell>
          <cell r="D12754" t="str">
            <v>40</v>
          </cell>
          <cell r="E12754" t="str">
            <v>000</v>
          </cell>
          <cell r="F12754" t="str">
            <v>5100.15</v>
          </cell>
          <cell r="G12754" t="str">
            <v>Benefits Cell Phone Allowance</v>
          </cell>
          <cell r="H12754">
            <v>0</v>
          </cell>
          <cell r="I12754">
            <v>0</v>
          </cell>
          <cell r="J12754">
            <v>0</v>
          </cell>
          <cell r="K12754">
            <v>0</v>
          </cell>
          <cell r="L12754">
            <v>0</v>
          </cell>
          <cell r="M12754">
            <v>0</v>
          </cell>
          <cell r="N12754">
            <v>0</v>
          </cell>
          <cell r="O12754" t="str">
            <v>+++</v>
          </cell>
        </row>
        <row r="12755">
          <cell r="A12755" t="str">
            <v>690.45.40.000-5100.17</v>
          </cell>
          <cell r="B12755" t="str">
            <v>690</v>
          </cell>
          <cell r="C12755" t="str">
            <v>45</v>
          </cell>
          <cell r="D12755" t="str">
            <v>40</v>
          </cell>
          <cell r="E12755" t="str">
            <v>000</v>
          </cell>
          <cell r="F12755" t="str">
            <v>5100.17</v>
          </cell>
          <cell r="G12755" t="str">
            <v>Benefits Other Post Employment Benefits</v>
          </cell>
          <cell r="H12755">
            <v>0</v>
          </cell>
          <cell r="I12755">
            <v>0</v>
          </cell>
          <cell r="J12755">
            <v>0</v>
          </cell>
          <cell r="K12755">
            <v>0</v>
          </cell>
          <cell r="L12755">
            <v>0</v>
          </cell>
          <cell r="M12755">
            <v>0</v>
          </cell>
          <cell r="N12755">
            <v>0</v>
          </cell>
          <cell r="O12755" t="str">
            <v>+++</v>
          </cell>
        </row>
        <row r="12756">
          <cell r="A12756" t="str">
            <v>690.45.40.000-6000.01</v>
          </cell>
          <cell r="B12756" t="str">
            <v>690</v>
          </cell>
          <cell r="C12756" t="str">
            <v>45</v>
          </cell>
          <cell r="D12756" t="str">
            <v>40</v>
          </cell>
          <cell r="E12756" t="str">
            <v>000</v>
          </cell>
          <cell r="F12756" t="str">
            <v>6000.01</v>
          </cell>
          <cell r="G12756" t="str">
            <v>Professional Services General</v>
          </cell>
          <cell r="H12756">
            <v>0</v>
          </cell>
          <cell r="I12756">
            <v>0</v>
          </cell>
          <cell r="J12756">
            <v>0</v>
          </cell>
          <cell r="K12756">
            <v>0</v>
          </cell>
          <cell r="L12756">
            <v>0</v>
          </cell>
          <cell r="M12756">
            <v>0</v>
          </cell>
          <cell r="N12756">
            <v>0</v>
          </cell>
          <cell r="O12756" t="str">
            <v>+++</v>
          </cell>
        </row>
        <row r="12757">
          <cell r="A12757" t="str">
            <v>690.45.40.000-6000.10</v>
          </cell>
          <cell r="B12757" t="str">
            <v>690</v>
          </cell>
          <cell r="C12757" t="str">
            <v>45</v>
          </cell>
          <cell r="D12757" t="str">
            <v>40</v>
          </cell>
          <cell r="E12757" t="str">
            <v>000</v>
          </cell>
          <cell r="F12757" t="str">
            <v>6000.10</v>
          </cell>
          <cell r="G12757" t="str">
            <v>Professional Services Consultant</v>
          </cell>
          <cell r="H12757">
            <v>0</v>
          </cell>
          <cell r="I12757">
            <v>0</v>
          </cell>
          <cell r="J12757">
            <v>0</v>
          </cell>
          <cell r="K12757">
            <v>0</v>
          </cell>
          <cell r="L12757">
            <v>0</v>
          </cell>
          <cell r="M12757">
            <v>0</v>
          </cell>
          <cell r="N12757">
            <v>0</v>
          </cell>
          <cell r="O12757" t="str">
            <v>+++</v>
          </cell>
        </row>
        <row r="12758">
          <cell r="A12758" t="str">
            <v>690.45.40.000-6000.12</v>
          </cell>
          <cell r="B12758" t="str">
            <v>690</v>
          </cell>
          <cell r="C12758" t="str">
            <v>45</v>
          </cell>
          <cell r="D12758" t="str">
            <v>40</v>
          </cell>
          <cell r="E12758" t="str">
            <v>000</v>
          </cell>
          <cell r="F12758" t="str">
            <v>6000.12</v>
          </cell>
          <cell r="G12758" t="str">
            <v>Professional Services Contract Services</v>
          </cell>
          <cell r="H12758">
            <v>0</v>
          </cell>
          <cell r="I12758">
            <v>0</v>
          </cell>
          <cell r="J12758">
            <v>0</v>
          </cell>
          <cell r="K12758">
            <v>0</v>
          </cell>
          <cell r="L12758">
            <v>0</v>
          </cell>
          <cell r="M12758">
            <v>0</v>
          </cell>
          <cell r="N12758">
            <v>0</v>
          </cell>
          <cell r="O12758" t="str">
            <v>+++</v>
          </cell>
        </row>
        <row r="12759">
          <cell r="A12759" t="str">
            <v>690.45.40.000-6000.13</v>
          </cell>
          <cell r="B12759" t="str">
            <v>690</v>
          </cell>
          <cell r="C12759" t="str">
            <v>45</v>
          </cell>
          <cell r="D12759" t="str">
            <v>40</v>
          </cell>
          <cell r="E12759" t="str">
            <v>000</v>
          </cell>
          <cell r="F12759" t="str">
            <v>6000.13</v>
          </cell>
          <cell r="G12759" t="str">
            <v>Professional Services Compliance Monitoring</v>
          </cell>
          <cell r="H12759">
            <v>0</v>
          </cell>
          <cell r="I12759">
            <v>0</v>
          </cell>
          <cell r="J12759">
            <v>0</v>
          </cell>
          <cell r="K12759">
            <v>0</v>
          </cell>
          <cell r="L12759">
            <v>0</v>
          </cell>
          <cell r="M12759">
            <v>0</v>
          </cell>
          <cell r="N12759">
            <v>0</v>
          </cell>
          <cell r="O12759" t="str">
            <v>+++</v>
          </cell>
        </row>
        <row r="12760">
          <cell r="A12760" t="str">
            <v>690.45.40.000-6000.14</v>
          </cell>
          <cell r="B12760" t="str">
            <v>690</v>
          </cell>
          <cell r="C12760" t="str">
            <v>45</v>
          </cell>
          <cell r="D12760" t="str">
            <v>40</v>
          </cell>
          <cell r="E12760" t="str">
            <v>000</v>
          </cell>
          <cell r="F12760" t="str">
            <v>6000.14</v>
          </cell>
          <cell r="G12760" t="str">
            <v>Professional Services IW Pre Analysis</v>
          </cell>
          <cell r="H12760">
            <v>0</v>
          </cell>
          <cell r="I12760">
            <v>0</v>
          </cell>
          <cell r="J12760">
            <v>0</v>
          </cell>
          <cell r="K12760">
            <v>0</v>
          </cell>
          <cell r="L12760">
            <v>0</v>
          </cell>
          <cell r="M12760">
            <v>0</v>
          </cell>
          <cell r="N12760">
            <v>0</v>
          </cell>
          <cell r="O12760" t="str">
            <v>+++</v>
          </cell>
        </row>
        <row r="12761">
          <cell r="A12761" t="str">
            <v>690.45.40.000-6000.18</v>
          </cell>
          <cell r="B12761" t="str">
            <v>690</v>
          </cell>
          <cell r="C12761" t="str">
            <v>45</v>
          </cell>
          <cell r="D12761" t="str">
            <v>40</v>
          </cell>
          <cell r="E12761" t="str">
            <v>000</v>
          </cell>
          <cell r="F12761" t="str">
            <v>6000.18</v>
          </cell>
          <cell r="G12761" t="str">
            <v>Professional Services Legal</v>
          </cell>
          <cell r="H12761">
            <v>0</v>
          </cell>
          <cell r="I12761">
            <v>0</v>
          </cell>
          <cell r="J12761">
            <v>0</v>
          </cell>
          <cell r="K12761">
            <v>0</v>
          </cell>
          <cell r="L12761">
            <v>0</v>
          </cell>
          <cell r="M12761">
            <v>0</v>
          </cell>
          <cell r="N12761">
            <v>0</v>
          </cell>
          <cell r="O12761" t="str">
            <v>+++</v>
          </cell>
        </row>
        <row r="12762">
          <cell r="A12762" t="str">
            <v>690.45.40.000-6100.01</v>
          </cell>
          <cell r="B12762" t="str">
            <v>690</v>
          </cell>
          <cell r="C12762" t="str">
            <v>45</v>
          </cell>
          <cell r="D12762" t="str">
            <v>40</v>
          </cell>
          <cell r="E12762" t="str">
            <v>000</v>
          </cell>
          <cell r="F12762" t="str">
            <v>6100.01</v>
          </cell>
          <cell r="G12762" t="str">
            <v>Utilities Electric</v>
          </cell>
          <cell r="H12762">
            <v>0</v>
          </cell>
          <cell r="I12762">
            <v>0</v>
          </cell>
          <cell r="J12762">
            <v>0</v>
          </cell>
          <cell r="K12762">
            <v>0</v>
          </cell>
          <cell r="L12762">
            <v>0</v>
          </cell>
          <cell r="M12762">
            <v>0</v>
          </cell>
          <cell r="N12762">
            <v>0</v>
          </cell>
          <cell r="O12762" t="str">
            <v>+++</v>
          </cell>
        </row>
        <row r="12763">
          <cell r="A12763" t="str">
            <v>690.45.40.000-6100.02</v>
          </cell>
          <cell r="B12763" t="str">
            <v>690</v>
          </cell>
          <cell r="C12763" t="str">
            <v>45</v>
          </cell>
          <cell r="D12763" t="str">
            <v>40</v>
          </cell>
          <cell r="E12763" t="str">
            <v>000</v>
          </cell>
          <cell r="F12763" t="str">
            <v>6100.02</v>
          </cell>
          <cell r="G12763" t="str">
            <v>Utilities Telephone</v>
          </cell>
          <cell r="H12763">
            <v>0</v>
          </cell>
          <cell r="I12763">
            <v>0</v>
          </cell>
          <cell r="J12763">
            <v>0</v>
          </cell>
          <cell r="K12763">
            <v>0</v>
          </cell>
          <cell r="L12763">
            <v>0</v>
          </cell>
          <cell r="M12763">
            <v>0</v>
          </cell>
          <cell r="N12763">
            <v>0</v>
          </cell>
          <cell r="O12763" t="str">
            <v>+++</v>
          </cell>
        </row>
        <row r="12764">
          <cell r="A12764" t="str">
            <v>690.45.40.000-6100.03</v>
          </cell>
          <cell r="B12764" t="str">
            <v>690</v>
          </cell>
          <cell r="C12764" t="str">
            <v>45</v>
          </cell>
          <cell r="D12764" t="str">
            <v>40</v>
          </cell>
          <cell r="E12764" t="str">
            <v>000</v>
          </cell>
          <cell r="F12764" t="str">
            <v>6100.03</v>
          </cell>
          <cell r="G12764" t="str">
            <v>Utilities Data Transmission / ISP</v>
          </cell>
          <cell r="H12764">
            <v>0</v>
          </cell>
          <cell r="I12764">
            <v>0</v>
          </cell>
          <cell r="J12764">
            <v>0</v>
          </cell>
          <cell r="K12764">
            <v>0</v>
          </cell>
          <cell r="L12764">
            <v>0</v>
          </cell>
          <cell r="M12764">
            <v>0</v>
          </cell>
          <cell r="N12764">
            <v>0</v>
          </cell>
          <cell r="O12764" t="str">
            <v>+++</v>
          </cell>
        </row>
        <row r="12765">
          <cell r="A12765" t="str">
            <v>690.45.40.000-6200.01</v>
          </cell>
          <cell r="B12765" t="str">
            <v>690</v>
          </cell>
          <cell r="C12765" t="str">
            <v>45</v>
          </cell>
          <cell r="D12765" t="str">
            <v>40</v>
          </cell>
          <cell r="E12765" t="str">
            <v>000</v>
          </cell>
          <cell r="F12765" t="str">
            <v>6200.01</v>
          </cell>
          <cell r="G12765" t="str">
            <v>Supplies Office</v>
          </cell>
          <cell r="H12765">
            <v>0</v>
          </cell>
          <cell r="I12765">
            <v>0</v>
          </cell>
          <cell r="J12765">
            <v>0</v>
          </cell>
          <cell r="K12765">
            <v>0</v>
          </cell>
          <cell r="L12765">
            <v>0</v>
          </cell>
          <cell r="M12765">
            <v>0</v>
          </cell>
          <cell r="N12765">
            <v>0</v>
          </cell>
          <cell r="O12765" t="str">
            <v>+++</v>
          </cell>
        </row>
        <row r="12766">
          <cell r="A12766" t="str">
            <v>690.45.40.000-6200.02</v>
          </cell>
          <cell r="B12766" t="str">
            <v>690</v>
          </cell>
          <cell r="C12766" t="str">
            <v>45</v>
          </cell>
          <cell r="D12766" t="str">
            <v>40</v>
          </cell>
          <cell r="E12766" t="str">
            <v>000</v>
          </cell>
          <cell r="F12766" t="str">
            <v>6200.02</v>
          </cell>
          <cell r="G12766" t="str">
            <v>Supplies Special Department</v>
          </cell>
          <cell r="H12766">
            <v>0</v>
          </cell>
          <cell r="I12766">
            <v>0</v>
          </cell>
          <cell r="J12766">
            <v>0</v>
          </cell>
          <cell r="K12766">
            <v>0</v>
          </cell>
          <cell r="L12766">
            <v>0</v>
          </cell>
          <cell r="M12766">
            <v>0</v>
          </cell>
          <cell r="N12766">
            <v>0</v>
          </cell>
          <cell r="O12766" t="str">
            <v>+++</v>
          </cell>
        </row>
        <row r="12767">
          <cell r="A12767" t="str">
            <v>690.45.40.000-6200.03</v>
          </cell>
          <cell r="B12767" t="str">
            <v>690</v>
          </cell>
          <cell r="C12767" t="str">
            <v>45</v>
          </cell>
          <cell r="D12767" t="str">
            <v>40</v>
          </cell>
          <cell r="E12767" t="str">
            <v>000</v>
          </cell>
          <cell r="F12767" t="str">
            <v>6200.03</v>
          </cell>
          <cell r="G12767" t="str">
            <v>Supplies Copier Maintenance &amp; Supplies</v>
          </cell>
          <cell r="H12767">
            <v>0</v>
          </cell>
          <cell r="I12767">
            <v>0</v>
          </cell>
          <cell r="J12767">
            <v>0</v>
          </cell>
          <cell r="K12767">
            <v>0</v>
          </cell>
          <cell r="L12767">
            <v>0</v>
          </cell>
          <cell r="M12767">
            <v>0</v>
          </cell>
          <cell r="N12767">
            <v>0</v>
          </cell>
          <cell r="O12767" t="str">
            <v>+++</v>
          </cell>
        </row>
        <row r="12768">
          <cell r="A12768" t="str">
            <v>690.45.40.000-6200.04</v>
          </cell>
          <cell r="B12768" t="str">
            <v>690</v>
          </cell>
          <cell r="C12768" t="str">
            <v>45</v>
          </cell>
          <cell r="D12768" t="str">
            <v>40</v>
          </cell>
          <cell r="E12768" t="str">
            <v>000</v>
          </cell>
          <cell r="F12768" t="str">
            <v>6200.04</v>
          </cell>
          <cell r="G12768" t="str">
            <v>Supplies Postage</v>
          </cell>
          <cell r="H12768">
            <v>0</v>
          </cell>
          <cell r="I12768">
            <v>0</v>
          </cell>
          <cell r="J12768">
            <v>0</v>
          </cell>
          <cell r="K12768">
            <v>0</v>
          </cell>
          <cell r="L12768">
            <v>0</v>
          </cell>
          <cell r="M12768">
            <v>0</v>
          </cell>
          <cell r="N12768">
            <v>0</v>
          </cell>
          <cell r="O12768" t="str">
            <v>+++</v>
          </cell>
        </row>
        <row r="12769">
          <cell r="A12769" t="str">
            <v>690.45.40.000-6200.05</v>
          </cell>
          <cell r="B12769" t="str">
            <v>690</v>
          </cell>
          <cell r="C12769" t="str">
            <v>45</v>
          </cell>
          <cell r="D12769" t="str">
            <v>40</v>
          </cell>
          <cell r="E12769" t="str">
            <v>000</v>
          </cell>
          <cell r="F12769" t="str">
            <v>6200.05</v>
          </cell>
          <cell r="G12769" t="str">
            <v>Supplies Gasoline</v>
          </cell>
          <cell r="H12769">
            <v>0</v>
          </cell>
          <cell r="I12769">
            <v>0</v>
          </cell>
          <cell r="J12769">
            <v>0</v>
          </cell>
          <cell r="K12769">
            <v>0</v>
          </cell>
          <cell r="L12769">
            <v>0</v>
          </cell>
          <cell r="M12769">
            <v>0</v>
          </cell>
          <cell r="N12769">
            <v>0</v>
          </cell>
          <cell r="O12769" t="str">
            <v>+++</v>
          </cell>
        </row>
        <row r="12770">
          <cell r="A12770" t="str">
            <v>690.45.40.000-6200.09</v>
          </cell>
          <cell r="B12770" t="str">
            <v>690</v>
          </cell>
          <cell r="C12770" t="str">
            <v>45</v>
          </cell>
          <cell r="D12770" t="str">
            <v>40</v>
          </cell>
          <cell r="E12770" t="str">
            <v>000</v>
          </cell>
          <cell r="F12770" t="str">
            <v>6200.09</v>
          </cell>
          <cell r="G12770" t="str">
            <v>Supplies Data Processing</v>
          </cell>
          <cell r="H12770">
            <v>0</v>
          </cell>
          <cell r="I12770">
            <v>0</v>
          </cell>
          <cell r="J12770">
            <v>0</v>
          </cell>
          <cell r="K12770">
            <v>0</v>
          </cell>
          <cell r="L12770">
            <v>0</v>
          </cell>
          <cell r="M12770">
            <v>0</v>
          </cell>
          <cell r="N12770">
            <v>0</v>
          </cell>
          <cell r="O12770" t="str">
            <v>+++</v>
          </cell>
        </row>
        <row r="12771">
          <cell r="A12771" t="str">
            <v>690.45.40.000-6300.01</v>
          </cell>
          <cell r="B12771" t="str">
            <v>690</v>
          </cell>
          <cell r="C12771" t="str">
            <v>45</v>
          </cell>
          <cell r="D12771" t="str">
            <v>40</v>
          </cell>
          <cell r="E12771" t="str">
            <v>000</v>
          </cell>
          <cell r="F12771" t="str">
            <v>6300.01</v>
          </cell>
          <cell r="G12771" t="str">
            <v>Dues &amp; Subscriptions Memberships</v>
          </cell>
          <cell r="H12771">
            <v>0</v>
          </cell>
          <cell r="I12771">
            <v>0</v>
          </cell>
          <cell r="J12771">
            <v>0</v>
          </cell>
          <cell r="K12771">
            <v>0</v>
          </cell>
          <cell r="L12771">
            <v>0</v>
          </cell>
          <cell r="M12771">
            <v>0</v>
          </cell>
          <cell r="N12771">
            <v>0</v>
          </cell>
          <cell r="O12771" t="str">
            <v>+++</v>
          </cell>
        </row>
        <row r="12772">
          <cell r="A12772" t="str">
            <v>690.45.40.000-6300.02</v>
          </cell>
          <cell r="B12772" t="str">
            <v>690</v>
          </cell>
          <cell r="C12772" t="str">
            <v>45</v>
          </cell>
          <cell r="D12772" t="str">
            <v>40</v>
          </cell>
          <cell r="E12772" t="str">
            <v>000</v>
          </cell>
          <cell r="F12772" t="str">
            <v>6300.02</v>
          </cell>
          <cell r="G12772" t="str">
            <v>Dues &amp; Subscriptions Publications</v>
          </cell>
          <cell r="H12772">
            <v>0</v>
          </cell>
          <cell r="I12772">
            <v>0</v>
          </cell>
          <cell r="J12772">
            <v>0</v>
          </cell>
          <cell r="K12772">
            <v>0</v>
          </cell>
          <cell r="L12772">
            <v>0</v>
          </cell>
          <cell r="M12772">
            <v>0</v>
          </cell>
          <cell r="N12772">
            <v>0</v>
          </cell>
          <cell r="O12772" t="str">
            <v>+++</v>
          </cell>
        </row>
        <row r="12773">
          <cell r="A12773" t="str">
            <v>690.45.40.000-6300.03</v>
          </cell>
          <cell r="B12773" t="str">
            <v>690</v>
          </cell>
          <cell r="C12773" t="str">
            <v>45</v>
          </cell>
          <cell r="D12773" t="str">
            <v>40</v>
          </cell>
          <cell r="E12773" t="str">
            <v>000</v>
          </cell>
          <cell r="F12773" t="str">
            <v>6300.03</v>
          </cell>
          <cell r="G12773" t="str">
            <v>Dues &amp; Subscriptions Certifications</v>
          </cell>
          <cell r="H12773">
            <v>0</v>
          </cell>
          <cell r="I12773">
            <v>0</v>
          </cell>
          <cell r="J12773">
            <v>0</v>
          </cell>
          <cell r="K12773">
            <v>0</v>
          </cell>
          <cell r="L12773">
            <v>0</v>
          </cell>
          <cell r="M12773">
            <v>0</v>
          </cell>
          <cell r="N12773">
            <v>0</v>
          </cell>
          <cell r="O12773" t="str">
            <v>+++</v>
          </cell>
        </row>
        <row r="12774">
          <cell r="A12774" t="str">
            <v>690.45.40.000-6350.01</v>
          </cell>
          <cell r="B12774" t="str">
            <v>690</v>
          </cell>
          <cell r="C12774" t="str">
            <v>45</v>
          </cell>
          <cell r="D12774" t="str">
            <v>40</v>
          </cell>
          <cell r="E12774" t="str">
            <v>000</v>
          </cell>
          <cell r="F12774" t="str">
            <v>6350.01</v>
          </cell>
          <cell r="G12774" t="str">
            <v>Maintenance Agreements &amp; Licenses License/Software Maintenance</v>
          </cell>
          <cell r="H12774">
            <v>0</v>
          </cell>
          <cell r="I12774">
            <v>0</v>
          </cell>
          <cell r="J12774">
            <v>0</v>
          </cell>
          <cell r="K12774">
            <v>0</v>
          </cell>
          <cell r="L12774">
            <v>0</v>
          </cell>
          <cell r="M12774">
            <v>0</v>
          </cell>
          <cell r="N12774">
            <v>0</v>
          </cell>
          <cell r="O12774" t="str">
            <v>+++</v>
          </cell>
        </row>
        <row r="12775">
          <cell r="A12775" t="str">
            <v>690.45.40.000-6350.02</v>
          </cell>
          <cell r="B12775" t="str">
            <v>690</v>
          </cell>
          <cell r="C12775" t="str">
            <v>45</v>
          </cell>
          <cell r="D12775" t="str">
            <v>40</v>
          </cell>
          <cell r="E12775" t="str">
            <v>000</v>
          </cell>
          <cell r="F12775" t="str">
            <v>6350.02</v>
          </cell>
          <cell r="G12775" t="str">
            <v>Maintenance Agreements &amp; Licenses Hardware Maintenance</v>
          </cell>
          <cell r="H12775">
            <v>0</v>
          </cell>
          <cell r="I12775">
            <v>0</v>
          </cell>
          <cell r="J12775">
            <v>0</v>
          </cell>
          <cell r="K12775">
            <v>0</v>
          </cell>
          <cell r="L12775">
            <v>0</v>
          </cell>
          <cell r="M12775">
            <v>0</v>
          </cell>
          <cell r="N12775">
            <v>0</v>
          </cell>
          <cell r="O12775" t="str">
            <v>+++</v>
          </cell>
        </row>
        <row r="12776">
          <cell r="A12776" t="str">
            <v>690.45.40.000-6350.03</v>
          </cell>
          <cell r="B12776" t="str">
            <v>690</v>
          </cell>
          <cell r="C12776" t="str">
            <v>45</v>
          </cell>
          <cell r="D12776" t="str">
            <v>40</v>
          </cell>
          <cell r="E12776" t="str">
            <v>000</v>
          </cell>
          <cell r="F12776" t="str">
            <v>6350.03</v>
          </cell>
          <cell r="G12776" t="str">
            <v>Maintenance Agreements &amp; Licenses Maintenance Agreements</v>
          </cell>
          <cell r="H12776">
            <v>0</v>
          </cell>
          <cell r="I12776">
            <v>0</v>
          </cell>
          <cell r="J12776">
            <v>0</v>
          </cell>
          <cell r="K12776">
            <v>0</v>
          </cell>
          <cell r="L12776">
            <v>0</v>
          </cell>
          <cell r="M12776">
            <v>0</v>
          </cell>
          <cell r="N12776">
            <v>0</v>
          </cell>
          <cell r="O12776" t="str">
            <v>+++</v>
          </cell>
        </row>
        <row r="12777">
          <cell r="A12777" t="str">
            <v>690.45.40.000-6350.04</v>
          </cell>
          <cell r="B12777" t="str">
            <v>690</v>
          </cell>
          <cell r="C12777" t="str">
            <v>45</v>
          </cell>
          <cell r="D12777" t="str">
            <v>40</v>
          </cell>
          <cell r="E12777" t="str">
            <v>000</v>
          </cell>
          <cell r="F12777" t="str">
            <v>6350.04</v>
          </cell>
          <cell r="G12777" t="str">
            <v>Maintenance Agreements &amp; Licenses SCADA</v>
          </cell>
          <cell r="H12777">
            <v>0</v>
          </cell>
          <cell r="I12777">
            <v>0</v>
          </cell>
          <cell r="J12777">
            <v>0</v>
          </cell>
          <cell r="K12777">
            <v>0</v>
          </cell>
          <cell r="L12777">
            <v>0</v>
          </cell>
          <cell r="M12777">
            <v>0</v>
          </cell>
          <cell r="N12777">
            <v>0</v>
          </cell>
          <cell r="O12777" t="str">
            <v>+++</v>
          </cell>
        </row>
        <row r="12778">
          <cell r="A12778" t="str">
            <v>690.45.40.000-6350.05</v>
          </cell>
          <cell r="B12778" t="str">
            <v>690</v>
          </cell>
          <cell r="C12778" t="str">
            <v>45</v>
          </cell>
          <cell r="D12778" t="str">
            <v>40</v>
          </cell>
          <cell r="E12778" t="str">
            <v>000</v>
          </cell>
          <cell r="F12778" t="str">
            <v>6350.05</v>
          </cell>
          <cell r="G12778" t="str">
            <v>Maintenance Agreements &amp; Licenses Traffic Control</v>
          </cell>
          <cell r="H12778">
            <v>0</v>
          </cell>
          <cell r="I12778">
            <v>0</v>
          </cell>
          <cell r="J12778">
            <v>0</v>
          </cell>
          <cell r="K12778">
            <v>0</v>
          </cell>
          <cell r="L12778">
            <v>0</v>
          </cell>
          <cell r="M12778">
            <v>0</v>
          </cell>
          <cell r="N12778">
            <v>0</v>
          </cell>
          <cell r="O12778" t="str">
            <v>+++</v>
          </cell>
        </row>
        <row r="12779">
          <cell r="A12779" t="str">
            <v>690.45.40.000-6350.06</v>
          </cell>
          <cell r="B12779" t="str">
            <v>690</v>
          </cell>
          <cell r="C12779" t="str">
            <v>45</v>
          </cell>
          <cell r="D12779" t="str">
            <v>40</v>
          </cell>
          <cell r="E12779" t="str">
            <v>000</v>
          </cell>
          <cell r="F12779" t="str">
            <v>6350.06</v>
          </cell>
          <cell r="G12779" t="str">
            <v>Maintenance Agreements &amp; Licenses Streetlights</v>
          </cell>
          <cell r="H12779">
            <v>0</v>
          </cell>
          <cell r="I12779">
            <v>0</v>
          </cell>
          <cell r="J12779">
            <v>0</v>
          </cell>
          <cell r="K12779">
            <v>0</v>
          </cell>
          <cell r="L12779">
            <v>0</v>
          </cell>
          <cell r="M12779">
            <v>0</v>
          </cell>
          <cell r="N12779">
            <v>0</v>
          </cell>
          <cell r="O12779" t="str">
            <v>+++</v>
          </cell>
        </row>
        <row r="12780">
          <cell r="A12780" t="str">
            <v>690.45.40.000-6400.01</v>
          </cell>
          <cell r="B12780" t="str">
            <v>690</v>
          </cell>
          <cell r="C12780" t="str">
            <v>45</v>
          </cell>
          <cell r="D12780" t="str">
            <v>40</v>
          </cell>
          <cell r="E12780" t="str">
            <v>000</v>
          </cell>
          <cell r="F12780" t="str">
            <v>6400.01</v>
          </cell>
          <cell r="G12780" t="str">
            <v>Repairs &amp; Maintenance Building</v>
          </cell>
          <cell r="H12780">
            <v>0</v>
          </cell>
          <cell r="I12780">
            <v>0</v>
          </cell>
          <cell r="J12780">
            <v>0</v>
          </cell>
          <cell r="K12780">
            <v>0</v>
          </cell>
          <cell r="L12780">
            <v>0</v>
          </cell>
          <cell r="M12780">
            <v>0</v>
          </cell>
          <cell r="N12780">
            <v>0</v>
          </cell>
          <cell r="O12780" t="str">
            <v>+++</v>
          </cell>
        </row>
        <row r="12781">
          <cell r="A12781" t="str">
            <v>690.45.40.000-6400.02</v>
          </cell>
          <cell r="B12781" t="str">
            <v>690</v>
          </cell>
          <cell r="C12781" t="str">
            <v>45</v>
          </cell>
          <cell r="D12781" t="str">
            <v>40</v>
          </cell>
          <cell r="E12781" t="str">
            <v>000</v>
          </cell>
          <cell r="F12781" t="str">
            <v>6400.02</v>
          </cell>
          <cell r="G12781" t="str">
            <v>Repairs &amp; Maintenance Minor Equipment/Other</v>
          </cell>
          <cell r="H12781">
            <v>0</v>
          </cell>
          <cell r="I12781">
            <v>0</v>
          </cell>
          <cell r="J12781">
            <v>0</v>
          </cell>
          <cell r="K12781">
            <v>0</v>
          </cell>
          <cell r="L12781">
            <v>0</v>
          </cell>
          <cell r="M12781">
            <v>0</v>
          </cell>
          <cell r="N12781">
            <v>0</v>
          </cell>
          <cell r="O12781" t="str">
            <v>+++</v>
          </cell>
        </row>
        <row r="12782">
          <cell r="A12782" t="str">
            <v>690.45.40.000-6400.03</v>
          </cell>
          <cell r="B12782" t="str">
            <v>690</v>
          </cell>
          <cell r="C12782" t="str">
            <v>45</v>
          </cell>
          <cell r="D12782" t="str">
            <v>40</v>
          </cell>
          <cell r="E12782" t="str">
            <v>000</v>
          </cell>
          <cell r="F12782" t="str">
            <v>6400.03</v>
          </cell>
          <cell r="G12782" t="str">
            <v>Repairs &amp; Maintenance Major Repair &amp; Contingency</v>
          </cell>
          <cell r="H12782">
            <v>0</v>
          </cell>
          <cell r="I12782">
            <v>0</v>
          </cell>
          <cell r="J12782">
            <v>0</v>
          </cell>
          <cell r="K12782">
            <v>0</v>
          </cell>
          <cell r="L12782">
            <v>0</v>
          </cell>
          <cell r="M12782">
            <v>0</v>
          </cell>
          <cell r="N12782">
            <v>0</v>
          </cell>
          <cell r="O12782" t="str">
            <v>+++</v>
          </cell>
        </row>
        <row r="12783">
          <cell r="A12783" t="str">
            <v>690.45.40.000-6400.04</v>
          </cell>
          <cell r="B12783" t="str">
            <v>690</v>
          </cell>
          <cell r="C12783" t="str">
            <v>45</v>
          </cell>
          <cell r="D12783" t="str">
            <v>40</v>
          </cell>
          <cell r="E12783" t="str">
            <v>000</v>
          </cell>
          <cell r="F12783" t="str">
            <v>6400.04</v>
          </cell>
          <cell r="G12783" t="str">
            <v>Repairs &amp; Maintenance Equipment Rental</v>
          </cell>
          <cell r="H12783">
            <v>0</v>
          </cell>
          <cell r="I12783">
            <v>0</v>
          </cell>
          <cell r="J12783">
            <v>0</v>
          </cell>
          <cell r="K12783">
            <v>0</v>
          </cell>
          <cell r="L12783">
            <v>0</v>
          </cell>
          <cell r="M12783">
            <v>0</v>
          </cell>
          <cell r="N12783">
            <v>0</v>
          </cell>
          <cell r="O12783" t="str">
            <v>+++</v>
          </cell>
        </row>
        <row r="12784">
          <cell r="A12784" t="str">
            <v>690.45.40.000-6400.05</v>
          </cell>
          <cell r="B12784" t="str">
            <v>690</v>
          </cell>
          <cell r="C12784" t="str">
            <v>45</v>
          </cell>
          <cell r="D12784" t="str">
            <v>40</v>
          </cell>
          <cell r="E12784" t="str">
            <v>000</v>
          </cell>
          <cell r="F12784" t="str">
            <v>6400.05</v>
          </cell>
          <cell r="G12784" t="str">
            <v>Repairs &amp; Maintenance Vehicle</v>
          </cell>
          <cell r="H12784">
            <v>0</v>
          </cell>
          <cell r="I12784">
            <v>0</v>
          </cell>
          <cell r="J12784">
            <v>0</v>
          </cell>
          <cell r="K12784">
            <v>0</v>
          </cell>
          <cell r="L12784">
            <v>0</v>
          </cell>
          <cell r="M12784">
            <v>0</v>
          </cell>
          <cell r="N12784">
            <v>0</v>
          </cell>
          <cell r="O12784" t="str">
            <v>+++</v>
          </cell>
        </row>
        <row r="12785">
          <cell r="A12785" t="str">
            <v>690.45.40.000-6600.01</v>
          </cell>
          <cell r="B12785" t="str">
            <v>690</v>
          </cell>
          <cell r="C12785" t="str">
            <v>45</v>
          </cell>
          <cell r="D12785" t="str">
            <v>40</v>
          </cell>
          <cell r="E12785" t="str">
            <v>000</v>
          </cell>
          <cell r="F12785" t="str">
            <v>6600.01</v>
          </cell>
          <cell r="G12785" t="str">
            <v>Administrative Expenses Meetings</v>
          </cell>
          <cell r="H12785">
            <v>0</v>
          </cell>
          <cell r="I12785">
            <v>0</v>
          </cell>
          <cell r="J12785">
            <v>0</v>
          </cell>
          <cell r="K12785">
            <v>0</v>
          </cell>
          <cell r="L12785">
            <v>0</v>
          </cell>
          <cell r="M12785">
            <v>0</v>
          </cell>
          <cell r="N12785">
            <v>0</v>
          </cell>
          <cell r="O12785" t="str">
            <v>+++</v>
          </cell>
        </row>
        <row r="12786">
          <cell r="A12786" t="str">
            <v>690.45.40.000-6600.03</v>
          </cell>
          <cell r="B12786" t="str">
            <v>690</v>
          </cell>
          <cell r="C12786" t="str">
            <v>45</v>
          </cell>
          <cell r="D12786" t="str">
            <v>40</v>
          </cell>
          <cell r="E12786" t="str">
            <v>000</v>
          </cell>
          <cell r="F12786" t="str">
            <v>6600.03</v>
          </cell>
          <cell r="G12786" t="str">
            <v>Administrative Expenses Mileage Reimbursement</v>
          </cell>
          <cell r="H12786">
            <v>0</v>
          </cell>
          <cell r="I12786">
            <v>0</v>
          </cell>
          <cell r="J12786">
            <v>0</v>
          </cell>
          <cell r="K12786">
            <v>0</v>
          </cell>
          <cell r="L12786">
            <v>0</v>
          </cell>
          <cell r="M12786">
            <v>0</v>
          </cell>
          <cell r="N12786">
            <v>0</v>
          </cell>
          <cell r="O12786" t="str">
            <v>+++</v>
          </cell>
        </row>
        <row r="12787">
          <cell r="A12787" t="str">
            <v>690.45.40.000-6600.04</v>
          </cell>
          <cell r="B12787" t="str">
            <v>690</v>
          </cell>
          <cell r="C12787" t="str">
            <v>45</v>
          </cell>
          <cell r="D12787" t="str">
            <v>40</v>
          </cell>
          <cell r="E12787" t="str">
            <v>000</v>
          </cell>
          <cell r="F12787" t="str">
            <v>6600.04</v>
          </cell>
          <cell r="G12787" t="str">
            <v>Administrative Expenses Training/Conferences</v>
          </cell>
          <cell r="H12787">
            <v>0</v>
          </cell>
          <cell r="I12787">
            <v>0</v>
          </cell>
          <cell r="J12787">
            <v>0</v>
          </cell>
          <cell r="K12787">
            <v>0</v>
          </cell>
          <cell r="L12787">
            <v>0</v>
          </cell>
          <cell r="M12787">
            <v>0</v>
          </cell>
          <cell r="N12787">
            <v>0</v>
          </cell>
          <cell r="O12787" t="str">
            <v>+++</v>
          </cell>
        </row>
        <row r="12788">
          <cell r="A12788" t="str">
            <v>690.45.40.000-6600.05</v>
          </cell>
          <cell r="B12788" t="str">
            <v>690</v>
          </cell>
          <cell r="C12788" t="str">
            <v>45</v>
          </cell>
          <cell r="D12788" t="str">
            <v>40</v>
          </cell>
          <cell r="E12788" t="str">
            <v>000</v>
          </cell>
          <cell r="F12788" t="str">
            <v>6600.05</v>
          </cell>
          <cell r="G12788" t="str">
            <v>Administrative Expenses Public/Legal Advertisement</v>
          </cell>
          <cell r="H12788">
            <v>0</v>
          </cell>
          <cell r="I12788">
            <v>0</v>
          </cell>
          <cell r="J12788">
            <v>0</v>
          </cell>
          <cell r="K12788">
            <v>0</v>
          </cell>
          <cell r="L12788">
            <v>0</v>
          </cell>
          <cell r="M12788">
            <v>0</v>
          </cell>
          <cell r="N12788">
            <v>0</v>
          </cell>
          <cell r="O12788" t="str">
            <v>+++</v>
          </cell>
        </row>
        <row r="12789">
          <cell r="A12789" t="str">
            <v>690.45.40.000-6600.06</v>
          </cell>
          <cell r="B12789" t="str">
            <v>690</v>
          </cell>
          <cell r="C12789" t="str">
            <v>45</v>
          </cell>
          <cell r="D12789" t="str">
            <v>40</v>
          </cell>
          <cell r="E12789" t="str">
            <v>000</v>
          </cell>
          <cell r="F12789" t="str">
            <v>6600.06</v>
          </cell>
          <cell r="G12789" t="str">
            <v>Administrative Expenses Property/Building Rental</v>
          </cell>
          <cell r="H12789">
            <v>0</v>
          </cell>
          <cell r="I12789">
            <v>0</v>
          </cell>
          <cell r="J12789">
            <v>0</v>
          </cell>
          <cell r="K12789">
            <v>0</v>
          </cell>
          <cell r="L12789">
            <v>0</v>
          </cell>
          <cell r="M12789">
            <v>0</v>
          </cell>
          <cell r="N12789">
            <v>0</v>
          </cell>
          <cell r="O12789" t="str">
            <v>+++</v>
          </cell>
        </row>
        <row r="12790">
          <cell r="A12790" t="str">
            <v>690.45.40.000-6600.07</v>
          </cell>
          <cell r="B12790" t="str">
            <v>690</v>
          </cell>
          <cell r="C12790" t="str">
            <v>45</v>
          </cell>
          <cell r="D12790" t="str">
            <v>40</v>
          </cell>
          <cell r="E12790" t="str">
            <v>000</v>
          </cell>
          <cell r="F12790" t="str">
            <v>6600.07</v>
          </cell>
          <cell r="G12790" t="str">
            <v>Administrative Expenses Employee Recruitment</v>
          </cell>
          <cell r="H12790">
            <v>0</v>
          </cell>
          <cell r="I12790">
            <v>0</v>
          </cell>
          <cell r="J12790">
            <v>0</v>
          </cell>
          <cell r="K12790">
            <v>0</v>
          </cell>
          <cell r="L12790">
            <v>0</v>
          </cell>
          <cell r="M12790">
            <v>0</v>
          </cell>
          <cell r="N12790">
            <v>0</v>
          </cell>
          <cell r="O12790" t="str">
            <v>+++</v>
          </cell>
        </row>
        <row r="12791">
          <cell r="A12791" t="str">
            <v>690.45.40.000-6600.08</v>
          </cell>
          <cell r="B12791" t="str">
            <v>690</v>
          </cell>
          <cell r="C12791" t="str">
            <v>45</v>
          </cell>
          <cell r="D12791" t="str">
            <v>40</v>
          </cell>
          <cell r="E12791" t="str">
            <v>000</v>
          </cell>
          <cell r="F12791" t="str">
            <v>6600.08</v>
          </cell>
          <cell r="G12791" t="str">
            <v>Administrative Expenses Employee Recognition</v>
          </cell>
          <cell r="H12791">
            <v>0</v>
          </cell>
          <cell r="I12791">
            <v>0</v>
          </cell>
          <cell r="J12791">
            <v>0</v>
          </cell>
          <cell r="K12791">
            <v>0</v>
          </cell>
          <cell r="L12791">
            <v>0</v>
          </cell>
          <cell r="M12791">
            <v>0</v>
          </cell>
          <cell r="N12791">
            <v>0</v>
          </cell>
          <cell r="O12791" t="str">
            <v>+++</v>
          </cell>
        </row>
        <row r="12792">
          <cell r="A12792" t="str">
            <v>690.45.40.000-6600.14</v>
          </cell>
          <cell r="B12792" t="str">
            <v>690</v>
          </cell>
          <cell r="C12792" t="str">
            <v>45</v>
          </cell>
          <cell r="D12792" t="str">
            <v>40</v>
          </cell>
          <cell r="E12792" t="str">
            <v>000</v>
          </cell>
          <cell r="F12792" t="str">
            <v>6600.14</v>
          </cell>
          <cell r="G12792" t="str">
            <v>Administrative Expenses Filing/Recording Fee</v>
          </cell>
          <cell r="H12792">
            <v>0</v>
          </cell>
          <cell r="I12792">
            <v>0</v>
          </cell>
          <cell r="J12792">
            <v>0</v>
          </cell>
          <cell r="K12792">
            <v>0</v>
          </cell>
          <cell r="L12792">
            <v>0</v>
          </cell>
          <cell r="M12792">
            <v>0</v>
          </cell>
          <cell r="N12792">
            <v>0</v>
          </cell>
          <cell r="O12792" t="str">
            <v>+++</v>
          </cell>
        </row>
        <row r="12793">
          <cell r="A12793" t="str">
            <v>690.45.40.000-6600.24</v>
          </cell>
          <cell r="B12793" t="str">
            <v>690</v>
          </cell>
          <cell r="C12793" t="str">
            <v>45</v>
          </cell>
          <cell r="D12793" t="str">
            <v>40</v>
          </cell>
          <cell r="E12793" t="str">
            <v>000</v>
          </cell>
          <cell r="F12793" t="str">
            <v>6600.24</v>
          </cell>
          <cell r="G12793" t="str">
            <v>Administrative Expenses Marketing</v>
          </cell>
          <cell r="H12793">
            <v>0</v>
          </cell>
          <cell r="I12793">
            <v>0</v>
          </cell>
          <cell r="J12793">
            <v>0</v>
          </cell>
          <cell r="K12793">
            <v>0</v>
          </cell>
          <cell r="L12793">
            <v>0</v>
          </cell>
          <cell r="M12793">
            <v>0</v>
          </cell>
          <cell r="N12793">
            <v>0</v>
          </cell>
          <cell r="O12793" t="str">
            <v>+++</v>
          </cell>
        </row>
        <row r="12794">
          <cell r="A12794" t="str">
            <v>690.45.40.000-6600.25</v>
          </cell>
          <cell r="B12794" t="str">
            <v>690</v>
          </cell>
          <cell r="C12794" t="str">
            <v>45</v>
          </cell>
          <cell r="D12794" t="str">
            <v>40</v>
          </cell>
          <cell r="E12794" t="str">
            <v>000</v>
          </cell>
          <cell r="F12794" t="str">
            <v>6600.25</v>
          </cell>
          <cell r="G12794" t="str">
            <v>Administrative Expenses Support Services-Indirect Labor</v>
          </cell>
          <cell r="H12794">
            <v>0</v>
          </cell>
          <cell r="I12794">
            <v>0</v>
          </cell>
          <cell r="J12794">
            <v>0</v>
          </cell>
          <cell r="K12794">
            <v>0</v>
          </cell>
          <cell r="L12794">
            <v>0</v>
          </cell>
          <cell r="M12794">
            <v>0</v>
          </cell>
          <cell r="N12794">
            <v>0</v>
          </cell>
          <cell r="O12794" t="str">
            <v>+++</v>
          </cell>
        </row>
        <row r="12795">
          <cell r="A12795" t="str">
            <v>690.45.40.000-6600.26</v>
          </cell>
          <cell r="B12795" t="str">
            <v>690</v>
          </cell>
          <cell r="C12795" t="str">
            <v>45</v>
          </cell>
          <cell r="D12795" t="str">
            <v>40</v>
          </cell>
          <cell r="E12795" t="str">
            <v>000</v>
          </cell>
          <cell r="F12795" t="str">
            <v>6600.26</v>
          </cell>
          <cell r="G12795" t="str">
            <v>Administrative Expenses Support Services-IT</v>
          </cell>
          <cell r="H12795">
            <v>0</v>
          </cell>
          <cell r="I12795">
            <v>0</v>
          </cell>
          <cell r="J12795">
            <v>0</v>
          </cell>
          <cell r="K12795">
            <v>0</v>
          </cell>
          <cell r="L12795">
            <v>0</v>
          </cell>
          <cell r="M12795">
            <v>0</v>
          </cell>
          <cell r="N12795">
            <v>0</v>
          </cell>
          <cell r="O12795" t="str">
            <v>+++</v>
          </cell>
        </row>
        <row r="12796">
          <cell r="A12796" t="str">
            <v>690.45.40.000-6600.27</v>
          </cell>
          <cell r="B12796" t="str">
            <v>690</v>
          </cell>
          <cell r="C12796" t="str">
            <v>45</v>
          </cell>
          <cell r="D12796" t="str">
            <v>40</v>
          </cell>
          <cell r="E12796" t="str">
            <v>000</v>
          </cell>
          <cell r="F12796" t="str">
            <v>6600.27</v>
          </cell>
          <cell r="G12796" t="str">
            <v>Administrative Expenses Support Services-Direct Labor</v>
          </cell>
          <cell r="H12796">
            <v>0</v>
          </cell>
          <cell r="I12796">
            <v>0</v>
          </cell>
          <cell r="J12796">
            <v>0</v>
          </cell>
          <cell r="K12796">
            <v>0</v>
          </cell>
          <cell r="L12796">
            <v>0</v>
          </cell>
          <cell r="M12796">
            <v>0</v>
          </cell>
          <cell r="N12796">
            <v>0</v>
          </cell>
          <cell r="O12796" t="str">
            <v>+++</v>
          </cell>
        </row>
        <row r="12797">
          <cell r="A12797" t="str">
            <v>690.45.40.000-6600.29</v>
          </cell>
          <cell r="B12797" t="str">
            <v>690</v>
          </cell>
          <cell r="C12797" t="str">
            <v>45</v>
          </cell>
          <cell r="D12797" t="str">
            <v>40</v>
          </cell>
          <cell r="E12797" t="str">
            <v>000</v>
          </cell>
          <cell r="F12797" t="str">
            <v>6600.29</v>
          </cell>
          <cell r="G12797" t="str">
            <v>Administrative Expenses Administration &amp; Planning</v>
          </cell>
          <cell r="H12797">
            <v>0</v>
          </cell>
          <cell r="I12797">
            <v>0</v>
          </cell>
          <cell r="J12797">
            <v>0</v>
          </cell>
          <cell r="K12797">
            <v>0</v>
          </cell>
          <cell r="L12797">
            <v>0</v>
          </cell>
          <cell r="M12797">
            <v>0</v>
          </cell>
          <cell r="N12797">
            <v>0</v>
          </cell>
          <cell r="O12797" t="str">
            <v>+++</v>
          </cell>
        </row>
        <row r="12798">
          <cell r="A12798" t="str">
            <v>690.45.40.000-6600.30</v>
          </cell>
          <cell r="B12798" t="str">
            <v>690</v>
          </cell>
          <cell r="C12798" t="str">
            <v>45</v>
          </cell>
          <cell r="D12798" t="str">
            <v>40</v>
          </cell>
          <cell r="E12798" t="str">
            <v>000</v>
          </cell>
          <cell r="F12798" t="str">
            <v>6600.30</v>
          </cell>
          <cell r="G12798" t="str">
            <v>Administrative Expenses Other Expenses</v>
          </cell>
          <cell r="H12798">
            <v>0</v>
          </cell>
          <cell r="I12798">
            <v>0</v>
          </cell>
          <cell r="J12798">
            <v>0</v>
          </cell>
          <cell r="K12798">
            <v>0</v>
          </cell>
          <cell r="L12798">
            <v>0</v>
          </cell>
          <cell r="M12798">
            <v>0</v>
          </cell>
          <cell r="N12798">
            <v>0</v>
          </cell>
          <cell r="O12798" t="str">
            <v>+++</v>
          </cell>
        </row>
        <row r="12799">
          <cell r="A12799" t="str">
            <v>690.45.40.000-7000.03</v>
          </cell>
          <cell r="B12799" t="str">
            <v>690</v>
          </cell>
          <cell r="C12799" t="str">
            <v>45</v>
          </cell>
          <cell r="D12799" t="str">
            <v>40</v>
          </cell>
          <cell r="E12799" t="str">
            <v>000</v>
          </cell>
          <cell r="F12799" t="str">
            <v>7000.03</v>
          </cell>
          <cell r="G12799" t="str">
            <v>Capital Outlay Operations Equip-Minor</v>
          </cell>
          <cell r="H12799">
            <v>0</v>
          </cell>
          <cell r="I12799">
            <v>0</v>
          </cell>
          <cell r="J12799">
            <v>0</v>
          </cell>
          <cell r="K12799">
            <v>0</v>
          </cell>
          <cell r="L12799">
            <v>0</v>
          </cell>
          <cell r="M12799">
            <v>0</v>
          </cell>
          <cell r="N12799">
            <v>0</v>
          </cell>
          <cell r="O12799" t="str">
            <v>+++</v>
          </cell>
        </row>
        <row r="12800">
          <cell r="A12800" t="str">
            <v>690.45.40.000-7000.04</v>
          </cell>
          <cell r="B12800" t="str">
            <v>690</v>
          </cell>
          <cell r="C12800" t="str">
            <v>45</v>
          </cell>
          <cell r="D12800" t="str">
            <v>40</v>
          </cell>
          <cell r="E12800" t="str">
            <v>000</v>
          </cell>
          <cell r="F12800" t="str">
            <v>7000.04</v>
          </cell>
          <cell r="G12800" t="str">
            <v>Capital Outlay Operations Equipment-Major</v>
          </cell>
          <cell r="H12800">
            <v>0</v>
          </cell>
          <cell r="I12800">
            <v>0</v>
          </cell>
          <cell r="J12800">
            <v>0</v>
          </cell>
          <cell r="K12800">
            <v>0</v>
          </cell>
          <cell r="L12800">
            <v>0</v>
          </cell>
          <cell r="M12800">
            <v>0</v>
          </cell>
          <cell r="N12800">
            <v>0</v>
          </cell>
          <cell r="O12800" t="str">
            <v>+++</v>
          </cell>
        </row>
        <row r="12801">
          <cell r="A12801" t="str">
            <v>690.45.40.000-7000.07</v>
          </cell>
          <cell r="B12801" t="str">
            <v>690</v>
          </cell>
          <cell r="C12801" t="str">
            <v>45</v>
          </cell>
          <cell r="D12801" t="str">
            <v>40</v>
          </cell>
          <cell r="E12801" t="str">
            <v>000</v>
          </cell>
          <cell r="F12801" t="str">
            <v>7000.07</v>
          </cell>
          <cell r="G12801" t="str">
            <v>Capital Outlay Computer Hardware</v>
          </cell>
          <cell r="H12801">
            <v>0</v>
          </cell>
          <cell r="I12801">
            <v>0</v>
          </cell>
          <cell r="J12801">
            <v>0</v>
          </cell>
          <cell r="K12801">
            <v>0</v>
          </cell>
          <cell r="L12801">
            <v>0</v>
          </cell>
          <cell r="M12801">
            <v>0</v>
          </cell>
          <cell r="N12801">
            <v>0</v>
          </cell>
          <cell r="O12801" t="str">
            <v>+++</v>
          </cell>
        </row>
        <row r="12802">
          <cell r="A12802" t="str">
            <v>690.45.40.000-7000.08</v>
          </cell>
          <cell r="B12802" t="str">
            <v>690</v>
          </cell>
          <cell r="C12802" t="str">
            <v>45</v>
          </cell>
          <cell r="D12802" t="str">
            <v>40</v>
          </cell>
          <cell r="E12802" t="str">
            <v>000</v>
          </cell>
          <cell r="F12802" t="str">
            <v>7000.08</v>
          </cell>
          <cell r="G12802" t="str">
            <v>Capital Outlay Computer Software</v>
          </cell>
          <cell r="H12802">
            <v>0</v>
          </cell>
          <cell r="I12802">
            <v>0</v>
          </cell>
          <cell r="J12802">
            <v>0</v>
          </cell>
          <cell r="K12802">
            <v>0</v>
          </cell>
          <cell r="L12802">
            <v>0</v>
          </cell>
          <cell r="M12802">
            <v>0</v>
          </cell>
          <cell r="N12802">
            <v>0</v>
          </cell>
          <cell r="O12802" t="str">
            <v>+++</v>
          </cell>
        </row>
        <row r="12803">
          <cell r="A12803" t="str">
            <v>690.45.40.000-7000.12</v>
          </cell>
          <cell r="B12803" t="str">
            <v>690</v>
          </cell>
          <cell r="C12803" t="str">
            <v>45</v>
          </cell>
          <cell r="D12803" t="str">
            <v>40</v>
          </cell>
          <cell r="E12803" t="str">
            <v>000</v>
          </cell>
          <cell r="F12803" t="str">
            <v>7000.12</v>
          </cell>
          <cell r="G12803" t="str">
            <v>Capital Outlay Furniture</v>
          </cell>
          <cell r="H12803">
            <v>0</v>
          </cell>
          <cell r="I12803">
            <v>0</v>
          </cell>
          <cell r="J12803">
            <v>0</v>
          </cell>
          <cell r="K12803">
            <v>0</v>
          </cell>
          <cell r="L12803">
            <v>0</v>
          </cell>
          <cell r="M12803">
            <v>0</v>
          </cell>
          <cell r="N12803">
            <v>0</v>
          </cell>
          <cell r="O12803" t="str">
            <v>+++</v>
          </cell>
        </row>
        <row r="12804">
          <cell r="A12804" t="str">
            <v>690.45.40.000-7000.99</v>
          </cell>
          <cell r="B12804" t="str">
            <v>690</v>
          </cell>
          <cell r="C12804" t="str">
            <v>45</v>
          </cell>
          <cell r="D12804" t="str">
            <v>40</v>
          </cell>
          <cell r="E12804" t="str">
            <v>000</v>
          </cell>
          <cell r="F12804" t="str">
            <v>7000.99</v>
          </cell>
          <cell r="G12804" t="str">
            <v>Capital Outlay General</v>
          </cell>
          <cell r="H12804">
            <v>0</v>
          </cell>
          <cell r="I12804">
            <v>0</v>
          </cell>
          <cell r="J12804">
            <v>0</v>
          </cell>
          <cell r="K12804">
            <v>0</v>
          </cell>
          <cell r="L12804">
            <v>0</v>
          </cell>
          <cell r="M12804">
            <v>0</v>
          </cell>
          <cell r="N12804">
            <v>0</v>
          </cell>
          <cell r="O12804" t="str">
            <v>+++</v>
          </cell>
        </row>
        <row r="12805">
          <cell r="A12805" t="str">
            <v>690.45.41.000-5000.01</v>
          </cell>
          <cell r="B12805" t="str">
            <v>690</v>
          </cell>
          <cell r="C12805" t="str">
            <v>45</v>
          </cell>
          <cell r="D12805" t="str">
            <v>41</v>
          </cell>
          <cell r="E12805" t="str">
            <v>000</v>
          </cell>
          <cell r="F12805" t="str">
            <v>5000.01</v>
          </cell>
          <cell r="G12805" t="str">
            <v>Salaries Regular</v>
          </cell>
          <cell r="H12805">
            <v>0</v>
          </cell>
          <cell r="I12805">
            <v>0</v>
          </cell>
          <cell r="J12805">
            <v>0</v>
          </cell>
          <cell r="K12805">
            <v>0</v>
          </cell>
          <cell r="L12805">
            <v>0</v>
          </cell>
          <cell r="M12805">
            <v>0</v>
          </cell>
          <cell r="N12805">
            <v>0</v>
          </cell>
          <cell r="O12805" t="str">
            <v>+++</v>
          </cell>
        </row>
        <row r="12806">
          <cell r="A12806" t="str">
            <v>690.45.41.000-5000.02</v>
          </cell>
          <cell r="B12806" t="str">
            <v>690</v>
          </cell>
          <cell r="C12806" t="str">
            <v>45</v>
          </cell>
          <cell r="D12806" t="str">
            <v>41</v>
          </cell>
          <cell r="E12806" t="str">
            <v>000</v>
          </cell>
          <cell r="F12806" t="str">
            <v>5000.02</v>
          </cell>
          <cell r="G12806" t="str">
            <v>Salaries Part Time</v>
          </cell>
          <cell r="H12806">
            <v>0</v>
          </cell>
          <cell r="I12806">
            <v>0</v>
          </cell>
          <cell r="J12806">
            <v>0</v>
          </cell>
          <cell r="K12806">
            <v>0</v>
          </cell>
          <cell r="L12806">
            <v>0</v>
          </cell>
          <cell r="M12806">
            <v>0</v>
          </cell>
          <cell r="N12806">
            <v>0</v>
          </cell>
          <cell r="O12806" t="str">
            <v>+++</v>
          </cell>
        </row>
        <row r="12807">
          <cell r="A12807" t="str">
            <v>690.45.41.000-5000.03</v>
          </cell>
          <cell r="B12807" t="str">
            <v>690</v>
          </cell>
          <cell r="C12807" t="str">
            <v>45</v>
          </cell>
          <cell r="D12807" t="str">
            <v>41</v>
          </cell>
          <cell r="E12807" t="str">
            <v>000</v>
          </cell>
          <cell r="F12807" t="str">
            <v>5000.03</v>
          </cell>
          <cell r="G12807" t="str">
            <v>Salaries Overtime</v>
          </cell>
          <cell r="H12807">
            <v>0</v>
          </cell>
          <cell r="I12807">
            <v>0</v>
          </cell>
          <cell r="J12807">
            <v>0</v>
          </cell>
          <cell r="K12807">
            <v>0</v>
          </cell>
          <cell r="L12807">
            <v>0</v>
          </cell>
          <cell r="M12807">
            <v>0</v>
          </cell>
          <cell r="N12807">
            <v>0</v>
          </cell>
          <cell r="O12807" t="str">
            <v>+++</v>
          </cell>
        </row>
        <row r="12808">
          <cell r="A12808" t="str">
            <v>690.45.41.000-5000.04</v>
          </cell>
          <cell r="B12808" t="str">
            <v>690</v>
          </cell>
          <cell r="C12808" t="str">
            <v>45</v>
          </cell>
          <cell r="D12808" t="str">
            <v>41</v>
          </cell>
          <cell r="E12808" t="str">
            <v>000</v>
          </cell>
          <cell r="F12808" t="str">
            <v>5000.04</v>
          </cell>
          <cell r="G12808" t="str">
            <v>Salaries Holiday Pay</v>
          </cell>
          <cell r="H12808">
            <v>0</v>
          </cell>
          <cell r="I12808">
            <v>0</v>
          </cell>
          <cell r="J12808">
            <v>0</v>
          </cell>
          <cell r="K12808">
            <v>0</v>
          </cell>
          <cell r="L12808">
            <v>0</v>
          </cell>
          <cell r="M12808">
            <v>0</v>
          </cell>
          <cell r="N12808">
            <v>0</v>
          </cell>
          <cell r="O12808" t="str">
            <v>+++</v>
          </cell>
        </row>
        <row r="12809">
          <cell r="A12809" t="str">
            <v>690.45.41.000-5000.06</v>
          </cell>
          <cell r="B12809" t="str">
            <v>690</v>
          </cell>
          <cell r="C12809" t="str">
            <v>45</v>
          </cell>
          <cell r="D12809" t="str">
            <v>41</v>
          </cell>
          <cell r="E12809" t="str">
            <v>000</v>
          </cell>
          <cell r="F12809" t="str">
            <v>5000.06</v>
          </cell>
          <cell r="G12809" t="str">
            <v>Salaries Out of Class</v>
          </cell>
          <cell r="H12809">
            <v>0</v>
          </cell>
          <cell r="I12809">
            <v>0</v>
          </cell>
          <cell r="J12809">
            <v>0</v>
          </cell>
          <cell r="K12809">
            <v>0</v>
          </cell>
          <cell r="L12809">
            <v>0</v>
          </cell>
          <cell r="M12809">
            <v>0</v>
          </cell>
          <cell r="N12809">
            <v>0</v>
          </cell>
          <cell r="O12809" t="str">
            <v>+++</v>
          </cell>
        </row>
        <row r="12810">
          <cell r="A12810" t="str">
            <v>690.45.41.000-5000.07</v>
          </cell>
          <cell r="B12810" t="str">
            <v>690</v>
          </cell>
          <cell r="C12810" t="str">
            <v>45</v>
          </cell>
          <cell r="D12810" t="str">
            <v>41</v>
          </cell>
          <cell r="E12810" t="str">
            <v>000</v>
          </cell>
          <cell r="F12810" t="str">
            <v>5000.07</v>
          </cell>
          <cell r="G12810" t="str">
            <v>Salaries Admin Leave Pay</v>
          </cell>
          <cell r="H12810">
            <v>0</v>
          </cell>
          <cell r="I12810">
            <v>0</v>
          </cell>
          <cell r="J12810">
            <v>0</v>
          </cell>
          <cell r="K12810">
            <v>0</v>
          </cell>
          <cell r="L12810">
            <v>0</v>
          </cell>
          <cell r="M12810">
            <v>0</v>
          </cell>
          <cell r="N12810">
            <v>0</v>
          </cell>
          <cell r="O12810" t="str">
            <v>+++</v>
          </cell>
        </row>
        <row r="12811">
          <cell r="A12811" t="str">
            <v>690.45.41.000-5000.08</v>
          </cell>
          <cell r="B12811" t="str">
            <v>690</v>
          </cell>
          <cell r="C12811" t="str">
            <v>45</v>
          </cell>
          <cell r="D12811" t="str">
            <v>41</v>
          </cell>
          <cell r="E12811" t="str">
            <v>000</v>
          </cell>
          <cell r="F12811" t="str">
            <v>5000.08</v>
          </cell>
          <cell r="G12811" t="str">
            <v>Salaries Longevity Pay</v>
          </cell>
          <cell r="H12811">
            <v>0</v>
          </cell>
          <cell r="I12811">
            <v>0</v>
          </cell>
          <cell r="J12811">
            <v>0</v>
          </cell>
          <cell r="K12811">
            <v>0</v>
          </cell>
          <cell r="L12811">
            <v>0</v>
          </cell>
          <cell r="M12811">
            <v>0</v>
          </cell>
          <cell r="N12811">
            <v>0</v>
          </cell>
          <cell r="O12811" t="str">
            <v>+++</v>
          </cell>
        </row>
        <row r="12812">
          <cell r="A12812" t="str">
            <v>690.45.41.000-5000.11</v>
          </cell>
          <cell r="B12812" t="str">
            <v>690</v>
          </cell>
          <cell r="C12812" t="str">
            <v>45</v>
          </cell>
          <cell r="D12812" t="str">
            <v>41</v>
          </cell>
          <cell r="E12812" t="str">
            <v>000</v>
          </cell>
          <cell r="F12812" t="str">
            <v>5000.11</v>
          </cell>
          <cell r="G12812" t="str">
            <v>Salaries Worker's Comp</v>
          </cell>
          <cell r="H12812">
            <v>0</v>
          </cell>
          <cell r="I12812">
            <v>0</v>
          </cell>
          <cell r="J12812">
            <v>0</v>
          </cell>
          <cell r="K12812">
            <v>0</v>
          </cell>
          <cell r="L12812">
            <v>0</v>
          </cell>
          <cell r="M12812">
            <v>0</v>
          </cell>
          <cell r="N12812">
            <v>0</v>
          </cell>
          <cell r="O12812" t="str">
            <v>+++</v>
          </cell>
        </row>
        <row r="12813">
          <cell r="A12813" t="str">
            <v>690.45.41.000-5000.99</v>
          </cell>
          <cell r="B12813" t="str">
            <v>690</v>
          </cell>
          <cell r="C12813" t="str">
            <v>45</v>
          </cell>
          <cell r="D12813" t="str">
            <v>41</v>
          </cell>
          <cell r="E12813" t="str">
            <v>000</v>
          </cell>
          <cell r="F12813" t="str">
            <v>5000.99</v>
          </cell>
          <cell r="G12813" t="str">
            <v>Salaries New Personnel Requests</v>
          </cell>
          <cell r="H12813">
            <v>0</v>
          </cell>
          <cell r="I12813">
            <v>0</v>
          </cell>
          <cell r="J12813">
            <v>0</v>
          </cell>
          <cell r="K12813">
            <v>0</v>
          </cell>
          <cell r="L12813">
            <v>0</v>
          </cell>
          <cell r="M12813">
            <v>0</v>
          </cell>
          <cell r="N12813">
            <v>0</v>
          </cell>
          <cell r="O12813" t="str">
            <v>+++</v>
          </cell>
        </row>
        <row r="12814">
          <cell r="A12814" t="str">
            <v>690.45.41.000-5100.00</v>
          </cell>
          <cell r="B12814" t="str">
            <v>690</v>
          </cell>
          <cell r="C12814" t="str">
            <v>45</v>
          </cell>
          <cell r="D12814" t="str">
            <v>41</v>
          </cell>
          <cell r="E12814" t="str">
            <v>000</v>
          </cell>
          <cell r="F12814" t="str">
            <v>5100.00</v>
          </cell>
          <cell r="G12814" t="str">
            <v>Benefits PERS Pool Liability</v>
          </cell>
          <cell r="H12814">
            <v>0</v>
          </cell>
          <cell r="I12814">
            <v>0</v>
          </cell>
          <cell r="J12814">
            <v>0</v>
          </cell>
          <cell r="K12814">
            <v>0</v>
          </cell>
          <cell r="L12814">
            <v>0</v>
          </cell>
          <cell r="M12814">
            <v>0</v>
          </cell>
          <cell r="N12814">
            <v>0</v>
          </cell>
          <cell r="O12814" t="str">
            <v>+++</v>
          </cell>
        </row>
        <row r="12815">
          <cell r="A12815" t="str">
            <v>690.45.41.000-5100.01</v>
          </cell>
          <cell r="B12815" t="str">
            <v>690</v>
          </cell>
          <cell r="C12815" t="str">
            <v>45</v>
          </cell>
          <cell r="D12815" t="str">
            <v>41</v>
          </cell>
          <cell r="E12815" t="str">
            <v>000</v>
          </cell>
          <cell r="F12815" t="str">
            <v>5100.01</v>
          </cell>
          <cell r="G12815" t="str">
            <v>Benefits Retirement</v>
          </cell>
          <cell r="H12815">
            <v>0</v>
          </cell>
          <cell r="I12815">
            <v>0</v>
          </cell>
          <cell r="J12815">
            <v>0</v>
          </cell>
          <cell r="K12815">
            <v>0</v>
          </cell>
          <cell r="L12815">
            <v>0</v>
          </cell>
          <cell r="M12815">
            <v>0</v>
          </cell>
          <cell r="N12815">
            <v>0</v>
          </cell>
          <cell r="O12815" t="str">
            <v>+++</v>
          </cell>
        </row>
        <row r="12816">
          <cell r="A12816" t="str">
            <v>690.45.41.000-5100.02</v>
          </cell>
          <cell r="B12816" t="str">
            <v>690</v>
          </cell>
          <cell r="C12816" t="str">
            <v>45</v>
          </cell>
          <cell r="D12816" t="str">
            <v>41</v>
          </cell>
          <cell r="E12816" t="str">
            <v>000</v>
          </cell>
          <cell r="F12816" t="str">
            <v>5100.02</v>
          </cell>
          <cell r="G12816" t="str">
            <v>Benefits Health Insurance</v>
          </cell>
          <cell r="H12816">
            <v>0</v>
          </cell>
          <cell r="I12816">
            <v>0</v>
          </cell>
          <cell r="J12816">
            <v>0</v>
          </cell>
          <cell r="K12816">
            <v>0</v>
          </cell>
          <cell r="L12816">
            <v>0</v>
          </cell>
          <cell r="M12816">
            <v>0</v>
          </cell>
          <cell r="N12816">
            <v>0</v>
          </cell>
          <cell r="O12816" t="str">
            <v>+++</v>
          </cell>
        </row>
        <row r="12817">
          <cell r="A12817" t="str">
            <v>690.45.41.000-5100.03</v>
          </cell>
          <cell r="B12817" t="str">
            <v>690</v>
          </cell>
          <cell r="C12817" t="str">
            <v>45</v>
          </cell>
          <cell r="D12817" t="str">
            <v>41</v>
          </cell>
          <cell r="E12817" t="str">
            <v>000</v>
          </cell>
          <cell r="F12817" t="str">
            <v>5100.03</v>
          </cell>
          <cell r="G12817" t="str">
            <v>Benefits Dental Insurance</v>
          </cell>
          <cell r="H12817">
            <v>0</v>
          </cell>
          <cell r="I12817">
            <v>0</v>
          </cell>
          <cell r="J12817">
            <v>0</v>
          </cell>
          <cell r="K12817">
            <v>0</v>
          </cell>
          <cell r="L12817">
            <v>0</v>
          </cell>
          <cell r="M12817">
            <v>0</v>
          </cell>
          <cell r="N12817">
            <v>0</v>
          </cell>
          <cell r="O12817" t="str">
            <v>+++</v>
          </cell>
        </row>
        <row r="12818">
          <cell r="A12818" t="str">
            <v>690.45.41.000-5100.04</v>
          </cell>
          <cell r="B12818" t="str">
            <v>690</v>
          </cell>
          <cell r="C12818" t="str">
            <v>45</v>
          </cell>
          <cell r="D12818" t="str">
            <v>41</v>
          </cell>
          <cell r="E12818" t="str">
            <v>000</v>
          </cell>
          <cell r="F12818" t="str">
            <v>5100.04</v>
          </cell>
          <cell r="G12818" t="str">
            <v>Benefits Vision Insurance</v>
          </cell>
          <cell r="H12818">
            <v>0</v>
          </cell>
          <cell r="I12818">
            <v>0</v>
          </cell>
          <cell r="J12818">
            <v>0</v>
          </cell>
          <cell r="K12818">
            <v>0</v>
          </cell>
          <cell r="L12818">
            <v>0</v>
          </cell>
          <cell r="M12818">
            <v>0</v>
          </cell>
          <cell r="N12818">
            <v>0</v>
          </cell>
          <cell r="O12818" t="str">
            <v>+++</v>
          </cell>
        </row>
        <row r="12819">
          <cell r="A12819" t="str">
            <v>690.45.41.000-5100.05</v>
          </cell>
          <cell r="B12819" t="str">
            <v>690</v>
          </cell>
          <cell r="C12819" t="str">
            <v>45</v>
          </cell>
          <cell r="D12819" t="str">
            <v>41</v>
          </cell>
          <cell r="E12819" t="str">
            <v>000</v>
          </cell>
          <cell r="F12819" t="str">
            <v>5100.05</v>
          </cell>
          <cell r="G12819" t="str">
            <v>Benefits Life Insurance</v>
          </cell>
          <cell r="H12819">
            <v>0</v>
          </cell>
          <cell r="I12819">
            <v>0</v>
          </cell>
          <cell r="J12819">
            <v>0</v>
          </cell>
          <cell r="K12819">
            <v>0</v>
          </cell>
          <cell r="L12819">
            <v>0</v>
          </cell>
          <cell r="M12819">
            <v>0</v>
          </cell>
          <cell r="N12819">
            <v>0</v>
          </cell>
          <cell r="O12819" t="str">
            <v>+++</v>
          </cell>
        </row>
        <row r="12820">
          <cell r="A12820" t="str">
            <v>690.45.41.000-5100.06</v>
          </cell>
          <cell r="B12820" t="str">
            <v>690</v>
          </cell>
          <cell r="C12820" t="str">
            <v>45</v>
          </cell>
          <cell r="D12820" t="str">
            <v>41</v>
          </cell>
          <cell r="E12820" t="str">
            <v>000</v>
          </cell>
          <cell r="F12820" t="str">
            <v>5100.06</v>
          </cell>
          <cell r="G12820" t="str">
            <v>Benefits Worker's Comp</v>
          </cell>
          <cell r="H12820">
            <v>0</v>
          </cell>
          <cell r="I12820">
            <v>0</v>
          </cell>
          <cell r="J12820">
            <v>0</v>
          </cell>
          <cell r="K12820">
            <v>0</v>
          </cell>
          <cell r="L12820">
            <v>0</v>
          </cell>
          <cell r="M12820">
            <v>0</v>
          </cell>
          <cell r="N12820">
            <v>0</v>
          </cell>
          <cell r="O12820" t="str">
            <v>+++</v>
          </cell>
        </row>
        <row r="12821">
          <cell r="A12821" t="str">
            <v>690.45.41.000-5100.07</v>
          </cell>
          <cell r="B12821" t="str">
            <v>690</v>
          </cell>
          <cell r="C12821" t="str">
            <v>45</v>
          </cell>
          <cell r="D12821" t="str">
            <v>41</v>
          </cell>
          <cell r="E12821" t="str">
            <v>000</v>
          </cell>
          <cell r="F12821" t="str">
            <v>5100.07</v>
          </cell>
          <cell r="G12821" t="str">
            <v>Benefits Long Term Disability</v>
          </cell>
          <cell r="H12821">
            <v>0</v>
          </cell>
          <cell r="I12821">
            <v>0</v>
          </cell>
          <cell r="J12821">
            <v>0</v>
          </cell>
          <cell r="K12821">
            <v>0</v>
          </cell>
          <cell r="L12821">
            <v>0</v>
          </cell>
          <cell r="M12821">
            <v>0</v>
          </cell>
          <cell r="N12821">
            <v>0</v>
          </cell>
          <cell r="O12821" t="str">
            <v>+++</v>
          </cell>
        </row>
        <row r="12822">
          <cell r="A12822" t="str">
            <v>690.45.41.000-5100.08</v>
          </cell>
          <cell r="B12822" t="str">
            <v>690</v>
          </cell>
          <cell r="C12822" t="str">
            <v>45</v>
          </cell>
          <cell r="D12822" t="str">
            <v>41</v>
          </cell>
          <cell r="E12822" t="str">
            <v>000</v>
          </cell>
          <cell r="F12822" t="str">
            <v>5100.08</v>
          </cell>
          <cell r="G12822" t="str">
            <v>Benefits Deferred Compensation</v>
          </cell>
          <cell r="H12822">
            <v>0</v>
          </cell>
          <cell r="I12822">
            <v>0</v>
          </cell>
          <cell r="J12822">
            <v>0</v>
          </cell>
          <cell r="K12822">
            <v>0</v>
          </cell>
          <cell r="L12822">
            <v>0</v>
          </cell>
          <cell r="M12822">
            <v>0</v>
          </cell>
          <cell r="N12822">
            <v>0</v>
          </cell>
          <cell r="O12822" t="str">
            <v>+++</v>
          </cell>
        </row>
        <row r="12823">
          <cell r="A12823" t="str">
            <v>690.45.41.000-5100.09</v>
          </cell>
          <cell r="B12823" t="str">
            <v>690</v>
          </cell>
          <cell r="C12823" t="str">
            <v>45</v>
          </cell>
          <cell r="D12823" t="str">
            <v>41</v>
          </cell>
          <cell r="E12823" t="str">
            <v>000</v>
          </cell>
          <cell r="F12823" t="str">
            <v>5100.09</v>
          </cell>
          <cell r="G12823" t="str">
            <v>Benefits Unemployment Insurance</v>
          </cell>
          <cell r="H12823">
            <v>0</v>
          </cell>
          <cell r="I12823">
            <v>0</v>
          </cell>
          <cell r="J12823">
            <v>0</v>
          </cell>
          <cell r="K12823">
            <v>0</v>
          </cell>
          <cell r="L12823">
            <v>0</v>
          </cell>
          <cell r="M12823">
            <v>0</v>
          </cell>
          <cell r="N12823">
            <v>0</v>
          </cell>
          <cell r="O12823" t="str">
            <v>+++</v>
          </cell>
        </row>
        <row r="12824">
          <cell r="A12824" t="str">
            <v>690.45.41.000-5100.11</v>
          </cell>
          <cell r="B12824" t="str">
            <v>690</v>
          </cell>
          <cell r="C12824" t="str">
            <v>45</v>
          </cell>
          <cell r="D12824" t="str">
            <v>41</v>
          </cell>
          <cell r="E12824" t="str">
            <v>000</v>
          </cell>
          <cell r="F12824" t="str">
            <v>5100.11</v>
          </cell>
          <cell r="G12824" t="str">
            <v>Benefits Medicare</v>
          </cell>
          <cell r="H12824">
            <v>0</v>
          </cell>
          <cell r="I12824">
            <v>0</v>
          </cell>
          <cell r="J12824">
            <v>0</v>
          </cell>
          <cell r="K12824">
            <v>0</v>
          </cell>
          <cell r="L12824">
            <v>0</v>
          </cell>
          <cell r="M12824">
            <v>0</v>
          </cell>
          <cell r="N12824">
            <v>0</v>
          </cell>
          <cell r="O12824" t="str">
            <v>+++</v>
          </cell>
        </row>
        <row r="12825">
          <cell r="A12825" t="str">
            <v>690.45.41.000-5100.15</v>
          </cell>
          <cell r="B12825" t="str">
            <v>690</v>
          </cell>
          <cell r="C12825" t="str">
            <v>45</v>
          </cell>
          <cell r="D12825" t="str">
            <v>41</v>
          </cell>
          <cell r="E12825" t="str">
            <v>000</v>
          </cell>
          <cell r="F12825" t="str">
            <v>5100.15</v>
          </cell>
          <cell r="G12825" t="str">
            <v>Benefits Cell Phone Allowance</v>
          </cell>
          <cell r="H12825">
            <v>0</v>
          </cell>
          <cell r="I12825">
            <v>0</v>
          </cell>
          <cell r="J12825">
            <v>0</v>
          </cell>
          <cell r="K12825">
            <v>0</v>
          </cell>
          <cell r="L12825">
            <v>0</v>
          </cell>
          <cell r="M12825">
            <v>0</v>
          </cell>
          <cell r="N12825">
            <v>0</v>
          </cell>
          <cell r="O12825" t="str">
            <v>+++</v>
          </cell>
        </row>
        <row r="12826">
          <cell r="A12826" t="str">
            <v>690.45.41.000-5100.17</v>
          </cell>
          <cell r="B12826" t="str">
            <v>690</v>
          </cell>
          <cell r="C12826" t="str">
            <v>45</v>
          </cell>
          <cell r="D12826" t="str">
            <v>41</v>
          </cell>
          <cell r="E12826" t="str">
            <v>000</v>
          </cell>
          <cell r="F12826" t="str">
            <v>5100.17</v>
          </cell>
          <cell r="G12826" t="str">
            <v>Benefits Other Post Employment Benefits</v>
          </cell>
          <cell r="H12826">
            <v>0</v>
          </cell>
          <cell r="I12826">
            <v>0</v>
          </cell>
          <cell r="J12826">
            <v>0</v>
          </cell>
          <cell r="K12826">
            <v>0</v>
          </cell>
          <cell r="L12826">
            <v>0</v>
          </cell>
          <cell r="M12826">
            <v>0</v>
          </cell>
          <cell r="N12826">
            <v>0</v>
          </cell>
          <cell r="O12826" t="str">
            <v>+++</v>
          </cell>
        </row>
        <row r="12827">
          <cell r="A12827" t="str">
            <v>690.45.41.000-6000.01</v>
          </cell>
          <cell r="B12827" t="str">
            <v>690</v>
          </cell>
          <cell r="C12827" t="str">
            <v>45</v>
          </cell>
          <cell r="D12827" t="str">
            <v>41</v>
          </cell>
          <cell r="E12827" t="str">
            <v>000</v>
          </cell>
          <cell r="F12827" t="str">
            <v>6000.01</v>
          </cell>
          <cell r="G12827" t="str">
            <v>Professional Services General</v>
          </cell>
          <cell r="H12827">
            <v>0</v>
          </cell>
          <cell r="I12827">
            <v>0</v>
          </cell>
          <cell r="J12827">
            <v>0</v>
          </cell>
          <cell r="K12827">
            <v>0</v>
          </cell>
          <cell r="L12827">
            <v>0</v>
          </cell>
          <cell r="M12827">
            <v>0</v>
          </cell>
          <cell r="N12827">
            <v>0</v>
          </cell>
          <cell r="O12827" t="str">
            <v>+++</v>
          </cell>
        </row>
        <row r="12828">
          <cell r="A12828" t="str">
            <v>690.45.41.000-6000.10</v>
          </cell>
          <cell r="B12828" t="str">
            <v>690</v>
          </cell>
          <cell r="C12828" t="str">
            <v>45</v>
          </cell>
          <cell r="D12828" t="str">
            <v>41</v>
          </cell>
          <cell r="E12828" t="str">
            <v>000</v>
          </cell>
          <cell r="F12828" t="str">
            <v>6000.10</v>
          </cell>
          <cell r="G12828" t="str">
            <v>Professional Services Consultant</v>
          </cell>
          <cell r="H12828">
            <v>0</v>
          </cell>
          <cell r="I12828">
            <v>0</v>
          </cell>
          <cell r="J12828">
            <v>0</v>
          </cell>
          <cell r="K12828">
            <v>0</v>
          </cell>
          <cell r="L12828">
            <v>0</v>
          </cell>
          <cell r="M12828">
            <v>0</v>
          </cell>
          <cell r="N12828">
            <v>0</v>
          </cell>
          <cell r="O12828" t="str">
            <v>+++</v>
          </cell>
        </row>
        <row r="12829">
          <cell r="A12829" t="str">
            <v>690.45.41.000-6000.12</v>
          </cell>
          <cell r="B12829" t="str">
            <v>690</v>
          </cell>
          <cell r="C12829" t="str">
            <v>45</v>
          </cell>
          <cell r="D12829" t="str">
            <v>41</v>
          </cell>
          <cell r="E12829" t="str">
            <v>000</v>
          </cell>
          <cell r="F12829" t="str">
            <v>6000.12</v>
          </cell>
          <cell r="G12829" t="str">
            <v>Professional Services Contract Services</v>
          </cell>
          <cell r="H12829">
            <v>0</v>
          </cell>
          <cell r="I12829">
            <v>0</v>
          </cell>
          <cell r="J12829">
            <v>0</v>
          </cell>
          <cell r="K12829">
            <v>0</v>
          </cell>
          <cell r="L12829">
            <v>0</v>
          </cell>
          <cell r="M12829">
            <v>0</v>
          </cell>
          <cell r="N12829">
            <v>0</v>
          </cell>
          <cell r="O12829" t="str">
            <v>+++</v>
          </cell>
        </row>
        <row r="12830">
          <cell r="A12830" t="str">
            <v>690.45.41.000-6000.13</v>
          </cell>
          <cell r="B12830" t="str">
            <v>690</v>
          </cell>
          <cell r="C12830" t="str">
            <v>45</v>
          </cell>
          <cell r="D12830" t="str">
            <v>41</v>
          </cell>
          <cell r="E12830" t="str">
            <v>000</v>
          </cell>
          <cell r="F12830" t="str">
            <v>6000.13</v>
          </cell>
          <cell r="G12830" t="str">
            <v>Professional Services Compliance Monitoring</v>
          </cell>
          <cell r="H12830">
            <v>0</v>
          </cell>
          <cell r="I12830">
            <v>0</v>
          </cell>
          <cell r="J12830">
            <v>0</v>
          </cell>
          <cell r="K12830">
            <v>0</v>
          </cell>
          <cell r="L12830">
            <v>0</v>
          </cell>
          <cell r="M12830">
            <v>0</v>
          </cell>
          <cell r="N12830">
            <v>0</v>
          </cell>
          <cell r="O12830" t="str">
            <v>+++</v>
          </cell>
        </row>
        <row r="12831">
          <cell r="A12831" t="str">
            <v>690.45.41.000-6000.14</v>
          </cell>
          <cell r="B12831" t="str">
            <v>690</v>
          </cell>
          <cell r="C12831" t="str">
            <v>45</v>
          </cell>
          <cell r="D12831" t="str">
            <v>41</v>
          </cell>
          <cell r="E12831" t="str">
            <v>000</v>
          </cell>
          <cell r="F12831" t="str">
            <v>6000.14</v>
          </cell>
          <cell r="G12831" t="str">
            <v>Professional Services IW Pre Analysis</v>
          </cell>
          <cell r="H12831">
            <v>0</v>
          </cell>
          <cell r="I12831">
            <v>0</v>
          </cell>
          <cell r="J12831">
            <v>0</v>
          </cell>
          <cell r="K12831">
            <v>0</v>
          </cell>
          <cell r="L12831">
            <v>0</v>
          </cell>
          <cell r="M12831">
            <v>0</v>
          </cell>
          <cell r="N12831">
            <v>0</v>
          </cell>
          <cell r="O12831" t="str">
            <v>+++</v>
          </cell>
        </row>
        <row r="12832">
          <cell r="A12832" t="str">
            <v>690.45.41.000-6000.18</v>
          </cell>
          <cell r="B12832" t="str">
            <v>690</v>
          </cell>
          <cell r="C12832" t="str">
            <v>45</v>
          </cell>
          <cell r="D12832" t="str">
            <v>41</v>
          </cell>
          <cell r="E12832" t="str">
            <v>000</v>
          </cell>
          <cell r="F12832" t="str">
            <v>6000.18</v>
          </cell>
          <cell r="G12832" t="str">
            <v>Professional Services Legal</v>
          </cell>
          <cell r="H12832">
            <v>0</v>
          </cell>
          <cell r="I12832">
            <v>0</v>
          </cell>
          <cell r="J12832">
            <v>0</v>
          </cell>
          <cell r="K12832">
            <v>0</v>
          </cell>
          <cell r="L12832">
            <v>0</v>
          </cell>
          <cell r="M12832">
            <v>0</v>
          </cell>
          <cell r="N12832">
            <v>0</v>
          </cell>
          <cell r="O12832" t="str">
            <v>+++</v>
          </cell>
        </row>
        <row r="12833">
          <cell r="A12833" t="str">
            <v>690.45.41.000-6100.01</v>
          </cell>
          <cell r="B12833" t="str">
            <v>690</v>
          </cell>
          <cell r="C12833" t="str">
            <v>45</v>
          </cell>
          <cell r="D12833" t="str">
            <v>41</v>
          </cell>
          <cell r="E12833" t="str">
            <v>000</v>
          </cell>
          <cell r="F12833" t="str">
            <v>6100.01</v>
          </cell>
          <cell r="G12833" t="str">
            <v>Utilities Electric</v>
          </cell>
          <cell r="H12833">
            <v>0</v>
          </cell>
          <cell r="I12833">
            <v>0</v>
          </cell>
          <cell r="J12833">
            <v>0</v>
          </cell>
          <cell r="K12833">
            <v>0</v>
          </cell>
          <cell r="L12833">
            <v>0</v>
          </cell>
          <cell r="M12833">
            <v>0</v>
          </cell>
          <cell r="N12833">
            <v>0</v>
          </cell>
          <cell r="O12833" t="str">
            <v>+++</v>
          </cell>
        </row>
        <row r="12834">
          <cell r="A12834" t="str">
            <v>690.45.41.000-6100.02</v>
          </cell>
          <cell r="B12834" t="str">
            <v>690</v>
          </cell>
          <cell r="C12834" t="str">
            <v>45</v>
          </cell>
          <cell r="D12834" t="str">
            <v>41</v>
          </cell>
          <cell r="E12834" t="str">
            <v>000</v>
          </cell>
          <cell r="F12834" t="str">
            <v>6100.02</v>
          </cell>
          <cell r="G12834" t="str">
            <v>Utilities Telephone</v>
          </cell>
          <cell r="H12834">
            <v>0</v>
          </cell>
          <cell r="I12834">
            <v>0</v>
          </cell>
          <cell r="J12834">
            <v>0</v>
          </cell>
          <cell r="K12834">
            <v>0</v>
          </cell>
          <cell r="L12834">
            <v>0</v>
          </cell>
          <cell r="M12834">
            <v>0</v>
          </cell>
          <cell r="N12834">
            <v>0</v>
          </cell>
          <cell r="O12834" t="str">
            <v>+++</v>
          </cell>
        </row>
        <row r="12835">
          <cell r="A12835" t="str">
            <v>690.45.41.000-6100.03</v>
          </cell>
          <cell r="B12835" t="str">
            <v>690</v>
          </cell>
          <cell r="C12835" t="str">
            <v>45</v>
          </cell>
          <cell r="D12835" t="str">
            <v>41</v>
          </cell>
          <cell r="E12835" t="str">
            <v>000</v>
          </cell>
          <cell r="F12835" t="str">
            <v>6100.03</v>
          </cell>
          <cell r="G12835" t="str">
            <v>Utilities Data Transmission / ISP</v>
          </cell>
          <cell r="H12835">
            <v>0</v>
          </cell>
          <cell r="I12835">
            <v>0</v>
          </cell>
          <cell r="J12835">
            <v>0</v>
          </cell>
          <cell r="K12835">
            <v>0</v>
          </cell>
          <cell r="L12835">
            <v>0</v>
          </cell>
          <cell r="M12835">
            <v>0</v>
          </cell>
          <cell r="N12835">
            <v>0</v>
          </cell>
          <cell r="O12835" t="str">
            <v>+++</v>
          </cell>
        </row>
        <row r="12836">
          <cell r="A12836" t="str">
            <v>690.45.41.000-6200.01</v>
          </cell>
          <cell r="B12836" t="str">
            <v>690</v>
          </cell>
          <cell r="C12836" t="str">
            <v>45</v>
          </cell>
          <cell r="D12836" t="str">
            <v>41</v>
          </cell>
          <cell r="E12836" t="str">
            <v>000</v>
          </cell>
          <cell r="F12836" t="str">
            <v>6200.01</v>
          </cell>
          <cell r="G12836" t="str">
            <v>Supplies Office</v>
          </cell>
          <cell r="H12836">
            <v>0</v>
          </cell>
          <cell r="I12836">
            <v>0</v>
          </cell>
          <cell r="J12836">
            <v>0</v>
          </cell>
          <cell r="K12836">
            <v>0</v>
          </cell>
          <cell r="L12836">
            <v>0</v>
          </cell>
          <cell r="M12836">
            <v>0</v>
          </cell>
          <cell r="N12836">
            <v>0</v>
          </cell>
          <cell r="O12836" t="str">
            <v>+++</v>
          </cell>
        </row>
        <row r="12837">
          <cell r="A12837" t="str">
            <v>690.45.41.000-6200.02</v>
          </cell>
          <cell r="B12837" t="str">
            <v>690</v>
          </cell>
          <cell r="C12837" t="str">
            <v>45</v>
          </cell>
          <cell r="D12837" t="str">
            <v>41</v>
          </cell>
          <cell r="E12837" t="str">
            <v>000</v>
          </cell>
          <cell r="F12837" t="str">
            <v>6200.02</v>
          </cell>
          <cell r="G12837" t="str">
            <v>Supplies Special Department</v>
          </cell>
          <cell r="H12837">
            <v>0</v>
          </cell>
          <cell r="I12837">
            <v>0</v>
          </cell>
          <cell r="J12837">
            <v>0</v>
          </cell>
          <cell r="K12837">
            <v>0</v>
          </cell>
          <cell r="L12837">
            <v>0</v>
          </cell>
          <cell r="M12837">
            <v>0</v>
          </cell>
          <cell r="N12837">
            <v>0</v>
          </cell>
          <cell r="O12837" t="str">
            <v>+++</v>
          </cell>
        </row>
        <row r="12838">
          <cell r="A12838" t="str">
            <v>690.45.41.000-6200.03</v>
          </cell>
          <cell r="B12838" t="str">
            <v>690</v>
          </cell>
          <cell r="C12838" t="str">
            <v>45</v>
          </cell>
          <cell r="D12838" t="str">
            <v>41</v>
          </cell>
          <cell r="E12838" t="str">
            <v>000</v>
          </cell>
          <cell r="F12838" t="str">
            <v>6200.03</v>
          </cell>
          <cell r="G12838" t="str">
            <v>Supplies Copier Maintenance &amp; Supplies</v>
          </cell>
          <cell r="H12838">
            <v>0</v>
          </cell>
          <cell r="I12838">
            <v>0</v>
          </cell>
          <cell r="J12838">
            <v>0</v>
          </cell>
          <cell r="K12838">
            <v>0</v>
          </cell>
          <cell r="L12838">
            <v>0</v>
          </cell>
          <cell r="M12838">
            <v>0</v>
          </cell>
          <cell r="N12838">
            <v>0</v>
          </cell>
          <cell r="O12838" t="str">
            <v>+++</v>
          </cell>
        </row>
        <row r="12839">
          <cell r="A12839" t="str">
            <v>690.45.41.000-6200.04</v>
          </cell>
          <cell r="B12839" t="str">
            <v>690</v>
          </cell>
          <cell r="C12839" t="str">
            <v>45</v>
          </cell>
          <cell r="D12839" t="str">
            <v>41</v>
          </cell>
          <cell r="E12839" t="str">
            <v>000</v>
          </cell>
          <cell r="F12839" t="str">
            <v>6200.04</v>
          </cell>
          <cell r="G12839" t="str">
            <v>Supplies Postage</v>
          </cell>
          <cell r="H12839">
            <v>0</v>
          </cell>
          <cell r="I12839">
            <v>0</v>
          </cell>
          <cell r="J12839">
            <v>0</v>
          </cell>
          <cell r="K12839">
            <v>0</v>
          </cell>
          <cell r="L12839">
            <v>0</v>
          </cell>
          <cell r="M12839">
            <v>0</v>
          </cell>
          <cell r="N12839">
            <v>0</v>
          </cell>
          <cell r="O12839" t="str">
            <v>+++</v>
          </cell>
        </row>
        <row r="12840">
          <cell r="A12840" t="str">
            <v>690.45.41.000-6200.05</v>
          </cell>
          <cell r="B12840" t="str">
            <v>690</v>
          </cell>
          <cell r="C12840" t="str">
            <v>45</v>
          </cell>
          <cell r="D12840" t="str">
            <v>41</v>
          </cell>
          <cell r="E12840" t="str">
            <v>000</v>
          </cell>
          <cell r="F12840" t="str">
            <v>6200.05</v>
          </cell>
          <cell r="G12840" t="str">
            <v>Supplies Gasoline</v>
          </cell>
          <cell r="H12840">
            <v>0</v>
          </cell>
          <cell r="I12840">
            <v>0</v>
          </cell>
          <cell r="J12840">
            <v>0</v>
          </cell>
          <cell r="K12840">
            <v>0</v>
          </cell>
          <cell r="L12840">
            <v>0</v>
          </cell>
          <cell r="M12840">
            <v>0</v>
          </cell>
          <cell r="N12840">
            <v>0</v>
          </cell>
          <cell r="O12840" t="str">
            <v>+++</v>
          </cell>
        </row>
        <row r="12841">
          <cell r="A12841" t="str">
            <v>690.45.41.000-6200.09</v>
          </cell>
          <cell r="B12841" t="str">
            <v>690</v>
          </cell>
          <cell r="C12841" t="str">
            <v>45</v>
          </cell>
          <cell r="D12841" t="str">
            <v>41</v>
          </cell>
          <cell r="E12841" t="str">
            <v>000</v>
          </cell>
          <cell r="F12841" t="str">
            <v>6200.09</v>
          </cell>
          <cell r="G12841" t="str">
            <v>Supplies Data Processing</v>
          </cell>
          <cell r="H12841">
            <v>0</v>
          </cell>
          <cell r="I12841">
            <v>0</v>
          </cell>
          <cell r="J12841">
            <v>0</v>
          </cell>
          <cell r="K12841">
            <v>0</v>
          </cell>
          <cell r="L12841">
            <v>0</v>
          </cell>
          <cell r="M12841">
            <v>0</v>
          </cell>
          <cell r="N12841">
            <v>0</v>
          </cell>
          <cell r="O12841" t="str">
            <v>+++</v>
          </cell>
        </row>
        <row r="12842">
          <cell r="A12842" t="str">
            <v>690.45.41.000-6300.01</v>
          </cell>
          <cell r="B12842" t="str">
            <v>690</v>
          </cell>
          <cell r="C12842" t="str">
            <v>45</v>
          </cell>
          <cell r="D12842" t="str">
            <v>41</v>
          </cell>
          <cell r="E12842" t="str">
            <v>000</v>
          </cell>
          <cell r="F12842" t="str">
            <v>6300.01</v>
          </cell>
          <cell r="G12842" t="str">
            <v>Dues &amp; Subscriptions Memberships</v>
          </cell>
          <cell r="H12842">
            <v>0</v>
          </cell>
          <cell r="I12842">
            <v>0</v>
          </cell>
          <cell r="J12842">
            <v>0</v>
          </cell>
          <cell r="K12842">
            <v>0</v>
          </cell>
          <cell r="L12842">
            <v>0</v>
          </cell>
          <cell r="M12842">
            <v>0</v>
          </cell>
          <cell r="N12842">
            <v>0</v>
          </cell>
          <cell r="O12842" t="str">
            <v>+++</v>
          </cell>
        </row>
        <row r="12843">
          <cell r="A12843" t="str">
            <v>690.45.41.000-6300.02</v>
          </cell>
          <cell r="B12843" t="str">
            <v>690</v>
          </cell>
          <cell r="C12843" t="str">
            <v>45</v>
          </cell>
          <cell r="D12843" t="str">
            <v>41</v>
          </cell>
          <cell r="E12843" t="str">
            <v>000</v>
          </cell>
          <cell r="F12843" t="str">
            <v>6300.02</v>
          </cell>
          <cell r="G12843" t="str">
            <v>Dues &amp; Subscriptions Publications</v>
          </cell>
          <cell r="H12843">
            <v>0</v>
          </cell>
          <cell r="I12843">
            <v>0</v>
          </cell>
          <cell r="J12843">
            <v>0</v>
          </cell>
          <cell r="K12843">
            <v>0</v>
          </cell>
          <cell r="L12843">
            <v>0</v>
          </cell>
          <cell r="M12843">
            <v>0</v>
          </cell>
          <cell r="N12843">
            <v>0</v>
          </cell>
          <cell r="O12843" t="str">
            <v>+++</v>
          </cell>
        </row>
        <row r="12844">
          <cell r="A12844" t="str">
            <v>690.45.41.000-6300.03</v>
          </cell>
          <cell r="B12844" t="str">
            <v>690</v>
          </cell>
          <cell r="C12844" t="str">
            <v>45</v>
          </cell>
          <cell r="D12844" t="str">
            <v>41</v>
          </cell>
          <cell r="E12844" t="str">
            <v>000</v>
          </cell>
          <cell r="F12844" t="str">
            <v>6300.03</v>
          </cell>
          <cell r="G12844" t="str">
            <v>Dues &amp; Subscriptions Certifications</v>
          </cell>
          <cell r="H12844">
            <v>0</v>
          </cell>
          <cell r="I12844">
            <v>0</v>
          </cell>
          <cell r="J12844">
            <v>0</v>
          </cell>
          <cell r="K12844">
            <v>0</v>
          </cell>
          <cell r="L12844">
            <v>0</v>
          </cell>
          <cell r="M12844">
            <v>0</v>
          </cell>
          <cell r="N12844">
            <v>0</v>
          </cell>
          <cell r="O12844" t="str">
            <v>+++</v>
          </cell>
        </row>
        <row r="12845">
          <cell r="A12845" t="str">
            <v>690.45.41.000-6350.01</v>
          </cell>
          <cell r="B12845" t="str">
            <v>690</v>
          </cell>
          <cell r="C12845" t="str">
            <v>45</v>
          </cell>
          <cell r="D12845" t="str">
            <v>41</v>
          </cell>
          <cell r="E12845" t="str">
            <v>000</v>
          </cell>
          <cell r="F12845" t="str">
            <v>6350.01</v>
          </cell>
          <cell r="G12845" t="str">
            <v>Maintenance Agreements &amp; Licenses License/Software Maintenance</v>
          </cell>
          <cell r="H12845">
            <v>0</v>
          </cell>
          <cell r="I12845">
            <v>0</v>
          </cell>
          <cell r="J12845">
            <v>0</v>
          </cell>
          <cell r="K12845">
            <v>0</v>
          </cell>
          <cell r="L12845">
            <v>0</v>
          </cell>
          <cell r="M12845">
            <v>0</v>
          </cell>
          <cell r="N12845">
            <v>0</v>
          </cell>
          <cell r="O12845" t="str">
            <v>+++</v>
          </cell>
        </row>
        <row r="12846">
          <cell r="A12846" t="str">
            <v>690.45.41.000-6350.02</v>
          </cell>
          <cell r="B12846" t="str">
            <v>690</v>
          </cell>
          <cell r="C12846" t="str">
            <v>45</v>
          </cell>
          <cell r="D12846" t="str">
            <v>41</v>
          </cell>
          <cell r="E12846" t="str">
            <v>000</v>
          </cell>
          <cell r="F12846" t="str">
            <v>6350.02</v>
          </cell>
          <cell r="G12846" t="str">
            <v>Maintenance Agreements &amp; Licenses Hardware Maintenance</v>
          </cell>
          <cell r="H12846">
            <v>0</v>
          </cell>
          <cell r="I12846">
            <v>0</v>
          </cell>
          <cell r="J12846">
            <v>0</v>
          </cell>
          <cell r="K12846">
            <v>0</v>
          </cell>
          <cell r="L12846">
            <v>0</v>
          </cell>
          <cell r="M12846">
            <v>0</v>
          </cell>
          <cell r="N12846">
            <v>0</v>
          </cell>
          <cell r="O12846" t="str">
            <v>+++</v>
          </cell>
        </row>
        <row r="12847">
          <cell r="A12847" t="str">
            <v>690.45.41.000-6350.03</v>
          </cell>
          <cell r="B12847" t="str">
            <v>690</v>
          </cell>
          <cell r="C12847" t="str">
            <v>45</v>
          </cell>
          <cell r="D12847" t="str">
            <v>41</v>
          </cell>
          <cell r="E12847" t="str">
            <v>000</v>
          </cell>
          <cell r="F12847" t="str">
            <v>6350.03</v>
          </cell>
          <cell r="G12847" t="str">
            <v>Maintenance Agreements &amp; Licenses Maintenance Agreements</v>
          </cell>
          <cell r="H12847">
            <v>0</v>
          </cell>
          <cell r="I12847">
            <v>0</v>
          </cell>
          <cell r="J12847">
            <v>0</v>
          </cell>
          <cell r="K12847">
            <v>0</v>
          </cell>
          <cell r="L12847">
            <v>0</v>
          </cell>
          <cell r="M12847">
            <v>0</v>
          </cell>
          <cell r="N12847">
            <v>0</v>
          </cell>
          <cell r="O12847" t="str">
            <v>+++</v>
          </cell>
        </row>
        <row r="12848">
          <cell r="A12848" t="str">
            <v>690.45.41.000-6350.04</v>
          </cell>
          <cell r="B12848" t="str">
            <v>690</v>
          </cell>
          <cell r="C12848" t="str">
            <v>45</v>
          </cell>
          <cell r="D12848" t="str">
            <v>41</v>
          </cell>
          <cell r="E12848" t="str">
            <v>000</v>
          </cell>
          <cell r="F12848" t="str">
            <v>6350.04</v>
          </cell>
          <cell r="G12848" t="str">
            <v>Maintenance Agreements &amp; Licenses SCADA</v>
          </cell>
          <cell r="H12848">
            <v>0</v>
          </cell>
          <cell r="I12848">
            <v>0</v>
          </cell>
          <cell r="J12848">
            <v>0</v>
          </cell>
          <cell r="K12848">
            <v>0</v>
          </cell>
          <cell r="L12848">
            <v>0</v>
          </cell>
          <cell r="M12848">
            <v>0</v>
          </cell>
          <cell r="N12848">
            <v>0</v>
          </cell>
          <cell r="O12848" t="str">
            <v>+++</v>
          </cell>
        </row>
        <row r="12849">
          <cell r="A12849" t="str">
            <v>690.45.41.000-6350.05</v>
          </cell>
          <cell r="B12849" t="str">
            <v>690</v>
          </cell>
          <cell r="C12849" t="str">
            <v>45</v>
          </cell>
          <cell r="D12849" t="str">
            <v>41</v>
          </cell>
          <cell r="E12849" t="str">
            <v>000</v>
          </cell>
          <cell r="F12849" t="str">
            <v>6350.05</v>
          </cell>
          <cell r="G12849" t="str">
            <v>Maintenance Agreements &amp; Licenses Traffic Control</v>
          </cell>
          <cell r="H12849">
            <v>0</v>
          </cell>
          <cell r="I12849">
            <v>0</v>
          </cell>
          <cell r="J12849">
            <v>0</v>
          </cell>
          <cell r="K12849">
            <v>0</v>
          </cell>
          <cell r="L12849">
            <v>0</v>
          </cell>
          <cell r="M12849">
            <v>0</v>
          </cell>
          <cell r="N12849">
            <v>0</v>
          </cell>
          <cell r="O12849" t="str">
            <v>+++</v>
          </cell>
        </row>
        <row r="12850">
          <cell r="A12850" t="str">
            <v>690.45.41.000-6350.06</v>
          </cell>
          <cell r="B12850" t="str">
            <v>690</v>
          </cell>
          <cell r="C12850" t="str">
            <v>45</v>
          </cell>
          <cell r="D12850" t="str">
            <v>41</v>
          </cell>
          <cell r="E12850" t="str">
            <v>000</v>
          </cell>
          <cell r="F12850" t="str">
            <v>6350.06</v>
          </cell>
          <cell r="G12850" t="str">
            <v>Maintenance Agreements &amp; Licenses Streetlights</v>
          </cell>
          <cell r="H12850">
            <v>0</v>
          </cell>
          <cell r="I12850">
            <v>0</v>
          </cell>
          <cell r="J12850">
            <v>0</v>
          </cell>
          <cell r="K12850">
            <v>0</v>
          </cell>
          <cell r="L12850">
            <v>0</v>
          </cell>
          <cell r="M12850">
            <v>0</v>
          </cell>
          <cell r="N12850">
            <v>0</v>
          </cell>
          <cell r="O12850" t="str">
            <v>+++</v>
          </cell>
        </row>
        <row r="12851">
          <cell r="A12851" t="str">
            <v>690.45.41.000-6400.01</v>
          </cell>
          <cell r="B12851" t="str">
            <v>690</v>
          </cell>
          <cell r="C12851" t="str">
            <v>45</v>
          </cell>
          <cell r="D12851" t="str">
            <v>41</v>
          </cell>
          <cell r="E12851" t="str">
            <v>000</v>
          </cell>
          <cell r="F12851" t="str">
            <v>6400.01</v>
          </cell>
          <cell r="G12851" t="str">
            <v>Repairs &amp; Maintenance Building</v>
          </cell>
          <cell r="H12851">
            <v>0</v>
          </cell>
          <cell r="I12851">
            <v>0</v>
          </cell>
          <cell r="J12851">
            <v>0</v>
          </cell>
          <cell r="K12851">
            <v>0</v>
          </cell>
          <cell r="L12851">
            <v>0</v>
          </cell>
          <cell r="M12851">
            <v>0</v>
          </cell>
          <cell r="N12851">
            <v>0</v>
          </cell>
          <cell r="O12851" t="str">
            <v>+++</v>
          </cell>
        </row>
        <row r="12852">
          <cell r="A12852" t="str">
            <v>690.45.41.000-6400.02</v>
          </cell>
          <cell r="B12852" t="str">
            <v>690</v>
          </cell>
          <cell r="C12852" t="str">
            <v>45</v>
          </cell>
          <cell r="D12852" t="str">
            <v>41</v>
          </cell>
          <cell r="E12852" t="str">
            <v>000</v>
          </cell>
          <cell r="F12852" t="str">
            <v>6400.02</v>
          </cell>
          <cell r="G12852" t="str">
            <v>Repairs &amp; Maintenance Minor Equipment/Other</v>
          </cell>
          <cell r="H12852">
            <v>0</v>
          </cell>
          <cell r="I12852">
            <v>0</v>
          </cell>
          <cell r="J12852">
            <v>0</v>
          </cell>
          <cell r="K12852">
            <v>0</v>
          </cell>
          <cell r="L12852">
            <v>0</v>
          </cell>
          <cell r="M12852">
            <v>0</v>
          </cell>
          <cell r="N12852">
            <v>0</v>
          </cell>
          <cell r="O12852" t="str">
            <v>+++</v>
          </cell>
        </row>
        <row r="12853">
          <cell r="A12853" t="str">
            <v>690.45.41.000-6400.03</v>
          </cell>
          <cell r="B12853" t="str">
            <v>690</v>
          </cell>
          <cell r="C12853" t="str">
            <v>45</v>
          </cell>
          <cell r="D12853" t="str">
            <v>41</v>
          </cell>
          <cell r="E12853" t="str">
            <v>000</v>
          </cell>
          <cell r="F12853" t="str">
            <v>6400.03</v>
          </cell>
          <cell r="G12853" t="str">
            <v>Repairs &amp; Maintenance Major Repair &amp; Contingency</v>
          </cell>
          <cell r="H12853">
            <v>0</v>
          </cell>
          <cell r="I12853">
            <v>0</v>
          </cell>
          <cell r="J12853">
            <v>0</v>
          </cell>
          <cell r="K12853">
            <v>0</v>
          </cell>
          <cell r="L12853">
            <v>0</v>
          </cell>
          <cell r="M12853">
            <v>0</v>
          </cell>
          <cell r="N12853">
            <v>0</v>
          </cell>
          <cell r="O12853" t="str">
            <v>+++</v>
          </cell>
        </row>
        <row r="12854">
          <cell r="A12854" t="str">
            <v>690.45.41.000-6400.04</v>
          </cell>
          <cell r="B12854" t="str">
            <v>690</v>
          </cell>
          <cell r="C12854" t="str">
            <v>45</v>
          </cell>
          <cell r="D12854" t="str">
            <v>41</v>
          </cell>
          <cell r="E12854" t="str">
            <v>000</v>
          </cell>
          <cell r="F12854" t="str">
            <v>6400.04</v>
          </cell>
          <cell r="G12854" t="str">
            <v>Repairs &amp; Maintenance Equipment Rental</v>
          </cell>
          <cell r="H12854">
            <v>0</v>
          </cell>
          <cell r="I12854">
            <v>0</v>
          </cell>
          <cell r="J12854">
            <v>0</v>
          </cell>
          <cell r="K12854">
            <v>0</v>
          </cell>
          <cell r="L12854">
            <v>0</v>
          </cell>
          <cell r="M12854">
            <v>0</v>
          </cell>
          <cell r="N12854">
            <v>0</v>
          </cell>
          <cell r="O12854" t="str">
            <v>+++</v>
          </cell>
        </row>
        <row r="12855">
          <cell r="A12855" t="str">
            <v>690.45.41.000-6400.05</v>
          </cell>
          <cell r="B12855" t="str">
            <v>690</v>
          </cell>
          <cell r="C12855" t="str">
            <v>45</v>
          </cell>
          <cell r="D12855" t="str">
            <v>41</v>
          </cell>
          <cell r="E12855" t="str">
            <v>000</v>
          </cell>
          <cell r="F12855" t="str">
            <v>6400.05</v>
          </cell>
          <cell r="G12855" t="str">
            <v>Repairs &amp; Maintenance Vehicle</v>
          </cell>
          <cell r="H12855">
            <v>0</v>
          </cell>
          <cell r="I12855">
            <v>0</v>
          </cell>
          <cell r="J12855">
            <v>0</v>
          </cell>
          <cell r="K12855">
            <v>0</v>
          </cell>
          <cell r="L12855">
            <v>0</v>
          </cell>
          <cell r="M12855">
            <v>0</v>
          </cell>
          <cell r="N12855">
            <v>0</v>
          </cell>
          <cell r="O12855" t="str">
            <v>+++</v>
          </cell>
        </row>
        <row r="12856">
          <cell r="A12856" t="str">
            <v>690.45.41.000-6600.01</v>
          </cell>
          <cell r="B12856" t="str">
            <v>690</v>
          </cell>
          <cell r="C12856" t="str">
            <v>45</v>
          </cell>
          <cell r="D12856" t="str">
            <v>41</v>
          </cell>
          <cell r="E12856" t="str">
            <v>000</v>
          </cell>
          <cell r="F12856" t="str">
            <v>6600.01</v>
          </cell>
          <cell r="G12856" t="str">
            <v>Administrative Expenses Meetings</v>
          </cell>
          <cell r="H12856">
            <v>0</v>
          </cell>
          <cell r="I12856">
            <v>0</v>
          </cell>
          <cell r="J12856">
            <v>0</v>
          </cell>
          <cell r="K12856">
            <v>0</v>
          </cell>
          <cell r="L12856">
            <v>0</v>
          </cell>
          <cell r="M12856">
            <v>0</v>
          </cell>
          <cell r="N12856">
            <v>0</v>
          </cell>
          <cell r="O12856" t="str">
            <v>+++</v>
          </cell>
        </row>
        <row r="12857">
          <cell r="A12857" t="str">
            <v>690.45.41.000-6600.03</v>
          </cell>
          <cell r="B12857" t="str">
            <v>690</v>
          </cell>
          <cell r="C12857" t="str">
            <v>45</v>
          </cell>
          <cell r="D12857" t="str">
            <v>41</v>
          </cell>
          <cell r="E12857" t="str">
            <v>000</v>
          </cell>
          <cell r="F12857" t="str">
            <v>6600.03</v>
          </cell>
          <cell r="G12857" t="str">
            <v>Administrative Expenses Mileage Reimbursement</v>
          </cell>
          <cell r="H12857">
            <v>0</v>
          </cell>
          <cell r="I12857">
            <v>0</v>
          </cell>
          <cell r="J12857">
            <v>0</v>
          </cell>
          <cell r="K12857">
            <v>0</v>
          </cell>
          <cell r="L12857">
            <v>0</v>
          </cell>
          <cell r="M12857">
            <v>0</v>
          </cell>
          <cell r="N12857">
            <v>0</v>
          </cell>
          <cell r="O12857" t="str">
            <v>+++</v>
          </cell>
        </row>
        <row r="12858">
          <cell r="A12858" t="str">
            <v>690.45.41.000-6600.04</v>
          </cell>
          <cell r="B12858" t="str">
            <v>690</v>
          </cell>
          <cell r="C12858" t="str">
            <v>45</v>
          </cell>
          <cell r="D12858" t="str">
            <v>41</v>
          </cell>
          <cell r="E12858" t="str">
            <v>000</v>
          </cell>
          <cell r="F12858" t="str">
            <v>6600.04</v>
          </cell>
          <cell r="G12858" t="str">
            <v>Administrative Expenses Training/Conferences</v>
          </cell>
          <cell r="H12858">
            <v>0</v>
          </cell>
          <cell r="I12858">
            <v>0</v>
          </cell>
          <cell r="J12858">
            <v>0</v>
          </cell>
          <cell r="K12858">
            <v>0</v>
          </cell>
          <cell r="L12858">
            <v>0</v>
          </cell>
          <cell r="M12858">
            <v>0</v>
          </cell>
          <cell r="N12858">
            <v>0</v>
          </cell>
          <cell r="O12858" t="str">
            <v>+++</v>
          </cell>
        </row>
        <row r="12859">
          <cell r="A12859" t="str">
            <v>690.45.41.000-6600.05</v>
          </cell>
          <cell r="B12859" t="str">
            <v>690</v>
          </cell>
          <cell r="C12859" t="str">
            <v>45</v>
          </cell>
          <cell r="D12859" t="str">
            <v>41</v>
          </cell>
          <cell r="E12859" t="str">
            <v>000</v>
          </cell>
          <cell r="F12859" t="str">
            <v>6600.05</v>
          </cell>
          <cell r="G12859" t="str">
            <v>Administrative Expenses Public/Legal Advertisement</v>
          </cell>
          <cell r="H12859">
            <v>0</v>
          </cell>
          <cell r="I12859">
            <v>0</v>
          </cell>
          <cell r="J12859">
            <v>0</v>
          </cell>
          <cell r="K12859">
            <v>0</v>
          </cell>
          <cell r="L12859">
            <v>0</v>
          </cell>
          <cell r="M12859">
            <v>0</v>
          </cell>
          <cell r="N12859">
            <v>0</v>
          </cell>
          <cell r="O12859" t="str">
            <v>+++</v>
          </cell>
        </row>
        <row r="12860">
          <cell r="A12860" t="str">
            <v>690.45.41.000-6600.06</v>
          </cell>
          <cell r="B12860" t="str">
            <v>690</v>
          </cell>
          <cell r="C12860" t="str">
            <v>45</v>
          </cell>
          <cell r="D12860" t="str">
            <v>41</v>
          </cell>
          <cell r="E12860" t="str">
            <v>000</v>
          </cell>
          <cell r="F12860" t="str">
            <v>6600.06</v>
          </cell>
          <cell r="G12860" t="str">
            <v>Administrative Expenses Property/Building Rental</v>
          </cell>
          <cell r="H12860">
            <v>0</v>
          </cell>
          <cell r="I12860">
            <v>0</v>
          </cell>
          <cell r="J12860">
            <v>0</v>
          </cell>
          <cell r="K12860">
            <v>0</v>
          </cell>
          <cell r="L12860">
            <v>0</v>
          </cell>
          <cell r="M12860">
            <v>0</v>
          </cell>
          <cell r="N12860">
            <v>0</v>
          </cell>
          <cell r="O12860" t="str">
            <v>+++</v>
          </cell>
        </row>
        <row r="12861">
          <cell r="A12861" t="str">
            <v>690.45.41.000-6600.07</v>
          </cell>
          <cell r="B12861" t="str">
            <v>690</v>
          </cell>
          <cell r="C12861" t="str">
            <v>45</v>
          </cell>
          <cell r="D12861" t="str">
            <v>41</v>
          </cell>
          <cell r="E12861" t="str">
            <v>000</v>
          </cell>
          <cell r="F12861" t="str">
            <v>6600.07</v>
          </cell>
          <cell r="G12861" t="str">
            <v>Administrative Expenses Employee Recruitment</v>
          </cell>
          <cell r="H12861">
            <v>0</v>
          </cell>
          <cell r="I12861">
            <v>0</v>
          </cell>
          <cell r="J12861">
            <v>0</v>
          </cell>
          <cell r="K12861">
            <v>0</v>
          </cell>
          <cell r="L12861">
            <v>0</v>
          </cell>
          <cell r="M12861">
            <v>0</v>
          </cell>
          <cell r="N12861">
            <v>0</v>
          </cell>
          <cell r="O12861" t="str">
            <v>+++</v>
          </cell>
        </row>
        <row r="12862">
          <cell r="A12862" t="str">
            <v>690.45.41.000-6600.08</v>
          </cell>
          <cell r="B12862" t="str">
            <v>690</v>
          </cell>
          <cell r="C12862" t="str">
            <v>45</v>
          </cell>
          <cell r="D12862" t="str">
            <v>41</v>
          </cell>
          <cell r="E12862" t="str">
            <v>000</v>
          </cell>
          <cell r="F12862" t="str">
            <v>6600.08</v>
          </cell>
          <cell r="G12862" t="str">
            <v>Administrative Expenses Employee Recognition</v>
          </cell>
          <cell r="H12862">
            <v>0</v>
          </cell>
          <cell r="I12862">
            <v>0</v>
          </cell>
          <cell r="J12862">
            <v>0</v>
          </cell>
          <cell r="K12862">
            <v>0</v>
          </cell>
          <cell r="L12862">
            <v>0</v>
          </cell>
          <cell r="M12862">
            <v>0</v>
          </cell>
          <cell r="N12862">
            <v>0</v>
          </cell>
          <cell r="O12862" t="str">
            <v>+++</v>
          </cell>
        </row>
        <row r="12863">
          <cell r="A12863" t="str">
            <v>690.45.41.000-6600.14</v>
          </cell>
          <cell r="B12863" t="str">
            <v>690</v>
          </cell>
          <cell r="C12863" t="str">
            <v>45</v>
          </cell>
          <cell r="D12863" t="str">
            <v>41</v>
          </cell>
          <cell r="E12863" t="str">
            <v>000</v>
          </cell>
          <cell r="F12863" t="str">
            <v>6600.14</v>
          </cell>
          <cell r="G12863" t="str">
            <v>Administrative Expenses Filing/Recording Fee</v>
          </cell>
          <cell r="H12863">
            <v>0</v>
          </cell>
          <cell r="I12863">
            <v>0</v>
          </cell>
          <cell r="J12863">
            <v>0</v>
          </cell>
          <cell r="K12863">
            <v>0</v>
          </cell>
          <cell r="L12863">
            <v>0</v>
          </cell>
          <cell r="M12863">
            <v>0</v>
          </cell>
          <cell r="N12863">
            <v>0</v>
          </cell>
          <cell r="O12863" t="str">
            <v>+++</v>
          </cell>
        </row>
        <row r="12864">
          <cell r="A12864" t="str">
            <v>690.45.41.000-6600.24</v>
          </cell>
          <cell r="B12864" t="str">
            <v>690</v>
          </cell>
          <cell r="C12864" t="str">
            <v>45</v>
          </cell>
          <cell r="D12864" t="str">
            <v>41</v>
          </cell>
          <cell r="E12864" t="str">
            <v>000</v>
          </cell>
          <cell r="F12864" t="str">
            <v>6600.24</v>
          </cell>
          <cell r="G12864" t="str">
            <v>Administrative Expenses Marketing</v>
          </cell>
          <cell r="H12864">
            <v>0</v>
          </cell>
          <cell r="I12864">
            <v>0</v>
          </cell>
          <cell r="J12864">
            <v>0</v>
          </cell>
          <cell r="K12864">
            <v>0</v>
          </cell>
          <cell r="L12864">
            <v>0</v>
          </cell>
          <cell r="M12864">
            <v>0</v>
          </cell>
          <cell r="N12864">
            <v>0</v>
          </cell>
          <cell r="O12864" t="str">
            <v>+++</v>
          </cell>
        </row>
        <row r="12865">
          <cell r="A12865" t="str">
            <v>690.45.41.000-6600.25</v>
          </cell>
          <cell r="B12865" t="str">
            <v>690</v>
          </cell>
          <cell r="C12865" t="str">
            <v>45</v>
          </cell>
          <cell r="D12865" t="str">
            <v>41</v>
          </cell>
          <cell r="E12865" t="str">
            <v>000</v>
          </cell>
          <cell r="F12865" t="str">
            <v>6600.25</v>
          </cell>
          <cell r="G12865" t="str">
            <v>Administrative Expenses Support Services-Indirect Labor</v>
          </cell>
          <cell r="H12865">
            <v>0</v>
          </cell>
          <cell r="I12865">
            <v>0</v>
          </cell>
          <cell r="J12865">
            <v>0</v>
          </cell>
          <cell r="K12865">
            <v>0</v>
          </cell>
          <cell r="L12865">
            <v>0</v>
          </cell>
          <cell r="M12865">
            <v>0</v>
          </cell>
          <cell r="N12865">
            <v>0</v>
          </cell>
          <cell r="O12865" t="str">
            <v>+++</v>
          </cell>
        </row>
        <row r="12866">
          <cell r="A12866" t="str">
            <v>690.45.41.000-6600.26</v>
          </cell>
          <cell r="B12866" t="str">
            <v>690</v>
          </cell>
          <cell r="C12866" t="str">
            <v>45</v>
          </cell>
          <cell r="D12866" t="str">
            <v>41</v>
          </cell>
          <cell r="E12866" t="str">
            <v>000</v>
          </cell>
          <cell r="F12866" t="str">
            <v>6600.26</v>
          </cell>
          <cell r="G12866" t="str">
            <v>Administrative Expenses Support Services-IT</v>
          </cell>
          <cell r="H12866">
            <v>0</v>
          </cell>
          <cell r="I12866">
            <v>0</v>
          </cell>
          <cell r="J12866">
            <v>0</v>
          </cell>
          <cell r="K12866">
            <v>0</v>
          </cell>
          <cell r="L12866">
            <v>0</v>
          </cell>
          <cell r="M12866">
            <v>0</v>
          </cell>
          <cell r="N12866">
            <v>0</v>
          </cell>
          <cell r="O12866" t="str">
            <v>+++</v>
          </cell>
        </row>
        <row r="12867">
          <cell r="A12867" t="str">
            <v>690.45.41.000-6600.27</v>
          </cell>
          <cell r="B12867" t="str">
            <v>690</v>
          </cell>
          <cell r="C12867" t="str">
            <v>45</v>
          </cell>
          <cell r="D12867" t="str">
            <v>41</v>
          </cell>
          <cell r="E12867" t="str">
            <v>000</v>
          </cell>
          <cell r="F12867" t="str">
            <v>6600.27</v>
          </cell>
          <cell r="G12867" t="str">
            <v>Administrative Expenses Support Services-Direct Labor</v>
          </cell>
          <cell r="H12867">
            <v>0</v>
          </cell>
          <cell r="I12867">
            <v>0</v>
          </cell>
          <cell r="J12867">
            <v>0</v>
          </cell>
          <cell r="K12867">
            <v>0</v>
          </cell>
          <cell r="L12867">
            <v>0</v>
          </cell>
          <cell r="M12867">
            <v>0</v>
          </cell>
          <cell r="N12867">
            <v>0</v>
          </cell>
          <cell r="O12867" t="str">
            <v>+++</v>
          </cell>
        </row>
        <row r="12868">
          <cell r="A12868" t="str">
            <v>690.45.41.000-6600.29</v>
          </cell>
          <cell r="B12868" t="str">
            <v>690</v>
          </cell>
          <cell r="C12868" t="str">
            <v>45</v>
          </cell>
          <cell r="D12868" t="str">
            <v>41</v>
          </cell>
          <cell r="E12868" t="str">
            <v>000</v>
          </cell>
          <cell r="F12868" t="str">
            <v>6600.29</v>
          </cell>
          <cell r="G12868" t="str">
            <v>Administrative Expenses Administration &amp; Planning</v>
          </cell>
          <cell r="H12868">
            <v>0</v>
          </cell>
          <cell r="I12868">
            <v>0</v>
          </cell>
          <cell r="J12868">
            <v>0</v>
          </cell>
          <cell r="K12868">
            <v>0</v>
          </cell>
          <cell r="L12868">
            <v>0</v>
          </cell>
          <cell r="M12868">
            <v>0</v>
          </cell>
          <cell r="N12868">
            <v>0</v>
          </cell>
          <cell r="O12868" t="str">
            <v>+++</v>
          </cell>
        </row>
        <row r="12869">
          <cell r="A12869" t="str">
            <v>690.45.41.000-6600.30</v>
          </cell>
          <cell r="B12869" t="str">
            <v>690</v>
          </cell>
          <cell r="C12869" t="str">
            <v>45</v>
          </cell>
          <cell r="D12869" t="str">
            <v>41</v>
          </cell>
          <cell r="E12869" t="str">
            <v>000</v>
          </cell>
          <cell r="F12869" t="str">
            <v>6600.30</v>
          </cell>
          <cell r="G12869" t="str">
            <v>Administrative Expenses Other Expenses</v>
          </cell>
          <cell r="H12869">
            <v>0</v>
          </cell>
          <cell r="I12869">
            <v>0</v>
          </cell>
          <cell r="J12869">
            <v>0</v>
          </cell>
          <cell r="K12869">
            <v>0</v>
          </cell>
          <cell r="L12869">
            <v>0</v>
          </cell>
          <cell r="M12869">
            <v>0</v>
          </cell>
          <cell r="N12869">
            <v>0</v>
          </cell>
          <cell r="O12869" t="str">
            <v>+++</v>
          </cell>
        </row>
        <row r="12870">
          <cell r="A12870" t="str">
            <v>690.45.41.000-7000.03</v>
          </cell>
          <cell r="B12870" t="str">
            <v>690</v>
          </cell>
          <cell r="C12870" t="str">
            <v>45</v>
          </cell>
          <cell r="D12870" t="str">
            <v>41</v>
          </cell>
          <cell r="E12870" t="str">
            <v>000</v>
          </cell>
          <cell r="F12870" t="str">
            <v>7000.03</v>
          </cell>
          <cell r="G12870" t="str">
            <v>Capital Outlay Operations Equip-Minor</v>
          </cell>
          <cell r="H12870">
            <v>0</v>
          </cell>
          <cell r="I12870">
            <v>0</v>
          </cell>
          <cell r="J12870">
            <v>0</v>
          </cell>
          <cell r="K12870">
            <v>0</v>
          </cell>
          <cell r="L12870">
            <v>0</v>
          </cell>
          <cell r="M12870">
            <v>0</v>
          </cell>
          <cell r="N12870">
            <v>0</v>
          </cell>
          <cell r="O12870" t="str">
            <v>+++</v>
          </cell>
        </row>
        <row r="12871">
          <cell r="A12871" t="str">
            <v>690.45.41.000-7000.04</v>
          </cell>
          <cell r="B12871" t="str">
            <v>690</v>
          </cell>
          <cell r="C12871" t="str">
            <v>45</v>
          </cell>
          <cell r="D12871" t="str">
            <v>41</v>
          </cell>
          <cell r="E12871" t="str">
            <v>000</v>
          </cell>
          <cell r="F12871" t="str">
            <v>7000.04</v>
          </cell>
          <cell r="G12871" t="str">
            <v>Capital Outlay Operations Equipment-Major</v>
          </cell>
          <cell r="H12871">
            <v>0</v>
          </cell>
          <cell r="I12871">
            <v>0</v>
          </cell>
          <cell r="J12871">
            <v>0</v>
          </cell>
          <cell r="K12871">
            <v>0</v>
          </cell>
          <cell r="L12871">
            <v>0</v>
          </cell>
          <cell r="M12871">
            <v>0</v>
          </cell>
          <cell r="N12871">
            <v>0</v>
          </cell>
          <cell r="O12871" t="str">
            <v>+++</v>
          </cell>
        </row>
        <row r="12872">
          <cell r="A12872" t="str">
            <v>690.45.41.000-7000.07</v>
          </cell>
          <cell r="B12872" t="str">
            <v>690</v>
          </cell>
          <cell r="C12872" t="str">
            <v>45</v>
          </cell>
          <cell r="D12872" t="str">
            <v>41</v>
          </cell>
          <cell r="E12872" t="str">
            <v>000</v>
          </cell>
          <cell r="F12872" t="str">
            <v>7000.07</v>
          </cell>
          <cell r="G12872" t="str">
            <v>Capital Outlay Computer Hardware</v>
          </cell>
          <cell r="H12872">
            <v>0</v>
          </cell>
          <cell r="I12872">
            <v>0</v>
          </cell>
          <cell r="J12872">
            <v>0</v>
          </cell>
          <cell r="K12872">
            <v>0</v>
          </cell>
          <cell r="L12872">
            <v>0</v>
          </cell>
          <cell r="M12872">
            <v>0</v>
          </cell>
          <cell r="N12872">
            <v>0</v>
          </cell>
          <cell r="O12872" t="str">
            <v>+++</v>
          </cell>
        </row>
        <row r="12873">
          <cell r="A12873" t="str">
            <v>690.45.41.000-7000.08</v>
          </cell>
          <cell r="B12873" t="str">
            <v>690</v>
          </cell>
          <cell r="C12873" t="str">
            <v>45</v>
          </cell>
          <cell r="D12873" t="str">
            <v>41</v>
          </cell>
          <cell r="E12873" t="str">
            <v>000</v>
          </cell>
          <cell r="F12873" t="str">
            <v>7000.08</v>
          </cell>
          <cell r="G12873" t="str">
            <v>Capital Outlay Computer Software</v>
          </cell>
          <cell r="H12873">
            <v>0</v>
          </cell>
          <cell r="I12873">
            <v>0</v>
          </cell>
          <cell r="J12873">
            <v>0</v>
          </cell>
          <cell r="K12873">
            <v>0</v>
          </cell>
          <cell r="L12873">
            <v>0</v>
          </cell>
          <cell r="M12873">
            <v>0</v>
          </cell>
          <cell r="N12873">
            <v>0</v>
          </cell>
          <cell r="O12873" t="str">
            <v>+++</v>
          </cell>
        </row>
        <row r="12874">
          <cell r="A12874" t="str">
            <v>690.45.41.000-7000.12</v>
          </cell>
          <cell r="B12874" t="str">
            <v>690</v>
          </cell>
          <cell r="C12874" t="str">
            <v>45</v>
          </cell>
          <cell r="D12874" t="str">
            <v>41</v>
          </cell>
          <cell r="E12874" t="str">
            <v>000</v>
          </cell>
          <cell r="F12874" t="str">
            <v>7000.12</v>
          </cell>
          <cell r="G12874" t="str">
            <v>Capital Outlay Furniture</v>
          </cell>
          <cell r="H12874">
            <v>0</v>
          </cell>
          <cell r="I12874">
            <v>0</v>
          </cell>
          <cell r="J12874">
            <v>0</v>
          </cell>
          <cell r="K12874">
            <v>0</v>
          </cell>
          <cell r="L12874">
            <v>0</v>
          </cell>
          <cell r="M12874">
            <v>0</v>
          </cell>
          <cell r="N12874">
            <v>0</v>
          </cell>
          <cell r="O12874" t="str">
            <v>+++</v>
          </cell>
        </row>
        <row r="12875">
          <cell r="A12875" t="str">
            <v>690.45.41.000-7000.99</v>
          </cell>
          <cell r="B12875" t="str">
            <v>690</v>
          </cell>
          <cell r="C12875" t="str">
            <v>45</v>
          </cell>
          <cell r="D12875" t="str">
            <v>41</v>
          </cell>
          <cell r="E12875" t="str">
            <v>000</v>
          </cell>
          <cell r="F12875" t="str">
            <v>7000.99</v>
          </cell>
          <cell r="G12875" t="str">
            <v>Capital Outlay General</v>
          </cell>
          <cell r="H12875">
            <v>0</v>
          </cell>
          <cell r="I12875">
            <v>0</v>
          </cell>
          <cell r="J12875">
            <v>0</v>
          </cell>
          <cell r="K12875">
            <v>0</v>
          </cell>
          <cell r="L12875">
            <v>0</v>
          </cell>
          <cell r="M12875">
            <v>0</v>
          </cell>
          <cell r="N12875">
            <v>0</v>
          </cell>
          <cell r="O12875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view="pageBreakPreview" zoomScale="110" zoomScaleNormal="100" zoomScaleSheetLayoutView="110" workbookViewId="0">
      <selection activeCell="BL22" sqref="BL22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120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119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88" t="s">
        <v>2</v>
      </c>
      <c r="G5" s="188"/>
      <c r="H5" s="188"/>
      <c r="I5" s="188"/>
      <c r="J5" s="188"/>
      <c r="K5" s="188"/>
      <c r="L5" s="188"/>
      <c r="M5" s="16"/>
      <c r="N5" s="15"/>
      <c r="O5" s="15"/>
      <c r="Q5" s="188" t="s">
        <v>3</v>
      </c>
      <c r="R5" s="188"/>
      <c r="S5" s="188"/>
      <c r="T5" s="188"/>
      <c r="U5" s="188"/>
      <c r="V5" s="188"/>
      <c r="W5" s="188"/>
      <c r="X5" s="16"/>
      <c r="Y5" s="15"/>
      <c r="Z5" s="15"/>
      <c r="AA5" s="17"/>
      <c r="AB5" s="189" t="s">
        <v>4</v>
      </c>
      <c r="AC5" s="189"/>
      <c r="AD5" s="189"/>
      <c r="AE5" s="189"/>
      <c r="AF5" s="189"/>
      <c r="AG5" s="189"/>
      <c r="AH5" s="189"/>
      <c r="AI5" s="189"/>
      <c r="AJ5" s="189"/>
      <c r="AK5" s="189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87" t="s">
        <v>14</v>
      </c>
      <c r="N6" s="187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87" t="s">
        <v>14</v>
      </c>
      <c r="Y6" s="187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87" t="s">
        <v>18</v>
      </c>
      <c r="AJ6" s="187"/>
      <c r="AK6" s="24" t="s">
        <v>15</v>
      </c>
      <c r="AL6" s="25"/>
      <c r="AM6" s="23" t="s">
        <v>198</v>
      </c>
      <c r="AN6" s="24" t="s">
        <v>8</v>
      </c>
      <c r="AO6" s="185" t="s">
        <v>197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87" t="s">
        <v>18</v>
      </c>
      <c r="AV6" s="187"/>
      <c r="AW6" s="24" t="s">
        <v>15</v>
      </c>
      <c r="AY6" s="23" t="s">
        <v>19</v>
      </c>
      <c r="AZ6" s="187" t="s">
        <v>20</v>
      </c>
      <c r="BA6" s="187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87" t="s">
        <v>18</v>
      </c>
      <c r="BI6" s="187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0</v>
      </c>
      <c r="R8" s="32">
        <f>L33</f>
        <v>0</v>
      </c>
      <c r="S8" s="32"/>
      <c r="T8" s="32"/>
      <c r="U8" s="32"/>
      <c r="V8" s="32"/>
      <c r="W8" s="32">
        <f>L33</f>
        <v>0</v>
      </c>
      <c r="X8" s="32"/>
      <c r="Y8" s="32"/>
      <c r="Z8" s="32"/>
      <c r="AA8" s="34"/>
      <c r="AB8" s="35">
        <f>+W33</f>
        <v>0</v>
      </c>
      <c r="AC8" s="32">
        <f>AB8</f>
        <v>0</v>
      </c>
      <c r="AD8" s="32"/>
      <c r="AE8" s="32"/>
      <c r="AF8" s="32"/>
      <c r="AG8" s="32"/>
      <c r="AH8" s="32">
        <f>AB8</f>
        <v>0</v>
      </c>
      <c r="AL8" s="14"/>
      <c r="AM8" s="35">
        <f>AH33</f>
        <v>2390398.4500000002</v>
      </c>
      <c r="AN8" s="32"/>
      <c r="AO8" s="32"/>
      <c r="AP8" s="32"/>
      <c r="AQ8" s="32"/>
      <c r="AR8" s="32"/>
      <c r="AS8" s="32"/>
      <c r="AT8" s="32">
        <f>AH33</f>
        <v>2390398.4500000002</v>
      </c>
      <c r="AY8" s="35">
        <f>AT33</f>
        <v>2390398.4500000002</v>
      </c>
      <c r="BB8" s="32"/>
      <c r="BC8" s="32"/>
      <c r="BD8" s="32"/>
      <c r="BE8" s="32"/>
      <c r="BF8" s="32"/>
      <c r="BG8" s="32">
        <f>AT33</f>
        <v>2390398.4500000002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SUMIF(Revenues!$A$17,'Current Working'!$A$11:$A$13,Revenues!H3:H17)</f>
        <v>0</v>
      </c>
      <c r="G11" s="42">
        <f>SUMIF(Revenues!$A$17,'Current Working'!$A$11:$A$13,Revenues!I3:I17)</f>
        <v>0</v>
      </c>
      <c r="H11" s="42">
        <f>SUMIF(Revenues!$A$17,'Current Working'!$A$11:$A$13,Revenues!J3:J17)</f>
        <v>0</v>
      </c>
      <c r="I11" s="42">
        <f>SUMIF(Revenues!$A$17,'Current Working'!$A$11:$A$13,Revenues!K3:K17)</f>
        <v>0</v>
      </c>
      <c r="J11" s="42">
        <f>SUMIF(Revenues!$A$17,'Current Working'!$A$11:$A$13,Revenues!L3:L17)</f>
        <v>0</v>
      </c>
      <c r="K11" s="42">
        <f>SUMIF(Revenues!$A$17,'Current Working'!$A$11:$A$13,Revenues!M3:M17)</f>
        <v>0</v>
      </c>
      <c r="L11" s="42">
        <f>SUMIF(Revenues!$A$17,'Current Working'!$A$11:$A$13,Revenues!N3:N17)</f>
        <v>0</v>
      </c>
      <c r="M11" s="43">
        <f>L11-G11</f>
        <v>0</v>
      </c>
      <c r="N11" s="44" t="str">
        <f>IFERROR(M11/G11,"-")</f>
        <v>-</v>
      </c>
      <c r="O11" s="45"/>
      <c r="Q11" s="42">
        <f>SUMIF(Revenues!$A$17,'Current Working'!$A$11:$A$13,Revenues!Q3:Q17)</f>
        <v>0</v>
      </c>
      <c r="R11" s="42">
        <f>SUMIF(Revenues!$A$17,'Current Working'!$A$11:$A$13,Revenues!R3:R17)</f>
        <v>0</v>
      </c>
      <c r="S11" s="42">
        <f>SUMIF(Revenues!$A$17,'Current Working'!$A$11:$A$13,Revenues!S3:S17)</f>
        <v>0</v>
      </c>
      <c r="T11" s="42">
        <f>SUMIF(Revenues!$A$17,'Current Working'!$A$11:$A$13,Revenues!T3:T17)</f>
        <v>0</v>
      </c>
      <c r="U11" s="42">
        <f>SUMIF(Revenues!$A$17,'Current Working'!$A$11:$A$13,Revenues!U3:U17)</f>
        <v>0</v>
      </c>
      <c r="V11" s="42">
        <f>SUMIF(Revenues!$A$17,'Current Working'!$A$11:$A$13,Revenues!V3:V17)</f>
        <v>0</v>
      </c>
      <c r="W11" s="42">
        <f>SUMIF(Revenues!$A$17,'Current Working'!$A$11:$A$13,Revenues!W3:W17)</f>
        <v>0</v>
      </c>
      <c r="X11" s="43">
        <f>+W11-Q11</f>
        <v>0</v>
      </c>
      <c r="Y11" s="44" t="str">
        <f>IFERROR(X11/Q11,"-")</f>
        <v>-</v>
      </c>
      <c r="Z11" s="45"/>
      <c r="AA11" s="45"/>
      <c r="AB11" s="42">
        <f>SUMIF(Revenues!$A$17,'Current Working'!$A$11:$A$13,Revenues!Z3:Z17)</f>
        <v>0</v>
      </c>
      <c r="AC11" s="42">
        <f>SUMIF(Revenues!$A$17,'Current Working'!$A$11:$A$13,Revenues!AA3:AA17)</f>
        <v>0</v>
      </c>
      <c r="AD11" s="42">
        <f>SUMIF(Revenues!$A$17,'Current Working'!$A$11:$A$13,Revenues!AB3:AB17)</f>
        <v>0</v>
      </c>
      <c r="AE11" s="42">
        <f>SUMIF(Revenues!$A$17,'Current Working'!$A$11:$A$13,Revenues!AC3:AC17)</f>
        <v>0</v>
      </c>
      <c r="AF11" s="42">
        <f>SUMIF(Revenues!$A$17,'Current Working'!$A$11:$A$13,Revenues!AD3:AD17)</f>
        <v>0</v>
      </c>
      <c r="AG11" s="42">
        <f>SUMIF(Revenues!$A$17,'Current Working'!$A$11:$A$13,Revenues!AE3:AE17)</f>
        <v>0</v>
      </c>
      <c r="AH11" s="42">
        <v>2965579</v>
      </c>
      <c r="AI11" s="46">
        <f>+AH11-AC11</f>
        <v>2965579</v>
      </c>
      <c r="AJ11" s="47" t="str">
        <f>IFERROR(AI11/AC11,"-")</f>
        <v>-</v>
      </c>
      <c r="AK11" s="48"/>
      <c r="AL11" s="49"/>
      <c r="AM11" s="42">
        <v>2817300</v>
      </c>
      <c r="AN11" s="42">
        <f>AM11</f>
        <v>2817300</v>
      </c>
      <c r="AO11" s="42">
        <f>SUMIF(Revenues!$A$17,'Current Working'!$A$11:$A$13,Revenues!AK3:AK17)</f>
        <v>0</v>
      </c>
      <c r="AP11" s="42">
        <f>SUMIF(Revenues!$A$17,'Current Working'!$A$11:$A$13,Revenues!AL3:AL17)</f>
        <v>0</v>
      </c>
      <c r="AQ11" s="42">
        <f>SUMIF(Revenues!$A$17,'Current Working'!$A$11:$A$13,Revenues!AM3:AM17)</f>
        <v>0</v>
      </c>
      <c r="AR11" s="42">
        <f>SUMIF(Revenues!$A$17,'Current Working'!$A$11:$A$13,Revenues!AN3:AN17)</f>
        <v>0</v>
      </c>
      <c r="AS11" s="42">
        <f>SUMIF(Revenues!$A$17,'Current Working'!$A$11:$A$13,Revenues!AO3:AO17)</f>
        <v>0</v>
      </c>
      <c r="AT11" s="42">
        <f>SUMIF(Revenues!$A$17,'Current Working'!$A$11:$A$13,Revenues!AP3:AP17)</f>
        <v>0</v>
      </c>
      <c r="AU11" s="46">
        <f>+AT11-AN11</f>
        <v>-2817300</v>
      </c>
      <c r="AV11" s="47">
        <f>IFERROR(AU11/AN11,"-")</f>
        <v>-1</v>
      </c>
      <c r="AW11" s="48"/>
      <c r="AY11" s="42" t="e">
        <f>SUMIF(Revenues!#REF!,'Current Working'!$A$11:$A$13,Revenues!#REF!)</f>
        <v>#REF!</v>
      </c>
      <c r="AZ11" s="46" t="e">
        <f>+AY11-AT11</f>
        <v>#REF!</v>
      </c>
      <c r="BA11" s="47" t="str">
        <f>IFERROR(AZ11/AT11,"-")</f>
        <v>-</v>
      </c>
      <c r="BB11" s="42" t="e">
        <f>SUMIF(Revenues!#REF!,'Current Working'!$A$11:$A$13,Revenues!#REF!)</f>
        <v>#REF!</v>
      </c>
      <c r="BC11" s="42" t="e">
        <f>SUMIF(Revenues!#REF!,'Current Working'!$A$11:$A$13,Revenues!#REF!)</f>
        <v>#REF!</v>
      </c>
      <c r="BD11" s="42" t="e">
        <f>SUMIF(Revenues!#REF!,'Current Working'!$A$11:$A$13,Revenues!#REF!)</f>
        <v>#REF!</v>
      </c>
      <c r="BE11" s="42" t="e">
        <f>SUMIF(Revenues!#REF!,'Current Working'!$A$11:$A$13,Revenues!#REF!)</f>
        <v>#REF!</v>
      </c>
      <c r="BF11" s="42" t="e">
        <f>SUMIF(Revenues!#REF!,'Current Working'!$A$11:$A$13,Revenues!#REF!)</f>
        <v>#REF!</v>
      </c>
      <c r="BG11" s="42" t="e">
        <f>SUMIF(Revenues!#REF!,'Current Working'!$A$11:$A$13,Revenues!#REF!)</f>
        <v>#REF!</v>
      </c>
      <c r="BH11" s="46" t="e">
        <f>+BG11-BB11</f>
        <v>#REF!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SUMIF(Revenues!$A$17,'Current Working'!$A$11:$A$13,Revenues!H4:H18)</f>
        <v>0</v>
      </c>
      <c r="G12" s="42">
        <f>SUMIF(Revenues!$A$17,'Current Working'!$A$11:$A$13,Revenues!I4:I18)</f>
        <v>0</v>
      </c>
      <c r="H12" s="42">
        <f>SUMIF(Revenues!$A$17,'Current Working'!$A$11:$A$13,Revenues!J4:J18)</f>
        <v>0</v>
      </c>
      <c r="I12" s="42">
        <f>SUMIF(Revenues!$A$17,'Current Working'!$A$11:$A$13,Revenues!K4:K18)</f>
        <v>0</v>
      </c>
      <c r="J12" s="42">
        <f>SUMIF(Revenues!$A$17,'Current Working'!$A$11:$A$13,Revenues!L4:L18)</f>
        <v>0</v>
      </c>
      <c r="K12" s="42">
        <f>SUMIF(Revenues!$A$17,'Current Working'!$A$11:$A$13,Revenues!M4:M18)</f>
        <v>0</v>
      </c>
      <c r="L12" s="42">
        <f>SUMIF(Revenues!$A$17,'Current Working'!$A$11:$A$13,Revenues!N4:N18)</f>
        <v>0</v>
      </c>
      <c r="M12" s="43">
        <f>L12-G12</f>
        <v>0</v>
      </c>
      <c r="N12" s="44" t="str">
        <f>IFERROR(M12/G12,"-")</f>
        <v>-</v>
      </c>
      <c r="O12" s="45"/>
      <c r="Q12" s="42">
        <f>SUMIF(Revenues!$A$17,'Current Working'!$A$11:$A$13,Revenues!Q4:Q18)</f>
        <v>0</v>
      </c>
      <c r="R12" s="42">
        <f>SUMIF(Revenues!$A$17,'Current Working'!$A$11:$A$13,Revenues!R4:R18)</f>
        <v>0</v>
      </c>
      <c r="S12" s="42">
        <f>SUMIF(Revenues!$A$17,'Current Working'!$A$11:$A$13,Revenues!S4:S18)</f>
        <v>0</v>
      </c>
      <c r="T12" s="42">
        <f>SUMIF(Revenues!$A$17,'Current Working'!$A$11:$A$13,Revenues!T4:T18)</f>
        <v>0</v>
      </c>
      <c r="U12" s="42">
        <f>SUMIF(Revenues!$A$17,'Current Working'!$A$11:$A$13,Revenues!U4:U18)</f>
        <v>0</v>
      </c>
      <c r="V12" s="42">
        <f>SUMIF(Revenues!$A$17,'Current Working'!$A$11:$A$13,Revenues!V4:V18)</f>
        <v>0</v>
      </c>
      <c r="W12" s="42">
        <f>SUMIF(Revenues!$A$17,'Current Working'!$A$11:$A$13,Revenues!W4:W18)</f>
        <v>0</v>
      </c>
      <c r="X12" s="43">
        <f>+W12-Q12</f>
        <v>0</v>
      </c>
      <c r="Y12" s="44" t="str">
        <f>IFERROR(X12/L12,"-")</f>
        <v>-</v>
      </c>
      <c r="Z12" s="45"/>
      <c r="AA12" s="45"/>
      <c r="AB12" s="42">
        <f>SUMIF(Revenues!$A$17,'Current Working'!$A$11:$A$13,Revenues!Z4:Z18)</f>
        <v>0</v>
      </c>
      <c r="AC12" s="42">
        <f>SUMIF(Revenues!$A$17,'Current Working'!$A$11:$A$13,Revenues!AA4:AA18)</f>
        <v>0</v>
      </c>
      <c r="AD12" s="42">
        <f>SUMIF(Revenues!$A$17,'Current Working'!$A$11:$A$13,Revenues!AB4:AB18)</f>
        <v>0</v>
      </c>
      <c r="AE12" s="42">
        <f>SUMIF(Revenues!$A$17,'Current Working'!$A$11:$A$13,Revenues!AC4:AC18)</f>
        <v>0</v>
      </c>
      <c r="AF12" s="42">
        <f>SUMIF(Revenues!$A$17,'Current Working'!$A$11:$A$13,Revenues!AD4:AD18)</f>
        <v>0</v>
      </c>
      <c r="AG12" s="42">
        <f>SUMIF(Revenues!$A$17,'Current Working'!$A$11:$A$13,Revenues!AE4:AE18)</f>
        <v>0</v>
      </c>
      <c r="AH12" s="42">
        <v>24600</v>
      </c>
      <c r="AI12" s="43">
        <f>+AH12-AC12</f>
        <v>24600</v>
      </c>
      <c r="AJ12" s="47" t="str">
        <f>IFERROR(AI12/AC12,"-")</f>
        <v>-</v>
      </c>
      <c r="AL12" s="14"/>
      <c r="AM12" s="42">
        <v>24600</v>
      </c>
      <c r="AN12" s="42">
        <f>AM12</f>
        <v>24600</v>
      </c>
      <c r="AO12" s="42">
        <f>SUMIF(Revenues!$A$17,'Current Working'!$A$11:$A$13,Revenues!AK4:AK18)</f>
        <v>0</v>
      </c>
      <c r="AP12" s="42">
        <f>SUMIF(Revenues!$A$17,'Current Working'!$A$11:$A$13,Revenues!AL4:AL18)</f>
        <v>0</v>
      </c>
      <c r="AQ12" s="42">
        <f>SUMIF(Revenues!$A$17,'Current Working'!$A$11:$A$13,Revenues!AM4:AM18)</f>
        <v>0</v>
      </c>
      <c r="AR12" s="42">
        <f>SUMIF(Revenues!$A$17,'Current Working'!$A$11:$A$13,Revenues!AN4:AN18)</f>
        <v>0</v>
      </c>
      <c r="AS12" s="42">
        <f>SUMIF(Revenues!$A$17,'Current Working'!$A$11:$A$13,Revenues!AO4:AO18)</f>
        <v>0</v>
      </c>
      <c r="AT12" s="42">
        <f>SUMIF(Revenues!$A$17,'Current Working'!$A$11:$A$13,Revenues!AP4:AP18)</f>
        <v>0</v>
      </c>
      <c r="AU12" s="46">
        <f>+AT12-AN12</f>
        <v>-24600</v>
      </c>
      <c r="AV12" s="47">
        <f>IFERROR(AU12/AN12,"-")</f>
        <v>-1</v>
      </c>
      <c r="AY12" s="42" t="e">
        <f>SUMIF(Revenues!#REF!,'Current Working'!$A$11:$A$13,Revenues!#REF!)</f>
        <v>#REF!</v>
      </c>
      <c r="AZ12" s="46" t="e">
        <f>+AY12-AT12</f>
        <v>#REF!</v>
      </c>
      <c r="BA12" s="47" t="str">
        <f>IFERROR(AZ12/AT12,"-")</f>
        <v>-</v>
      </c>
      <c r="BB12" s="42" t="e">
        <f>SUMIF(Revenues!#REF!,'Current Working'!$A$11:$A$13,Revenues!#REF!)</f>
        <v>#REF!</v>
      </c>
      <c r="BC12" s="42" t="e">
        <f>SUMIF(Revenues!#REF!,'Current Working'!$A$11:$A$13,Revenues!#REF!)</f>
        <v>#REF!</v>
      </c>
      <c r="BD12" s="42" t="e">
        <f>SUMIF(Revenues!#REF!,'Current Working'!$A$11:$A$13,Revenues!#REF!)</f>
        <v>#REF!</v>
      </c>
      <c r="BE12" s="42" t="e">
        <f>SUMIF(Revenues!#REF!,'Current Working'!$A$11:$A$13,Revenues!#REF!)</f>
        <v>#REF!</v>
      </c>
      <c r="BF12" s="42" t="e">
        <f>SUMIF(Revenues!#REF!,'Current Working'!$A$11:$A$13,Revenues!#REF!)</f>
        <v>#REF!</v>
      </c>
      <c r="BG12" s="42" t="e">
        <f>SUMIF(Revenues!#REF!,'Current Working'!$A$11:$A$13,Revenues!#REF!)</f>
        <v>#REF!</v>
      </c>
      <c r="BH12" s="46" t="e">
        <f>+BG12-BB12</f>
        <v>#REF!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SUMIF(Revenues!$A$17,'Current Working'!$A$11:$A$13,Revenues!H5:H19)</f>
        <v>0</v>
      </c>
      <c r="G13" s="42">
        <f>SUMIF(Revenues!$A$17,'Current Working'!$A$11:$A$13,Revenues!I5:I19)</f>
        <v>0</v>
      </c>
      <c r="H13" s="42">
        <f>SUMIF(Revenues!$A$17,'Current Working'!$A$11:$A$13,Revenues!J5:J19)</f>
        <v>0</v>
      </c>
      <c r="I13" s="42">
        <f>SUMIF(Revenues!$A$17,'Current Working'!$A$11:$A$13,Revenues!K5:K19)</f>
        <v>0</v>
      </c>
      <c r="J13" s="42">
        <f>SUMIF(Revenues!$A$17,'Current Working'!$A$11:$A$13,Revenues!L5:L19)</f>
        <v>0</v>
      </c>
      <c r="K13" s="42">
        <f>SUMIF(Revenues!$A$17,'Current Working'!$A$11:$A$13,Revenues!M5:M19)</f>
        <v>0</v>
      </c>
      <c r="L13" s="42">
        <f>SUMIF(Revenues!$A$17,'Current Working'!$A$11:$A$13,Revenues!N5:N19)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SUMIF(Revenues!$A$17,'Current Working'!$A$11:$A$13,Revenues!Q5:Q19)</f>
        <v>0</v>
      </c>
      <c r="R13" s="42">
        <f>SUMIF(Revenues!$A$17,'Current Working'!$A$11:$A$13,Revenues!R5:R19)</f>
        <v>0</v>
      </c>
      <c r="S13" s="42">
        <f>SUMIF(Revenues!$A$17,'Current Working'!$A$11:$A$13,Revenues!S5:S19)</f>
        <v>0</v>
      </c>
      <c r="T13" s="42">
        <f>SUMIF(Revenues!$A$17,'Current Working'!$A$11:$A$13,Revenues!T5:T19)</f>
        <v>0</v>
      </c>
      <c r="U13" s="42">
        <f>SUMIF(Revenues!$A$17,'Current Working'!$A$11:$A$13,Revenues!U5:U19)</f>
        <v>0</v>
      </c>
      <c r="V13" s="42">
        <f>SUMIF(Revenues!$A$17,'Current Working'!$A$11:$A$13,Revenues!V5:V19)</f>
        <v>0</v>
      </c>
      <c r="W13" s="42">
        <f>SUMIF(Revenues!$A$17,'Current Working'!$A$11:$A$13,Revenues!W5:W19)</f>
        <v>0</v>
      </c>
      <c r="X13" s="50">
        <f>+W13-Q13</f>
        <v>0</v>
      </c>
      <c r="Y13" s="51" t="str">
        <f>IFERROR(X13/L13,"-")</f>
        <v>-</v>
      </c>
      <c r="Z13" s="45"/>
      <c r="AA13" s="45"/>
      <c r="AB13" s="42">
        <f>SUMIF(Revenues!$A$17,'Current Working'!$A$11:$A$13,Revenues!Z5:Z19)</f>
        <v>0</v>
      </c>
      <c r="AC13" s="42">
        <f>SUMIF(Revenues!$A$17,'Current Working'!$A$11:$A$13,Revenues!AA5:AA19)</f>
        <v>0</v>
      </c>
      <c r="AD13" s="42">
        <f>SUMIF(Revenues!$A$17,'Current Working'!$A$11:$A$13,Revenues!AB5:AB19)</f>
        <v>0</v>
      </c>
      <c r="AE13" s="42">
        <f>SUMIF(Revenues!$A$17,'Current Working'!$A$11:$A$13,Revenues!AC5:AC19)</f>
        <v>0</v>
      </c>
      <c r="AF13" s="42">
        <f>SUMIF(Revenues!$A$17,'Current Working'!$A$11:$A$13,Revenues!AD5:AD19)</f>
        <v>0</v>
      </c>
      <c r="AG13" s="42">
        <f>SUMIF(Revenues!$A$17,'Current Working'!$A$11:$A$13,Revenues!AE5:AE19)</f>
        <v>0</v>
      </c>
      <c r="AH13" s="42">
        <f>SUMIF(Revenues!$A$17,'Current Working'!$A$11:$A$13,Revenues!AF5:AF19)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SUMIF(Revenues!$A$17,'Current Working'!$A$11:$A$44,Revenues!AI5:AI19)</f>
        <v>0</v>
      </c>
      <c r="AN13" s="42">
        <f>SUMIF(Revenues!$A$17,'Current Working'!$A$11:$A$44,Revenues!AJ5:AJ19)</f>
        <v>0</v>
      </c>
      <c r="AO13" s="42">
        <f>SUMIF(Revenues!$A$17,'Current Working'!$A$11:$A$13,Revenues!AK5:AK19)</f>
        <v>0</v>
      </c>
      <c r="AP13" s="42">
        <f>SUMIF(Revenues!$A$17,'Current Working'!$A$11:$A$13,Revenues!AL5:AL19)</f>
        <v>0</v>
      </c>
      <c r="AQ13" s="42">
        <f>SUMIF(Revenues!$A$17,'Current Working'!$A$11:$A$13,Revenues!AM5:AM19)</f>
        <v>0</v>
      </c>
      <c r="AR13" s="42">
        <f>SUMIF(Revenues!$A$17,'Current Working'!$A$11:$A$13,Revenues!AN5:AN19)</f>
        <v>0</v>
      </c>
      <c r="AS13" s="42">
        <f>SUMIF(Revenues!$A$17,'Current Working'!$A$11:$A$13,Revenues!AO5:AO19)</f>
        <v>0</v>
      </c>
      <c r="AT13" s="42">
        <f>SUMIF(Revenues!$A$17,'Current Working'!$A$11:$A$13,Revenues!AP5:AP19)</f>
        <v>0</v>
      </c>
      <c r="AU13" s="46">
        <f>+AT13-AN13</f>
        <v>0</v>
      </c>
      <c r="AV13" s="47" t="str">
        <f>IFERROR(AU13/AN13,"-")</f>
        <v>-</v>
      </c>
      <c r="AY13" s="42" t="e">
        <f>SUMIF(Revenues!#REF!,'Current Working'!$A$11:$A$13,Revenues!#REF!)</f>
        <v>#REF!</v>
      </c>
      <c r="AZ13" s="46" t="e">
        <f>+AY13-AT13</f>
        <v>#REF!</v>
      </c>
      <c r="BA13" s="47" t="str">
        <f>IFERROR(AZ13/AT13,"-")</f>
        <v>-</v>
      </c>
      <c r="BB13" s="42" t="e">
        <f>SUMIF(Revenues!#REF!,'Current Working'!$A$11:$A$13,Revenues!#REF!)</f>
        <v>#REF!</v>
      </c>
      <c r="BC13" s="42" t="e">
        <f>SUMIF(Revenues!#REF!,'Current Working'!$A$11:$A$13,Revenues!#REF!)</f>
        <v>#REF!</v>
      </c>
      <c r="BD13" s="42" t="e">
        <f>SUMIF(Revenues!#REF!,'Current Working'!$A$11:$A$13,Revenues!#REF!)</f>
        <v>#REF!</v>
      </c>
      <c r="BE13" s="42" t="e">
        <f>SUMIF(Revenues!#REF!,'Current Working'!$A$11:$A$13,Revenues!#REF!)</f>
        <v>#REF!</v>
      </c>
      <c r="BF13" s="42" t="e">
        <f>SUMIF(Revenues!#REF!,'Current Working'!$A$11:$A$13,Revenues!#REF!)</f>
        <v>#REF!</v>
      </c>
      <c r="BG13" s="42" t="e">
        <f>SUMIF(Revenues!#REF!,'Current Working'!$A$11:$A$13,Revenues!#REF!)</f>
        <v>#REF!</v>
      </c>
      <c r="BH13" s="46" t="e">
        <f>+BG13-BB13</f>
        <v>#REF!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0</v>
      </c>
      <c r="G14" s="54">
        <f t="shared" si="0"/>
        <v>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0</v>
      </c>
      <c r="L14" s="54">
        <f t="shared" si="0"/>
        <v>0</v>
      </c>
      <c r="M14" s="55">
        <f>L14-G14</f>
        <v>0</v>
      </c>
      <c r="N14" s="44" t="str">
        <f>IFERROR(M14/G14,"-")</f>
        <v>-</v>
      </c>
      <c r="O14" s="45"/>
      <c r="Q14" s="54">
        <f t="shared" ref="Q14:W14" si="1">SUM(Q11:Q13)</f>
        <v>0</v>
      </c>
      <c r="R14" s="54">
        <f t="shared" si="1"/>
        <v>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0</v>
      </c>
      <c r="W14" s="54">
        <f t="shared" si="1"/>
        <v>0</v>
      </c>
      <c r="X14" s="43">
        <f>+W14-Q14</f>
        <v>0</v>
      </c>
      <c r="Y14" s="44" t="str">
        <f>IFERROR(X14/Q14,"-")</f>
        <v>-</v>
      </c>
      <c r="Z14" s="45"/>
      <c r="AA14" s="45"/>
      <c r="AB14" s="53">
        <f>SUM(AB11:AB13)</f>
        <v>0</v>
      </c>
      <c r="AC14" s="54">
        <f>SUM(AC11:AC13)</f>
        <v>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0</v>
      </c>
      <c r="AH14" s="54">
        <f t="shared" si="2"/>
        <v>2990179</v>
      </c>
      <c r="AI14" s="54">
        <f t="shared" si="2"/>
        <v>2990179</v>
      </c>
      <c r="AJ14" s="47" t="str">
        <f>IFERROR(AI14/AC14,"-")</f>
        <v>-</v>
      </c>
      <c r="AL14" s="14"/>
      <c r="AM14" s="53">
        <f>SUM(AM11:AM13)</f>
        <v>2841900</v>
      </c>
      <c r="AN14" s="54">
        <f>SUM(AN11:AN13)</f>
        <v>2841900</v>
      </c>
      <c r="AO14" s="54">
        <f t="shared" ref="AO14:AS14" si="3">SUM(AO11:AO13)</f>
        <v>0</v>
      </c>
      <c r="AP14" s="54">
        <f t="shared" si="3"/>
        <v>0</v>
      </c>
      <c r="AQ14" s="54">
        <f t="shared" si="3"/>
        <v>0</v>
      </c>
      <c r="AR14" s="54">
        <f t="shared" si="3"/>
        <v>0</v>
      </c>
      <c r="AS14" s="54">
        <f t="shared" si="3"/>
        <v>0</v>
      </c>
      <c r="AT14" s="54">
        <f t="shared" ref="AT14:AU14" si="4">SUM(AT11:AT13)</f>
        <v>0</v>
      </c>
      <c r="AU14" s="54">
        <f t="shared" si="4"/>
        <v>-2841900</v>
      </c>
      <c r="AV14" s="47">
        <f>IFERROR(AU14/AN14,"-")</f>
        <v>-1</v>
      </c>
      <c r="AY14" s="53" t="e">
        <f>SUM(AY11:AY13)</f>
        <v>#REF!</v>
      </c>
      <c r="AZ14" s="54" t="e">
        <f>SUM(AZ11:AZ13)</f>
        <v>#REF!</v>
      </c>
      <c r="BA14" s="47" t="str">
        <f>IFERROR(AZ14/AT14,"-")</f>
        <v>-</v>
      </c>
      <c r="BB14" s="54" t="e">
        <f>SUM(BB11:BB13)</f>
        <v>#REF!</v>
      </c>
      <c r="BC14" s="54" t="e">
        <f t="shared" ref="BC14:BH14" si="5">SUM(BC11:BC13)</f>
        <v>#REF!</v>
      </c>
      <c r="BD14" s="54" t="e">
        <f t="shared" si="5"/>
        <v>#REF!</v>
      </c>
      <c r="BE14" s="54" t="e">
        <f t="shared" si="5"/>
        <v>#REF!</v>
      </c>
      <c r="BF14" s="56" t="e">
        <f t="shared" si="5"/>
        <v>#REF!</v>
      </c>
      <c r="BG14" s="54" t="e">
        <f t="shared" si="5"/>
        <v>#REF!</v>
      </c>
      <c r="BH14" s="54" t="e">
        <f t="shared" si="5"/>
        <v>#REF!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3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SUMIF(Expenses!$A$3:$A$172,'Current Working'!$A$17:$A$22,Expenses!H$3:H$172)</f>
        <v>0</v>
      </c>
      <c r="G17" s="42">
        <f>SUMIF(Expenses!$A$3:$A$172,'Current Working'!$A$17:$A$22,Expenses!I$3:I$172)</f>
        <v>0</v>
      </c>
      <c r="H17" s="42">
        <f>SUMIF(Expenses!$A$3:$A$172,'Current Working'!$A$17:$A$22,Expenses!J$3:J$172)</f>
        <v>0</v>
      </c>
      <c r="I17" s="42">
        <f>SUMIF(Expenses!$A$3:$A$172,'Current Working'!$A$17:$A$22,Expenses!K$3:K$172)</f>
        <v>0</v>
      </c>
      <c r="J17" s="42">
        <f>SUMIF(Expenses!$A$3:$A$172,'Current Working'!$A$17:$A$22,Expenses!L$3:L$172)</f>
        <v>0</v>
      </c>
      <c r="K17" s="42">
        <f>SUMIF(Expenses!$A$3:$A$172,'Current Working'!$A$17:$A$22,Expenses!M$3:M$172)</f>
        <v>0</v>
      </c>
      <c r="L17" s="42">
        <f>SUMIF(Expenses!$A$3:$A$172,'Current Working'!$A$17:$A$22,Expenses!N$3:N$172)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SUMIF(Expenses!$A$3:$A$172,'Current Working'!$A$17:$A$22,Expenses!Q$3:Q$172)</f>
        <v>0</v>
      </c>
      <c r="R17" s="42">
        <f>SUMIF(Expenses!$A$3:$A$172,'Current Working'!$A$17:$A$22,Expenses!R$3:R$172)</f>
        <v>0</v>
      </c>
      <c r="S17" s="42">
        <f>SUMIF(Expenses!$A$3:$A$172,'Current Working'!$A$17:$A$22,Expenses!S$3:S$172)</f>
        <v>0</v>
      </c>
      <c r="T17" s="42">
        <f>SUMIF(Expenses!$A$3:$A$172,'Current Working'!$A$17:$A$22,Expenses!T$3:T$172)</f>
        <v>0</v>
      </c>
      <c r="U17" s="42">
        <f>SUMIF(Expenses!$A$3:$A$172,'Current Working'!$A$17:$A$22,Expenses!U$3:U$172)</f>
        <v>0</v>
      </c>
      <c r="V17" s="42">
        <f>SUMIF(Expenses!$A$3:$A$172,'Current Working'!$A$17:$A$22,Expenses!V$3:V$172)</f>
        <v>0</v>
      </c>
      <c r="W17" s="42">
        <f>SUMIF(Expenses!$A$3:$A$172,'Current Working'!$A$17:$A$22,Expenses!W$3:W$172)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SUMIF(Expenses!$A$3:$A$172,'Current Working'!$A$17:$A$22,Expenses!Z$3:Z$172)</f>
        <v>2517275</v>
      </c>
      <c r="AC17" s="42">
        <f>SUMIF(Expenses!$A$3:$A$172,'Current Working'!$A$17:$A$22,Expenses!AA$3:AA$172)</f>
        <v>2821765</v>
      </c>
      <c r="AD17" s="42">
        <f>SUMIF(Expenses!$A$3:$A$172,'Current Working'!$A$17:$A$22,Expenses!AB$3:AB$172)</f>
        <v>0</v>
      </c>
      <c r="AE17" s="42">
        <f>SUMIF(Expenses!$A$3:$A$172,'Current Working'!$A$17:$A$22,Expenses!AC$3:AC$172)</f>
        <v>0</v>
      </c>
      <c r="AF17" s="42">
        <f>SUMIF(Expenses!$A$3:$A$172,'Current Working'!$A$17:$A$22,Expenses!AD$3:AD$172)</f>
        <v>0</v>
      </c>
      <c r="AG17" s="42">
        <f>SUMIF(Expenses!$A$3:$A$172,'Current Working'!$A$17:$A$22,Expenses!AE$3:AE$172)</f>
        <v>451001.97000000003</v>
      </c>
      <c r="AH17" s="42">
        <f>SUMIF(Expenses!$A$3:$A$172,'Current Working'!$A$17:$A$22,Expenses!AF$3:AF$172)</f>
        <v>451001.97000000003</v>
      </c>
      <c r="AI17" s="46">
        <f>+AH17-AC17</f>
        <v>-2370763.0299999998</v>
      </c>
      <c r="AJ17" s="47">
        <f>IFERROR(AI17/AC17,"-")</f>
        <v>-0.84017025868560979</v>
      </c>
      <c r="AK17" s="48"/>
      <c r="AL17" s="49"/>
      <c r="AM17" s="42">
        <f>SUMIF(Expenses!$A$3:$A$172,'Current Working'!$A$17:$A$22,Expenses!AI$3:AI$172)</f>
        <v>2517275</v>
      </c>
      <c r="AN17" s="42">
        <f>SUMIF(Expenses!$A$3:$A$172,'Current Working'!$A$17:$A$22,Expenses!AJ$3:AJ$172)</f>
        <v>2517275</v>
      </c>
      <c r="AO17" s="42">
        <f>SUMIF(Expenses!$A$3:$A$172,'Current Working'!$A$17:$A$22,Expenses!AK$3:AK$172)</f>
        <v>2467275</v>
      </c>
      <c r="AP17" s="42">
        <f>SUMIF(Expenses!$A$3:$A$172,'Current Working'!$A$17:$A$22,Expenses!AL$3:AL$172)</f>
        <v>0</v>
      </c>
      <c r="AQ17" s="42">
        <f>SUMIF(Expenses!$A$3:$A$172,'Current Working'!$A$17:$A$22,Expenses!AM$3:AM$172)</f>
        <v>0</v>
      </c>
      <c r="AR17" s="42">
        <f>SUMIF(Expenses!$A$3:$A$172,'Current Working'!$A$17:$A$22,Expenses!AN$3:AN$172)</f>
        <v>0</v>
      </c>
      <c r="AS17" s="42">
        <f>SUMIF(Expenses!$A$3:$A$172,'Current Working'!$A$17:$A$22,Expenses!AO$3:AO$172)</f>
        <v>0</v>
      </c>
      <c r="AT17" s="42">
        <f>SUMIF(Expenses!$A$3:$A$172,'Current Working'!$A$17:$A$22,Expenses!AP$3:AP$172)</f>
        <v>0</v>
      </c>
      <c r="AU17" s="46">
        <f>+AT17-AN17</f>
        <v>-2517275</v>
      </c>
      <c r="AV17" s="47">
        <f>IFERROR(AU17/AN17,"-")</f>
        <v>-1</v>
      </c>
      <c r="AW17" s="48"/>
      <c r="AX17" s="68"/>
      <c r="AY17" s="42">
        <f>SUMIF(Expenses!$A$3:$A$172,'Current Working'!$A$17:$A$22,Expenses!AS$3:AS$172)</f>
        <v>0</v>
      </c>
      <c r="AZ17" s="46">
        <f>+AY17-AT17</f>
        <v>0</v>
      </c>
      <c r="BA17" s="47" t="str">
        <f>IFERROR(AZ17/AT17,"-")</f>
        <v>-</v>
      </c>
      <c r="BB17" s="42">
        <f>SUMIF(Expenses!$A$3:$A$172,'Current Working'!$A$17:$A$22,Expenses!AT$3:AT$172)</f>
        <v>0</v>
      </c>
      <c r="BC17" s="42">
        <f>SUMIF(Expenses!$A$3:$A$172,'Current Working'!$A$17:$A$22,Expenses!AU$3:AU$172)</f>
        <v>0</v>
      </c>
      <c r="BD17" s="42">
        <f>SUMIF(Expenses!$A$3:$A$172,'Current Working'!$A$17:$A$22,Expenses!AV$3:AV$172)</f>
        <v>0</v>
      </c>
      <c r="BE17" s="42">
        <f>SUMIF(Expenses!$A$3:$A$172,'Current Working'!$A$17:$A$22,Expenses!AW$3:AW$172)</f>
        <v>0</v>
      </c>
      <c r="BF17" s="42">
        <f>SUMIF(Expenses!$A$3:$A$172,'Current Working'!$A$17:$A$22,Expenses!AX$3:AX$172)</f>
        <v>0</v>
      </c>
      <c r="BG17" s="42">
        <f>SUMIF(Expenses!$A$3:$A$172,'Current Working'!$A$17:$A$22,Expenses!AY$3:AY$172)</f>
        <v>0</v>
      </c>
      <c r="BH17" s="46">
        <f>+BG17-BB17</f>
        <v>0</v>
      </c>
      <c r="BI17" s="47" t="str">
        <f>IFERROR(BH17/BB17,"-")</f>
        <v>-</v>
      </c>
      <c r="BJ17" s="48"/>
    </row>
    <row r="18" spans="1:63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SUMIF(Expenses!$A$3:$A$172,'Current Working'!$A$17:$A$22,Expenses!H$3:H$172)</f>
        <v>0</v>
      </c>
      <c r="G18" s="42">
        <f>SUMIF(Expenses!$A$3:$A$172,'Current Working'!$A$17:$A$22,Expenses!I$3:I$172)</f>
        <v>0</v>
      </c>
      <c r="H18" s="42">
        <f>SUMIF(Expenses!$A$3:$A$172,'Current Working'!$A$17:$A$22,Expenses!J$3:J$172)</f>
        <v>0</v>
      </c>
      <c r="I18" s="42">
        <f>SUMIF(Expenses!$A$3:$A$172,'Current Working'!$A$17:$A$22,Expenses!K$3:K$172)</f>
        <v>0</v>
      </c>
      <c r="J18" s="42">
        <f>SUMIF(Expenses!$A$3:$A$172,'Current Working'!$A$17:$A$22,Expenses!L$3:L$172)</f>
        <v>0</v>
      </c>
      <c r="K18" s="42">
        <f>SUMIF(Expenses!$A$3:$A$172,'Current Working'!$A$17:$A$22,Expenses!M$3:M$172)</f>
        <v>0</v>
      </c>
      <c r="L18" s="42">
        <f>SUMIF(Expenses!$A$3:$A$172,'Current Working'!$A$17:$A$22,Expenses!N$3:N$172)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SUMIF(Expenses!$A$3:$A$172,'Current Working'!$A$17:$A$22,Expenses!Q$3:Q$172)</f>
        <v>0</v>
      </c>
      <c r="R18" s="42">
        <f>SUMIF(Expenses!$A$3:$A$172,'Current Working'!$A$17:$A$22,Expenses!R$3:R$172)</f>
        <v>0</v>
      </c>
      <c r="S18" s="42">
        <f>SUMIF(Expenses!$A$3:$A$172,'Current Working'!$A$17:$A$22,Expenses!S$3:S$172)</f>
        <v>0</v>
      </c>
      <c r="T18" s="42">
        <f>SUMIF(Expenses!$A$3:$A$172,'Current Working'!$A$17:$A$22,Expenses!T$3:T$172)</f>
        <v>0</v>
      </c>
      <c r="U18" s="42">
        <f>SUMIF(Expenses!$A$3:$A$172,'Current Working'!$A$17:$A$22,Expenses!U$3:U$172)</f>
        <v>0</v>
      </c>
      <c r="V18" s="42">
        <f>SUMIF(Expenses!$A$3:$A$172,'Current Working'!$A$17:$A$22,Expenses!V$3:V$172)</f>
        <v>0</v>
      </c>
      <c r="W18" s="42">
        <f>SUMIF(Expenses!$A$3:$A$172,'Current Working'!$A$17:$A$22,Expenses!W$3:W$172)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SUMIF(Expenses!$A$3:$A$172,'Current Working'!$A$17:$A$22,Expenses!Z$3:Z$172)</f>
        <v>0</v>
      </c>
      <c r="AC18" s="42">
        <f>SUMIF(Expenses!$A$3:$A$172,'Current Working'!$A$17:$A$22,Expenses!AA$3:AA$172)</f>
        <v>0</v>
      </c>
      <c r="AD18" s="42">
        <f>SUMIF(Expenses!$A$3:$A$172,'Current Working'!$A$17:$A$22,Expenses!AB$3:AB$172)</f>
        <v>0</v>
      </c>
      <c r="AE18" s="42">
        <f>SUMIF(Expenses!$A$3:$A$172,'Current Working'!$A$17:$A$22,Expenses!AC$3:AC$172)</f>
        <v>0</v>
      </c>
      <c r="AF18" s="42">
        <f>SUMIF(Expenses!$A$3:$A$172,'Current Working'!$A$17:$A$22,Expenses!AD$3:AD$172)</f>
        <v>0</v>
      </c>
      <c r="AG18" s="42">
        <f>SUMIF(Expenses!$A$3:$A$172,'Current Working'!$A$17:$A$22,Expenses!AE$3:AE$172)</f>
        <v>0</v>
      </c>
      <c r="AH18" s="42">
        <f>SUMIF(Expenses!$A$3:$A$172,'Current Working'!$A$17:$A$22,Expenses!AF$3:AF$172)</f>
        <v>0</v>
      </c>
      <c r="AI18" s="46">
        <f>+AH18-AC18</f>
        <v>0</v>
      </c>
      <c r="AJ18" s="47" t="str">
        <f>IFERROR(AI18/AC18,"-")</f>
        <v>-</v>
      </c>
      <c r="AK18" s="48"/>
      <c r="AL18" s="49"/>
      <c r="AM18" s="42">
        <f>SUMIF(Expenses!$A$3:$A$172,'Current Working'!$A$17:$A$22,Expenses!AI$3:AI$172)</f>
        <v>0</v>
      </c>
      <c r="AN18" s="42">
        <f>SUMIF(Expenses!$A$3:$A$172,'Current Working'!$A$17:$A$22,Expenses!AJ$3:AJ$172)</f>
        <v>0</v>
      </c>
      <c r="AO18" s="42">
        <f>SUMIF(Expenses!$A$3:$A$172,'Current Working'!$A$17:$A$22,Expenses!AK$3:AK$172)</f>
        <v>0</v>
      </c>
      <c r="AP18" s="42">
        <f>SUMIF(Expenses!$A$3:$A$172,'Current Working'!$A$17:$A$22,Expenses!AL$3:AL$172)</f>
        <v>0</v>
      </c>
      <c r="AQ18" s="42">
        <f>SUMIF(Expenses!$A$3:$A$172,'Current Working'!$A$17:$A$22,Expenses!AM$3:AM$172)</f>
        <v>0</v>
      </c>
      <c r="AR18" s="42">
        <f>SUMIF(Expenses!$A$3:$A$172,'Current Working'!$A$17:$A$22,Expenses!AN$3:AN$172)</f>
        <v>0</v>
      </c>
      <c r="AS18" s="42">
        <f>SUMIF(Expenses!$A$3:$A$172,'Current Working'!$A$17:$A$22,Expenses!AO$3:AO$172)</f>
        <v>0</v>
      </c>
      <c r="AT18" s="42">
        <f>SUMIF(Expenses!$A$3:$A$172,'Current Working'!$A$17:$A$22,Expenses!AP$3:AP$172)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SUMIF(Expenses!$A$3:$A$172,'Current Working'!$A$17:$A$22,Expenses!AS$3:AS$172)</f>
        <v>0</v>
      </c>
      <c r="AZ18" s="46">
        <f>+AY18-AT18</f>
        <v>0</v>
      </c>
      <c r="BA18" s="47" t="str">
        <f>IFERROR(AZ18/AT18,"-")</f>
        <v>-</v>
      </c>
      <c r="BB18" s="42">
        <f>SUMIF(Expenses!$A$3:$A$172,'Current Working'!$A$17:$A$22,Expenses!AT$3:AT$172)</f>
        <v>0</v>
      </c>
      <c r="BC18" s="42">
        <f>SUMIF(Expenses!$A$3:$A$172,'Current Working'!$A$17:$A$22,Expenses!AU$3:AU$172)</f>
        <v>0</v>
      </c>
      <c r="BD18" s="42">
        <f>SUMIF(Expenses!$A$3:$A$172,'Current Working'!$A$17:$A$22,Expenses!AV$3:AV$172)</f>
        <v>0</v>
      </c>
      <c r="BE18" s="42">
        <f>SUMIF(Expenses!$A$3:$A$172,'Current Working'!$A$17:$A$22,Expenses!AW$3:AW$172)</f>
        <v>0</v>
      </c>
      <c r="BF18" s="42">
        <f>SUMIF(Expenses!$A$3:$A$172,'Current Working'!$A$17:$A$22,Expenses!AX$3:AX$172)</f>
        <v>0</v>
      </c>
      <c r="BG18" s="42">
        <f>SUMIF(Expenses!$A$3:$A$172,'Current Working'!$A$17:$A$22,Expenses!AY$3:AY$172)</f>
        <v>0</v>
      </c>
      <c r="BH18" s="46">
        <f>+BG18-BB18</f>
        <v>0</v>
      </c>
      <c r="BI18" s="47" t="str">
        <f>IFERROR(BH18/BB18,"-")</f>
        <v>-</v>
      </c>
      <c r="BJ18" s="69"/>
    </row>
    <row r="19" spans="1:63" s="67" customFormat="1" x14ac:dyDescent="0.25">
      <c r="A19" s="65">
        <v>6</v>
      </c>
      <c r="B19" s="66"/>
      <c r="C19" s="66"/>
      <c r="D19" s="40" t="s">
        <v>110</v>
      </c>
      <c r="E19" s="41"/>
      <c r="F19" s="42">
        <f>SUMIF(Expenses!$A$3:$A$172,'Current Working'!$A$17:$A$22,Expenses!H$3:H$172)</f>
        <v>0</v>
      </c>
      <c r="G19" s="42">
        <f>SUMIF(Expenses!$A$3:$A$172,'Current Working'!$A$17:$A$22,Expenses!I$3:I$172)</f>
        <v>0</v>
      </c>
      <c r="H19" s="42">
        <f>SUMIF(Expenses!$A$3:$A$172,'Current Working'!$A$17:$A$22,Expenses!J$3:J$172)</f>
        <v>0</v>
      </c>
      <c r="I19" s="42">
        <f>SUMIF(Expenses!$A$3:$A$172,'Current Working'!$A$17:$A$22,Expenses!K$3:K$172)</f>
        <v>0</v>
      </c>
      <c r="J19" s="42">
        <f>SUMIF(Expenses!$A$3:$A$172,'Current Working'!$A$17:$A$22,Expenses!L$3:L$172)</f>
        <v>0</v>
      </c>
      <c r="K19" s="42">
        <f>SUMIF(Expenses!$A$3:$A$172,'Current Working'!$A$17:$A$22,Expenses!M$3:M$172)</f>
        <v>0</v>
      </c>
      <c r="L19" s="42">
        <f>SUMIF(Expenses!$A$3:$A$172,'Current Working'!$A$17:$A$22,Expenses!N$3:N$172)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SUMIF(Expenses!$A$3:$A$172,'Current Working'!$A$17:$A$22,Expenses!Q$3:Q$172)</f>
        <v>0</v>
      </c>
      <c r="R19" s="42">
        <f>SUMIF(Expenses!$A$3:$A$172,'Current Working'!$A$17:$A$22,Expenses!R$3:R$172)</f>
        <v>0</v>
      </c>
      <c r="S19" s="42">
        <f>SUMIF(Expenses!$A$3:$A$172,'Current Working'!$A$17:$A$22,Expenses!S$3:S$172)</f>
        <v>0</v>
      </c>
      <c r="T19" s="42">
        <f>SUMIF(Expenses!$A$3:$A$172,'Current Working'!$A$17:$A$22,Expenses!T$3:T$172)</f>
        <v>0</v>
      </c>
      <c r="U19" s="42">
        <f>SUMIF(Expenses!$A$3:$A$172,'Current Working'!$A$17:$A$22,Expenses!U$3:U$172)</f>
        <v>0</v>
      </c>
      <c r="V19" s="42">
        <f>SUMIF(Expenses!$A$3:$A$172,'Current Working'!$A$17:$A$22,Expenses!V$3:V$172)</f>
        <v>0</v>
      </c>
      <c r="W19" s="42">
        <f>SUMIF(Expenses!$A$3:$A$172,'Current Working'!$A$17:$A$22,Expenses!W$3:W$172)</f>
        <v>0</v>
      </c>
      <c r="X19" s="46">
        <f>+W19-Q19</f>
        <v>0</v>
      </c>
      <c r="Y19" s="47" t="str">
        <f>IFERROR(X19/Q19,"-")</f>
        <v>-</v>
      </c>
      <c r="Z19" s="41"/>
      <c r="AA19" s="41"/>
      <c r="AB19" s="42">
        <f>SUMIF(Expenses!$A$3:$A$172,'Current Working'!$A$17:$A$22,Expenses!Z$3:Z$172)</f>
        <v>350000</v>
      </c>
      <c r="AC19" s="42">
        <f>SUMIF(Expenses!$A$3:$A$172,'Current Working'!$A$17:$A$22,Expenses!AA$3:AA$172)</f>
        <v>366373</v>
      </c>
      <c r="AD19" s="42">
        <f>SUMIF(Expenses!$A$3:$A$172,'Current Working'!$A$17:$A$22,Expenses!AB$3:AB$172)</f>
        <v>0</v>
      </c>
      <c r="AE19" s="42">
        <f>SUMIF(Expenses!$A$3:$A$172,'Current Working'!$A$17:$A$22,Expenses!AC$3:AC$172)</f>
        <v>0</v>
      </c>
      <c r="AF19" s="42">
        <f>SUMIF(Expenses!$A$3:$A$172,'Current Working'!$A$17:$A$22,Expenses!AD$3:AD$172)</f>
        <v>0</v>
      </c>
      <c r="AG19" s="42">
        <f>SUMIF(Expenses!$A$3:$A$172,'Current Working'!$A$17:$A$22,Expenses!AE$3:AE$172)</f>
        <v>148778.57999999999</v>
      </c>
      <c r="AH19" s="42">
        <f>SUMIF(Expenses!$A$3:$A$172,'Current Working'!$A$17:$A$22,Expenses!AF$3:AF$172)</f>
        <v>148778.57999999999</v>
      </c>
      <c r="AI19" s="46">
        <f>+AH19-AC19</f>
        <v>-217594.42</v>
      </c>
      <c r="AJ19" s="47">
        <f>IFERROR(AI19/AC19,"-")</f>
        <v>-0.59391499919480972</v>
      </c>
      <c r="AK19" s="48"/>
      <c r="AL19" s="49"/>
      <c r="AM19" s="42">
        <f>SUMIF(Expenses!$A$3:$A$172,'Current Working'!$A$17:$A$22,Expenses!AI$3:AI$172)</f>
        <v>350000</v>
      </c>
      <c r="AN19" s="42">
        <f>SUMIF(Expenses!$A$3:$A$172,'Current Working'!$A$17:$A$22,Expenses!AJ$3:AJ$172)</f>
        <v>350000</v>
      </c>
      <c r="AO19" s="42">
        <f>SUMIF(Expenses!$A$3:$A$172,'Current Working'!$A$17:$A$22,Expenses!AK$3:AK$172)</f>
        <v>350000</v>
      </c>
      <c r="AP19" s="42">
        <f>SUMIF(Expenses!$A$3:$A$172,'Current Working'!$A$17:$A$22,Expenses!AL$3:AL$172)</f>
        <v>0</v>
      </c>
      <c r="AQ19" s="42">
        <f>SUMIF(Expenses!$A$3:$A$172,'Current Working'!$A$17:$A$22,Expenses!AM$3:AM$172)</f>
        <v>0</v>
      </c>
      <c r="AR19" s="42">
        <f>SUMIF(Expenses!$A$3:$A$172,'Current Working'!$A$17:$A$22,Expenses!AN$3:AN$172)</f>
        <v>0</v>
      </c>
      <c r="AS19" s="42">
        <f>SUMIF(Expenses!$A$3:$A$172,'Current Working'!$A$17:$A$22,Expenses!AO$3:AO$172)</f>
        <v>0</v>
      </c>
      <c r="AT19" s="42">
        <f>SUMIF(Expenses!$A$3:$A$172,'Current Working'!$A$17:$A$22,Expenses!AP$3:AP$172)</f>
        <v>0</v>
      </c>
      <c r="AU19" s="46">
        <f>+AT19-AN19</f>
        <v>-350000</v>
      </c>
      <c r="AV19" s="47">
        <f t="shared" si="6"/>
        <v>-1</v>
      </c>
      <c r="AW19" s="70"/>
      <c r="AY19" s="42">
        <f>SUMIF(Expenses!$A$3:$A$172,'Current Working'!$A$17:$A$22,Expenses!AS$3:AS$172)</f>
        <v>0</v>
      </c>
      <c r="AZ19" s="46">
        <f>+AY19-AT19</f>
        <v>0</v>
      </c>
      <c r="BA19" s="47" t="str">
        <f>IFERROR(AZ19/AT19,"-")</f>
        <v>-</v>
      </c>
      <c r="BB19" s="42">
        <f>SUMIF(Expenses!$A$3:$A$172,'Current Working'!$A$17:$A$22,Expenses!AT$3:AT$172)</f>
        <v>0</v>
      </c>
      <c r="BC19" s="42">
        <f>SUMIF(Expenses!$A$3:$A$172,'Current Working'!$A$17:$A$22,Expenses!AU$3:AU$172)</f>
        <v>0</v>
      </c>
      <c r="BD19" s="42">
        <f>SUMIF(Expenses!$A$3:$A$172,'Current Working'!$A$17:$A$22,Expenses!AV$3:AV$172)</f>
        <v>0</v>
      </c>
      <c r="BE19" s="42">
        <f>SUMIF(Expenses!$A$3:$A$172,'Current Working'!$A$17:$A$22,Expenses!AW$3:AW$172)</f>
        <v>0</v>
      </c>
      <c r="BF19" s="42">
        <f>SUMIF(Expenses!$A$3:$A$172,'Current Working'!$A$17:$A$22,Expenses!AX$3:AX$172)</f>
        <v>0</v>
      </c>
      <c r="BG19" s="42">
        <f>SUMIF(Expenses!$A$3:$A$172,'Current Working'!$A$17:$A$22,Expenses!AY$3:AY$172)</f>
        <v>0</v>
      </c>
      <c r="BH19" s="46">
        <f>+BG19-BB19</f>
        <v>0</v>
      </c>
      <c r="BI19" s="47" t="str">
        <f>IFERROR(BH19/BB19,"-")</f>
        <v>-</v>
      </c>
      <c r="BJ19" s="70"/>
    </row>
    <row r="20" spans="1:63" s="67" customFormat="1" x14ac:dyDescent="0.25">
      <c r="A20" s="65">
        <v>9</v>
      </c>
      <c r="B20" s="66"/>
      <c r="C20" s="66"/>
      <c r="D20" s="40" t="s">
        <v>109</v>
      </c>
      <c r="E20" s="41"/>
      <c r="F20" s="42">
        <f>SUMIF(Expenses!$A$3:$A$172,'Current Working'!$A$17:$A$22,Expenses!H$3:H$172)</f>
        <v>0</v>
      </c>
      <c r="G20" s="42">
        <f>SUMIF(Expenses!$A$3:$A$172,'Current Working'!$A$17:$A$22,Expenses!I$3:I$172)</f>
        <v>0</v>
      </c>
      <c r="H20" s="42">
        <f>SUMIF(Expenses!$A$3:$A$172,'Current Working'!$A$17:$A$22,Expenses!J$3:J$172)</f>
        <v>0</v>
      </c>
      <c r="I20" s="42">
        <f>SUMIF(Expenses!$A$3:$A$172,'Current Working'!$A$17:$A$22,Expenses!K$3:K$172)</f>
        <v>0</v>
      </c>
      <c r="J20" s="42">
        <f>SUMIF(Expenses!$A$3:$A$172,'Current Working'!$A$17:$A$22,Expenses!L$3:L$172)</f>
        <v>0</v>
      </c>
      <c r="K20" s="42">
        <f>SUMIF(Expenses!$A$3:$A$172,'Current Working'!$A$17:$A$22,Expenses!M$3:M$172)</f>
        <v>0</v>
      </c>
      <c r="L20" s="42">
        <f>SUMIF(Expenses!$A$3:$A$172,'Current Working'!$A$17:$A$22,Expenses!N$3:N$172)</f>
        <v>0</v>
      </c>
      <c r="M20" s="46"/>
      <c r="N20" s="47"/>
      <c r="O20" s="41"/>
      <c r="Q20" s="42">
        <f>SUMIF(Expenses!$A$3:$A$172,'Current Working'!$A$17:$A$22,Expenses!Q$3:Q$172)</f>
        <v>0</v>
      </c>
      <c r="R20" s="42">
        <f>SUMIF(Expenses!$A$3:$A$172,'Current Working'!$A$17:$A$22,Expenses!R$3:R$172)</f>
        <v>0</v>
      </c>
      <c r="S20" s="42">
        <f>SUMIF(Expenses!$A$3:$A$172,'Current Working'!$A$17:$A$22,Expenses!S$3:S$172)</f>
        <v>0</v>
      </c>
      <c r="T20" s="42">
        <f>SUMIF(Expenses!$A$3:$A$172,'Current Working'!$A$17:$A$22,Expenses!T$3:T$172)</f>
        <v>0</v>
      </c>
      <c r="U20" s="42">
        <f>SUMIF(Expenses!$A$3:$A$172,'Current Working'!$A$17:$A$22,Expenses!U$3:U$172)</f>
        <v>0</v>
      </c>
      <c r="V20" s="42">
        <f>SUMIF(Expenses!$A$3:$A$172,'Current Working'!$A$17:$A$22,Expenses!V$3:V$172)</f>
        <v>0</v>
      </c>
      <c r="W20" s="42">
        <f>SUMIF(Expenses!$A$3:$A$172,'Current Working'!$A$17:$A$22,Expenses!W$3:W$172)</f>
        <v>0</v>
      </c>
      <c r="X20" s="46"/>
      <c r="Y20" s="47"/>
      <c r="Z20" s="41"/>
      <c r="AA20" s="41"/>
      <c r="AB20" s="42">
        <f>SUMIF(Expenses!$A$3:$A$172,'Current Working'!$A$17:$A$22,Expenses!Z$3:Z$172)</f>
        <v>0</v>
      </c>
      <c r="AC20" s="42">
        <f>SUMIF(Expenses!$A$3:$A$172,'Current Working'!$A$17:$A$22,Expenses!AA$3:AA$172)</f>
        <v>0</v>
      </c>
      <c r="AD20" s="42">
        <f>SUMIF(Expenses!$A$3:$A$172,'Current Working'!$A$17:$A$22,Expenses!AB$3:AB$172)</f>
        <v>0</v>
      </c>
      <c r="AE20" s="42">
        <f>SUMIF(Expenses!$A$3:$A$172,'Current Working'!$A$17:$A$22,Expenses!AC$3:AC$172)</f>
        <v>0</v>
      </c>
      <c r="AF20" s="42">
        <f>SUMIF(Expenses!$A$3:$A$172,'Current Working'!$A$17:$A$22,Expenses!AD$3:AD$172)</f>
        <v>0</v>
      </c>
      <c r="AG20" s="42">
        <f>SUMIF(Expenses!$A$3:$A$172,'Current Working'!$A$17:$A$22,Expenses!AE$3:AE$172)</f>
        <v>0</v>
      </c>
      <c r="AH20" s="42">
        <f>SUMIF(Expenses!$A$3:$A$172,'Current Working'!$A$17:$A$22,Expenses!AF$3:AF$172)</f>
        <v>0</v>
      </c>
      <c r="AI20" s="46"/>
      <c r="AJ20" s="47"/>
      <c r="AK20" s="48"/>
      <c r="AL20" s="49"/>
      <c r="AM20" s="42">
        <f>SUMIF(Expenses!$A$3:$A$172,'Current Working'!$A$17:$A$22,Expenses!AI$3:AI$172)</f>
        <v>0</v>
      </c>
      <c r="AN20" s="42">
        <f>SUMIF(Expenses!$A$3:$A$172,'Current Working'!$A$17:$A$22,Expenses!AJ$3:AJ$172)</f>
        <v>0</v>
      </c>
      <c r="AO20" s="42">
        <f>SUMIF(Expenses!$A$3:$A$172,'Current Working'!$A$17:$A$22,Expenses!AK$3:AK$172)</f>
        <v>0</v>
      </c>
      <c r="AP20" s="42">
        <f>SUMIF(Expenses!$A$3:$A$172,'Current Working'!$A$17:$A$22,Expenses!AL$3:AL$172)</f>
        <v>0</v>
      </c>
      <c r="AQ20" s="42">
        <f>SUMIF(Expenses!$A$3:$A$172,'Current Working'!$A$17:$A$22,Expenses!AM$3:AM$172)</f>
        <v>0</v>
      </c>
      <c r="AR20" s="42">
        <f>SUMIF(Expenses!$A$3:$A$172,'Current Working'!$A$17:$A$22,Expenses!AN$3:AN$172)</f>
        <v>0</v>
      </c>
      <c r="AS20" s="42">
        <f>SUMIF(Expenses!$A$3:$A$172,'Current Working'!$A$17:$A$22,Expenses!AO$3:AO$172)</f>
        <v>0</v>
      </c>
      <c r="AT20" s="42">
        <f>SUMIF(Expenses!$A$3:$A$172,'Current Working'!$A$17:$A$22,Expenses!AP$3:AP$172)</f>
        <v>0</v>
      </c>
      <c r="AU20" s="46"/>
      <c r="AV20" s="47"/>
      <c r="AW20" s="70"/>
      <c r="AY20" s="42">
        <f>SUMIF(Expenses!$A$3:$A$172,'Current Working'!$A$17:$A$22,Expenses!AS$3:AS$172)</f>
        <v>0</v>
      </c>
      <c r="AZ20" s="46"/>
      <c r="BA20" s="47"/>
      <c r="BB20" s="42">
        <f>SUMIF(Expenses!$A$3:$A$172,'Current Working'!$A$17:$A$22,Expenses!AT$3:AT$172)</f>
        <v>0</v>
      </c>
      <c r="BC20" s="42">
        <f>SUMIF(Expenses!$A$3:$A$172,'Current Working'!$A$17:$A$22,Expenses!AU$3:AU$172)</f>
        <v>0</v>
      </c>
      <c r="BD20" s="42">
        <f>SUMIF(Expenses!$A$3:$A$172,'Current Working'!$A$17:$A$22,Expenses!AV$3:AV$172)</f>
        <v>0</v>
      </c>
      <c r="BE20" s="42">
        <f>SUMIF(Expenses!$A$3:$A$172,'Current Working'!$A$17:$A$22,Expenses!AW$3:AW$172)</f>
        <v>0</v>
      </c>
      <c r="BF20" s="42">
        <f>SUMIF(Expenses!$A$3:$A$172,'Current Working'!$A$17:$A$22,Expenses!AX$3:AX$172)</f>
        <v>0</v>
      </c>
      <c r="BG20" s="42">
        <f>SUMIF(Expenses!$A$3:$A$172,'Current Working'!$A$17:$A$22,Expenses!AY$3:AY$172)</f>
        <v>0</v>
      </c>
      <c r="BH20" s="46"/>
      <c r="BI20" s="47"/>
      <c r="BJ20" s="70"/>
    </row>
    <row r="21" spans="1:63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SUMIF(Expenses!$A$3:$A$172,'Current Working'!$A$17:$A$22,Expenses!H$3:H$172)</f>
        <v>0</v>
      </c>
      <c r="G21" s="42">
        <f>SUMIF(Expenses!$A$3:$A$172,'Current Working'!$A$17:$A$22,Expenses!I$3:I$172)</f>
        <v>0</v>
      </c>
      <c r="H21" s="42">
        <f>SUMIF(Expenses!$A$3:$A$172,'Current Working'!$A$17:$A$22,Expenses!J$3:J$172)</f>
        <v>0</v>
      </c>
      <c r="I21" s="42">
        <f>SUMIF(Expenses!$A$3:$A$172,'Current Working'!$A$17:$A$22,Expenses!K$3:K$172)</f>
        <v>0</v>
      </c>
      <c r="J21" s="42">
        <f>SUMIF(Expenses!$A$3:$A$172,'Current Working'!$A$17:$A$22,Expenses!L$3:L$172)</f>
        <v>0</v>
      </c>
      <c r="K21" s="42">
        <f>SUMIF(Expenses!$A$3:$A$172,'Current Working'!$A$17:$A$22,Expenses!M$3:M$172)</f>
        <v>0</v>
      </c>
      <c r="L21" s="42">
        <f>SUMIF(Expenses!$A$3:$A$172,'Current Working'!$A$17:$A$22,Expenses!N$3:N$172)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SUMIF(Expenses!$A$3:$A$172,'Current Working'!$A$17:$A$22,Expenses!Q$3:Q$172)</f>
        <v>0</v>
      </c>
      <c r="R21" s="42">
        <f>SUMIF(Expenses!$A$3:$A$172,'Current Working'!$A$17:$A$22,Expenses!R$3:R$172)</f>
        <v>0</v>
      </c>
      <c r="S21" s="42">
        <f>SUMIF(Expenses!$A$3:$A$172,'Current Working'!$A$17:$A$22,Expenses!S$3:S$172)</f>
        <v>0</v>
      </c>
      <c r="T21" s="42">
        <f>SUMIF(Expenses!$A$3:$A$172,'Current Working'!$A$17:$A$22,Expenses!T$3:T$172)</f>
        <v>0</v>
      </c>
      <c r="U21" s="42">
        <f>SUMIF(Expenses!$A$3:$A$172,'Current Working'!$A$17:$A$22,Expenses!U$3:U$172)</f>
        <v>0</v>
      </c>
      <c r="V21" s="42">
        <f>SUMIF(Expenses!$A$3:$A$172,'Current Working'!$A$17:$A$22,Expenses!V$3:V$172)</f>
        <v>0</v>
      </c>
      <c r="W21" s="42">
        <f>SUMIF(Expenses!$A$3:$A$172,'Current Working'!$A$17:$A$22,Expenses!W$3:W$172)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SUMIF(Expenses!$A$3:$A$172,'Current Working'!$A$17:$A$22,Expenses!Z$3:Z$172)</f>
        <v>0</v>
      </c>
      <c r="AC21" s="42">
        <f>SUMIF(Expenses!$A$3:$A$172,'Current Working'!$A$17:$A$22,Expenses!AA$3:AA$172)</f>
        <v>0</v>
      </c>
      <c r="AD21" s="42">
        <f>SUMIF(Expenses!$A$3:$A$172,'Current Working'!$A$17:$A$22,Expenses!AB$3:AB$172)</f>
        <v>0</v>
      </c>
      <c r="AE21" s="42">
        <f>SUMIF(Expenses!$A$3:$A$172,'Current Working'!$A$17:$A$22,Expenses!AC$3:AC$172)</f>
        <v>0</v>
      </c>
      <c r="AF21" s="42">
        <f>SUMIF(Expenses!$A$3:$A$172,'Current Working'!$A$17:$A$22,Expenses!AD$3:AD$172)</f>
        <v>0</v>
      </c>
      <c r="AG21" s="42">
        <f>SUMIF(Expenses!$A$3:$A$172,'Current Working'!$A$17:$A$22,Expenses!AE$3:AE$172)</f>
        <v>0</v>
      </c>
      <c r="AH21" s="42">
        <f>SUMIF(Expenses!$A$3:$A$172,'Current Working'!$A$17:$A$22,Expenses!AF$3:AF$172)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SUMIF(Expenses!$A$3:$A$172,'Current Working'!$A$17:$A$22,Expenses!AI$3:AI$172)</f>
        <v>0</v>
      </c>
      <c r="AN21" s="42">
        <f>SUMIF(Expenses!$A$3:$A$172,'Current Working'!$A$17:$A$22,Expenses!AJ$3:AJ$172)</f>
        <v>0</v>
      </c>
      <c r="AO21" s="42">
        <f>SUMIF(Expenses!$A$3:$A$172,'Current Working'!$A$17:$A$22,Expenses!AK$3:AK$172)</f>
        <v>0</v>
      </c>
      <c r="AP21" s="42">
        <f>SUMIF(Expenses!$A$3:$A$172,'Current Working'!$A$17:$A$22,Expenses!AL$3:AL$172)</f>
        <v>0</v>
      </c>
      <c r="AQ21" s="42">
        <f>SUMIF(Expenses!$A$3:$A$172,'Current Working'!$A$17:$A$22,Expenses!AM$3:AM$172)</f>
        <v>0</v>
      </c>
      <c r="AR21" s="42">
        <f>SUMIF(Expenses!$A$3:$A$172,'Current Working'!$A$17:$A$22,Expenses!AN$3:AN$172)</f>
        <v>0</v>
      </c>
      <c r="AS21" s="42">
        <f>SUMIF(Expenses!$A$3:$A$172,'Current Working'!$A$17:$A$22,Expenses!AO$3:AO$172)</f>
        <v>0</v>
      </c>
      <c r="AT21" s="42">
        <f>SUMIF(Expenses!$A$3:$A$172,'Current Working'!$A$17:$A$22,Expenses!AP$3:AP$172)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SUMIF(Expenses!$A$3:$A$172,'Current Working'!$A$17:$A$22,Expenses!AS$3:AS$172)</f>
        <v>0</v>
      </c>
      <c r="AZ21" s="46">
        <f>+AY21-AT21</f>
        <v>0</v>
      </c>
      <c r="BA21" s="47" t="str">
        <f>IFERROR(AZ21/AT21,"-")</f>
        <v>-</v>
      </c>
      <c r="BB21" s="42">
        <f>SUMIF(Expenses!$A$3:$A$172,'Current Working'!$A$17:$A$22,Expenses!AT$3:AT$172)</f>
        <v>0</v>
      </c>
      <c r="BC21" s="42">
        <f>SUMIF(Expenses!$A$3:$A$172,'Current Working'!$A$17:$A$22,Expenses!AU$3:AU$172)</f>
        <v>0</v>
      </c>
      <c r="BD21" s="42">
        <f>SUMIF(Expenses!$A$3:$A$172,'Current Working'!$A$17:$A$22,Expenses!AV$3:AV$172)</f>
        <v>0</v>
      </c>
      <c r="BE21" s="42">
        <f>SUMIF(Expenses!$A$3:$A$172,'Current Working'!$A$17:$A$22,Expenses!AW$3:AW$172)</f>
        <v>0</v>
      </c>
      <c r="BF21" s="42">
        <f>SUMIF(Expenses!$A$3:$A$172,'Current Working'!$A$17:$A$22,Expenses!AX$3:AX$172)</f>
        <v>0</v>
      </c>
      <c r="BG21" s="42">
        <f>SUMIF(Expenses!$A$3:$A$172,'Current Working'!$A$17:$A$22,Expenses!AY$3:AY$172)</f>
        <v>0</v>
      </c>
      <c r="BH21" s="46">
        <f>+BG21-BB21</f>
        <v>0</v>
      </c>
      <c r="BI21" s="47" t="str">
        <f>IFERROR(BH21/BB21,"-")</f>
        <v>-</v>
      </c>
      <c r="BJ21" s="48"/>
    </row>
    <row r="22" spans="1:63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SUMIF(Expenses!$A$3:$A$172,'Current Working'!$A$17:$A$22,Expenses!H$3:H$172)</f>
        <v>0</v>
      </c>
      <c r="G22" s="42">
        <f>SUMIF(Expenses!$A$3:$A$172,'Current Working'!$A$17:$A$22,Expenses!I$3:I$172)</f>
        <v>0</v>
      </c>
      <c r="H22" s="42">
        <f>SUMIF(Expenses!$A$3:$A$172,'Current Working'!$A$17:$A$22,Expenses!J$3:J$172)</f>
        <v>0</v>
      </c>
      <c r="I22" s="42">
        <f>SUMIF(Expenses!$A$3:$A$172,'Current Working'!$A$17:$A$22,Expenses!K$3:K$172)</f>
        <v>0</v>
      </c>
      <c r="J22" s="42">
        <f>SUMIF(Expenses!$A$3:$A$172,'Current Working'!$A$17:$A$22,Expenses!L$3:L$172)</f>
        <v>0</v>
      </c>
      <c r="K22" s="42">
        <f>SUMIF(Expenses!$A$3:$A$172,'Current Working'!$A$17:$A$22,Expenses!M$3:M$172)</f>
        <v>0</v>
      </c>
      <c r="L22" s="42">
        <f>SUMIF(Expenses!$A$3:$A$172,'Current Working'!$A$17:$A$22,Expenses!N$3:N$172)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SUMIF(Expenses!$A$3:$A$172,'Current Working'!$A$17:$A$22,Expenses!Q$3:Q$172)</f>
        <v>0</v>
      </c>
      <c r="R22" s="42">
        <f>SUMIF(Expenses!$A$3:$A$172,'Current Working'!$A$17:$A$22,Expenses!R$3:R$172)</f>
        <v>0</v>
      </c>
      <c r="S22" s="42">
        <f>SUMIF(Expenses!$A$3:$A$172,'Current Working'!$A$17:$A$22,Expenses!S$3:S$172)</f>
        <v>0</v>
      </c>
      <c r="T22" s="42">
        <f>SUMIF(Expenses!$A$3:$A$172,'Current Working'!$A$17:$A$22,Expenses!T$3:T$172)</f>
        <v>0</v>
      </c>
      <c r="U22" s="42">
        <f>SUMIF(Expenses!$A$3:$A$172,'Current Working'!$A$17:$A$22,Expenses!U$3:U$172)</f>
        <v>0</v>
      </c>
      <c r="V22" s="42">
        <f>SUMIF(Expenses!$A$3:$A$172,'Current Working'!$A$17:$A$22,Expenses!V$3:V$172)</f>
        <v>0</v>
      </c>
      <c r="W22" s="42">
        <f>SUMIF(Expenses!$A$3:$A$172,'Current Working'!$A$17:$A$22,Expenses!W$3:W$172)</f>
        <v>0</v>
      </c>
      <c r="X22" s="46">
        <f>+W22-Q22</f>
        <v>0</v>
      </c>
      <c r="Y22" s="72" t="str">
        <f>IFERROR(X22/L22,"-")</f>
        <v>-</v>
      </c>
      <c r="Z22" s="41"/>
      <c r="AA22" s="41"/>
      <c r="AB22" s="42">
        <f>SUMIF(Expenses!$A$3:$A$172,'Current Working'!$A$17:$A$22,Expenses!Z$3:Z$172)</f>
        <v>0</v>
      </c>
      <c r="AC22" s="42">
        <f>SUMIF(Expenses!$A$3:$A$172,'Current Working'!$A$17:$A$22,Expenses!AA$3:AA$172)</f>
        <v>0</v>
      </c>
      <c r="AD22" s="42">
        <f>SUMIF(Expenses!$A$3:$A$172,'Current Working'!$A$17:$A$22,Expenses!AB$3:AB$172)</f>
        <v>0</v>
      </c>
      <c r="AE22" s="42">
        <f>SUMIF(Expenses!$A$3:$A$172,'Current Working'!$A$17:$A$22,Expenses!AC$3:AC$172)</f>
        <v>0</v>
      </c>
      <c r="AF22" s="42">
        <f>SUMIF(Expenses!$A$3:$A$172,'Current Working'!$A$17:$A$22,Expenses!AD$3:AD$172)</f>
        <v>0</v>
      </c>
      <c r="AG22" s="42">
        <f>SUMIF(Expenses!$A$3:$A$172,'Current Working'!$A$17:$A$22,Expenses!AE$3:AE$172)</f>
        <v>0</v>
      </c>
      <c r="AH22" s="42">
        <f>SUMIF(Expenses!$A$3:$A$172,'Current Working'!$A$17:$A$22,Expenses!AF$3:AF$172)</f>
        <v>0</v>
      </c>
      <c r="AI22" s="46">
        <f>+AH22-AC22</f>
        <v>0</v>
      </c>
      <c r="AJ22" s="47" t="str">
        <f>IFERROR(AI22/AC22,"-")</f>
        <v>-</v>
      </c>
      <c r="AK22" s="48"/>
      <c r="AL22" s="49"/>
      <c r="AM22" s="42">
        <f>SUMIF(Expenses!$A$3:$A$172,'Current Working'!$A$17:$A$22,Expenses!AI$3:AI$172)</f>
        <v>0</v>
      </c>
      <c r="AN22" s="42">
        <f>SUMIF(Expenses!$A$3:$A$172,'Current Working'!$A$17:$A$22,Expenses!AJ$3:AJ$172)</f>
        <v>0</v>
      </c>
      <c r="AO22" s="42">
        <f>SUMIF(Expenses!$A$3:$A$172,'Current Working'!$A$17:$A$22,Expenses!AK$3:AK$172)</f>
        <v>0</v>
      </c>
      <c r="AP22" s="42">
        <f>SUMIF(Expenses!$A$3:$A$172,'Current Working'!$A$17:$A$22,Expenses!AL$3:AL$172)</f>
        <v>0</v>
      </c>
      <c r="AQ22" s="42">
        <f>SUMIF(Expenses!$A$3:$A$172,'Current Working'!$A$17:$A$22,Expenses!AM$3:AM$172)</f>
        <v>0</v>
      </c>
      <c r="AR22" s="42">
        <f>SUMIF(Expenses!$A$3:$A$172,'Current Working'!$A$17:$A$22,Expenses!AN$3:AN$172)</f>
        <v>0</v>
      </c>
      <c r="AS22" s="42">
        <f>SUMIF(Expenses!$A$3:$A$172,'Current Working'!$A$17:$A$22,Expenses!AO$3:AO$172)</f>
        <v>0</v>
      </c>
      <c r="AT22" s="42">
        <f>SUMIF(Expenses!$A$3:$A$172,'Current Working'!$A$17:$A$22,Expenses!AP$3:AP$172)</f>
        <v>0</v>
      </c>
      <c r="AU22" s="46">
        <f>+AT22-AN22</f>
        <v>0</v>
      </c>
      <c r="AV22" s="47" t="str">
        <f t="shared" si="6"/>
        <v>-</v>
      </c>
      <c r="AW22" s="70"/>
      <c r="AY22" s="42">
        <f>SUMIF(Expenses!$A$3:$A$172,'Current Working'!$A$17:$A$22,Expenses!AS$3:AS$172)</f>
        <v>0</v>
      </c>
      <c r="AZ22" s="46">
        <f>+AY22-AT22</f>
        <v>0</v>
      </c>
      <c r="BA22" s="47" t="str">
        <f>IFERROR(AZ22/AT22,"-")</f>
        <v>-</v>
      </c>
      <c r="BB22" s="42">
        <f>SUMIF(Expenses!$A$3:$A$172,'Current Working'!$A$17:$A$22,Expenses!AT$3:AT$172)</f>
        <v>0</v>
      </c>
      <c r="BC22" s="42">
        <f>SUMIF(Expenses!$A$3:$A$172,'Current Working'!$A$17:$A$22,Expenses!AU$3:AU$172)</f>
        <v>0</v>
      </c>
      <c r="BD22" s="42">
        <f>SUMIF(Expenses!$A$3:$A$172,'Current Working'!$A$17:$A$22,Expenses!AV$3:AV$172)</f>
        <v>0</v>
      </c>
      <c r="BE22" s="42">
        <f>SUMIF(Expenses!$A$3:$A$172,'Current Working'!$A$17:$A$22,Expenses!AW$3:AW$172)</f>
        <v>0</v>
      </c>
      <c r="BF22" s="42">
        <f>SUMIF(Expenses!$A$3:$A$172,'Current Working'!$A$17:$A$22,Expenses!AX$3:AX$172)</f>
        <v>0</v>
      </c>
      <c r="BG22" s="42">
        <f>SUMIF(Expenses!$A$3:$A$172,'Current Working'!$A$17:$A$22,Expenses!AY$3:AY$172)</f>
        <v>0</v>
      </c>
      <c r="BH22" s="46">
        <f>+BG22-BB22</f>
        <v>0</v>
      </c>
      <c r="BI22" s="47" t="str">
        <f>IFERROR(BH22/BB22,"-")</f>
        <v>-</v>
      </c>
      <c r="BJ22" s="70"/>
    </row>
    <row r="23" spans="1:63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8">
        <f>L23-G23</f>
        <v>0</v>
      </c>
      <c r="N23" s="47" t="str">
        <f>IFERROR(M23/G23,"-")</f>
        <v>-</v>
      </c>
      <c r="O23" s="41"/>
      <c r="Q23" s="77">
        <f t="shared" ref="Q23:X23" si="8">SUM(Q17:Q22)</f>
        <v>0</v>
      </c>
      <c r="R23" s="77">
        <f t="shared" si="8"/>
        <v>0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0</v>
      </c>
      <c r="W23" s="77">
        <f t="shared" si="8"/>
        <v>0</v>
      </c>
      <c r="X23" s="76">
        <f t="shared" si="8"/>
        <v>0</v>
      </c>
      <c r="Y23" s="47" t="str">
        <f>IFERROR(X23/Q23,"-")</f>
        <v>-</v>
      </c>
      <c r="Z23" s="41"/>
      <c r="AA23" s="41"/>
      <c r="AB23" s="76">
        <f t="shared" ref="AB23:AI23" si="9">SUM(AB17:AB22)</f>
        <v>2867275</v>
      </c>
      <c r="AC23" s="77">
        <f t="shared" si="9"/>
        <v>3188138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599780.55000000005</v>
      </c>
      <c r="AH23" s="77">
        <f t="shared" si="9"/>
        <v>599780.55000000005</v>
      </c>
      <c r="AI23" s="77">
        <f t="shared" si="9"/>
        <v>-2588357.4499999997</v>
      </c>
      <c r="AJ23" s="47">
        <f>IFERROR(AI23/AC23,"-")</f>
        <v>-0.81187120820993308</v>
      </c>
      <c r="AK23" s="68"/>
      <c r="AL23" s="79"/>
      <c r="AM23" s="76">
        <f t="shared" ref="AM23:AU23" si="10">SUM(AM17:AM22)</f>
        <v>2867275</v>
      </c>
      <c r="AN23" s="77">
        <f t="shared" si="10"/>
        <v>2867275</v>
      </c>
      <c r="AO23" s="77">
        <f t="shared" si="10"/>
        <v>2817275</v>
      </c>
      <c r="AP23" s="77">
        <f t="shared" si="10"/>
        <v>0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-2867275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  <c r="BK23" s="68">
        <f>AO23-AN23</f>
        <v>-50000</v>
      </c>
    </row>
    <row r="24" spans="1:63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3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3" s="67" customFormat="1" ht="15" customHeight="1" x14ac:dyDescent="0.25">
      <c r="A26" s="65">
        <v>10</v>
      </c>
      <c r="B26" s="39"/>
      <c r="C26" s="39"/>
      <c r="D26" s="40" t="s">
        <v>114</v>
      </c>
      <c r="E26" s="62"/>
      <c r="F26" s="42">
        <f>SUMIF(Revenues!$A$17,'Current Working'!$A$26:$A$28,Revenues!H18:H32)</f>
        <v>0</v>
      </c>
      <c r="G26" s="42">
        <f>SUMIF(Revenues!$A$17,'Current Working'!$A$26:$A$28,Revenues!I18:I32)</f>
        <v>0</v>
      </c>
      <c r="H26" s="42">
        <f>SUMIF(Revenues!$A$17,'Current Working'!$A$26:$A$28,Revenues!J18:J32)</f>
        <v>0</v>
      </c>
      <c r="I26" s="42">
        <f>SUMIF(Revenues!$A$17,'Current Working'!$A$26:$A$28,Revenues!K18:K32)</f>
        <v>0</v>
      </c>
      <c r="J26" s="42">
        <f>SUMIF(Revenues!$A$17,'Current Working'!$A$26:$A$28,Revenues!L18:L32)</f>
        <v>0</v>
      </c>
      <c r="K26" s="42">
        <f>SUMIF(Revenues!$A$17,'Current Working'!$A$26:$A$28,Revenues!M18:M32)</f>
        <v>0</v>
      </c>
      <c r="L26" s="42">
        <f>SUMIF(Revenues!$A$17,'Current Working'!$A$26:$A$28,Revenues!N18:N32)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SUMIF(Revenues!$A$17,'Current Working'!$A$26:$A$28,Revenues!Q18:Q32)</f>
        <v>0</v>
      </c>
      <c r="R26" s="42">
        <f>SUMIF(Revenues!$A$17,'Current Working'!$A$26:$A$28,Revenues!R18:R32)</f>
        <v>0</v>
      </c>
      <c r="S26" s="42">
        <f>SUMIF(Revenues!$A$17,'Current Working'!$A$26:$A$28,Revenues!S18:S32)</f>
        <v>0</v>
      </c>
      <c r="T26" s="42">
        <f>SUMIF(Revenues!$A$17,'Current Working'!$A$26:$A$28,Revenues!T18:T32)</f>
        <v>0</v>
      </c>
      <c r="U26" s="42">
        <f>SUMIF(Revenues!$A$17,'Current Working'!$A$26:$A$28,Revenues!U18:U32)</f>
        <v>0</v>
      </c>
      <c r="V26" s="42">
        <f>SUMIF(Revenues!$A$17,'Current Working'!$A$26:$A$28,Revenues!V18:V32)</f>
        <v>0</v>
      </c>
      <c r="W26" s="42">
        <f>SUMIF(Revenues!$A$17,'Current Working'!$A$26:$A$28,Revenues!W18:W32)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SUMIF(Revenues!$A$17,'Current Working'!$A$26:$A$28,Revenues!Z18:Z32)</f>
        <v>0</v>
      </c>
      <c r="AC26" s="42">
        <f>SUMIF(Revenues!$A$17,'Current Working'!$A$26:$A$28,Revenues!AA18:AA32)</f>
        <v>0</v>
      </c>
      <c r="AD26" s="42">
        <f>SUMIF(Revenues!$A$17,'Current Working'!$A$26:$A$28,Revenues!AB18:AB32)</f>
        <v>0</v>
      </c>
      <c r="AE26" s="42">
        <f>SUMIF(Revenues!$A$17,'Current Working'!$A$26:$A$28,Revenues!AC18:AC32)</f>
        <v>0</v>
      </c>
      <c r="AF26" s="42">
        <f>SUMIF(Revenues!$A$17,'Current Working'!$A$26:$A$28,Revenues!AD18:AD32)</f>
        <v>0</v>
      </c>
      <c r="AG26" s="42">
        <f>SUMIF(Revenues!$A$17,'Current Working'!$A$26:$A$28,Revenues!AE18:AE32)</f>
        <v>0</v>
      </c>
      <c r="AH26" s="42">
        <f>SUMIF(Revenues!$A$17,'Current Working'!$A$26:$A$28,Revenues!AF18:AF32)</f>
        <v>0</v>
      </c>
      <c r="AI26" s="46"/>
      <c r="AJ26" s="47"/>
      <c r="AK26" s="68"/>
      <c r="AL26" s="79"/>
      <c r="AM26" s="42">
        <f>SUMIF(Revenues!$A$17,'Current Working'!$A$25:$A$27,Revenues!AI3:AI17)</f>
        <v>0</v>
      </c>
      <c r="AN26" s="42">
        <f>SUMIF(Revenues!$A$17,'Current Working'!$A$25:$A$27,Revenues!AJ3:AJ17)</f>
        <v>0</v>
      </c>
      <c r="AO26" s="42">
        <f>SUMIF(Revenues!$A$17,'Current Working'!$A$25:$A$27,Revenues!AK3:AK17)</f>
        <v>0</v>
      </c>
      <c r="AP26" s="42">
        <f>SUMIF(Revenues!$A$17,'Current Working'!$A$25:$A$27,Revenues!AL3:AL17)</f>
        <v>0</v>
      </c>
      <c r="AQ26" s="42">
        <f>SUMIF(Revenues!$A$17,'Current Working'!$A$25:$A$27,Revenues!AM3:AM17)</f>
        <v>0</v>
      </c>
      <c r="AR26" s="42">
        <f>SUMIF(Revenues!$A$17,'Current Working'!$A$25:$A$27,Revenues!AN3:AN17)</f>
        <v>0</v>
      </c>
      <c r="AS26" s="42">
        <f>SUMIF(Revenues!$A$17,'Current Working'!$A$25:$A$27,Revenues!AO3:AO17)</f>
        <v>0</v>
      </c>
      <c r="AT26" s="42">
        <f>SUMIF(Revenues!$A$17,'Current Working'!$A$25:$A$27,Revenues!AP3:AP17)</f>
        <v>0</v>
      </c>
      <c r="AU26" s="46">
        <f>AK26-AH26</f>
        <v>0</v>
      </c>
      <c r="AV26" s="47" t="str">
        <f>IFERROR(AU26/AF26,"-")</f>
        <v>-</v>
      </c>
      <c r="AW26" s="68"/>
      <c r="AY26" s="42" t="e">
        <f>SUMIF(Revenues!#REF!,'Current Working'!$A$26,Revenues!#REF!)</f>
        <v>#REF!</v>
      </c>
      <c r="AZ26" s="46" t="e">
        <f>+AY26-AT26</f>
        <v>#REF!</v>
      </c>
      <c r="BA26" s="47" t="str">
        <f>IFERROR(AZ26/AM26,"-")</f>
        <v>-</v>
      </c>
      <c r="BB26" s="42" t="e">
        <f>SUMIF(Revenues!#REF!,'Current Working'!$A$26,Revenues!#REF!)</f>
        <v>#REF!</v>
      </c>
      <c r="BC26" s="42" t="e">
        <f>SUMIF(Revenues!#REF!,'Current Working'!$A$26,Revenues!#REF!)</f>
        <v>#REF!</v>
      </c>
      <c r="BD26" s="42" t="e">
        <f>SUMIF(Revenues!#REF!,'Current Working'!$A$26,Revenues!#REF!)</f>
        <v>#REF!</v>
      </c>
      <c r="BE26" s="42" t="e">
        <f>SUMIF(Revenues!#REF!,'Current Working'!$A$26,Revenues!#REF!)</f>
        <v>#REF!</v>
      </c>
      <c r="BF26" s="42" t="e">
        <f>SUMIF(Revenues!#REF!,'Current Working'!$A$26,Revenues!#REF!)</f>
        <v>#REF!</v>
      </c>
      <c r="BG26" s="42" t="e">
        <f>SUMIF(Revenues!#REF!,'Current Working'!$A$26,Revenues!#REF!)</f>
        <v>#REF!</v>
      </c>
      <c r="BH26" s="46">
        <f>AW26-AT26</f>
        <v>0</v>
      </c>
      <c r="BI26" s="47" t="str">
        <f>IFERROR(BH26/AR26,"-")</f>
        <v>-</v>
      </c>
      <c r="BJ26" s="68"/>
    </row>
    <row r="27" spans="1:63" s="67" customFormat="1" ht="15" customHeight="1" x14ac:dyDescent="0.25">
      <c r="A27" s="65">
        <v>12</v>
      </c>
      <c r="B27" s="39"/>
      <c r="C27" s="39"/>
      <c r="D27" s="40" t="s">
        <v>115</v>
      </c>
      <c r="E27" s="62"/>
      <c r="F27" s="42">
        <f>SUMIF(Revenues!$A$17,'Current Working'!$A$26:$A$28,Revenues!H19:H33)</f>
        <v>0</v>
      </c>
      <c r="G27" s="42">
        <f>SUMIF(Revenues!$A$17,'Current Working'!$A$26:$A$28,Revenues!I19:I33)</f>
        <v>0</v>
      </c>
      <c r="H27" s="42">
        <f>SUMIF(Revenues!$A$17,'Current Working'!$A$26:$A$28,Revenues!J19:J33)</f>
        <v>0</v>
      </c>
      <c r="I27" s="42">
        <f>SUMIF(Revenues!$A$17,'Current Working'!$A$26:$A$28,Revenues!K19:K33)</f>
        <v>0</v>
      </c>
      <c r="J27" s="42">
        <f>SUMIF(Revenues!$A$17,'Current Working'!$A$26:$A$28,Revenues!L19:L33)</f>
        <v>0</v>
      </c>
      <c r="K27" s="42">
        <f>SUMIF(Revenues!$A$17,'Current Working'!$A$26:$A$28,Revenues!M19:M33)</f>
        <v>0</v>
      </c>
      <c r="L27" s="42">
        <f>SUMIF(Revenues!$A$17,'Current Working'!$A$26:$A$28,Revenues!N19:N33)</f>
        <v>0</v>
      </c>
      <c r="M27" s="46"/>
      <c r="N27" s="47"/>
      <c r="O27" s="41"/>
      <c r="Q27" s="42">
        <f>SUMIF(Revenues!$A$17,'Current Working'!$A$26:$A$28,Revenues!Q19:Q33)</f>
        <v>0</v>
      </c>
      <c r="R27" s="42">
        <f>SUMIF(Revenues!$A$17,'Current Working'!$A$26:$A$28,Revenues!R19:R33)</f>
        <v>0</v>
      </c>
      <c r="S27" s="42">
        <f>SUMIF(Revenues!$A$17,'Current Working'!$A$26:$A$28,Revenues!S19:S33)</f>
        <v>0</v>
      </c>
      <c r="T27" s="42">
        <f>SUMIF(Revenues!$A$17,'Current Working'!$A$26:$A$28,Revenues!T19:T33)</f>
        <v>0</v>
      </c>
      <c r="U27" s="42">
        <f>SUMIF(Revenues!$A$17,'Current Working'!$A$26:$A$28,Revenues!U19:U33)</f>
        <v>0</v>
      </c>
      <c r="V27" s="42">
        <f>SUMIF(Revenues!$A$17,'Current Working'!$A$26:$A$28,Revenues!V19:V33)</f>
        <v>0</v>
      </c>
      <c r="W27" s="42">
        <f>SUMIF(Revenues!$A$17,'Current Working'!$A$26:$A$28,Revenues!W19:W33)</f>
        <v>0</v>
      </c>
      <c r="X27" s="46"/>
      <c r="Y27" s="47"/>
      <c r="Z27" s="41"/>
      <c r="AA27" s="41"/>
      <c r="AB27" s="42">
        <f>SUMIF(Revenues!$A$17,'Current Working'!$A$26:$A$28,Revenues!Z19:Z33)</f>
        <v>0</v>
      </c>
      <c r="AC27" s="42">
        <f>SUMIF(Revenues!$A$17,'Current Working'!$A$26:$A$28,Revenues!AA19:AA33)</f>
        <v>0</v>
      </c>
      <c r="AD27" s="42">
        <f>SUMIF(Revenues!$A$17,'Current Working'!$A$26:$A$28,Revenues!AB19:AB33)</f>
        <v>0</v>
      </c>
      <c r="AE27" s="42">
        <f>SUMIF(Revenues!$A$17,'Current Working'!$A$26:$A$28,Revenues!AC19:AC33)</f>
        <v>0</v>
      </c>
      <c r="AF27" s="42">
        <f>SUMIF(Revenues!$A$17,'Current Working'!$A$26:$A$28,Revenues!AD19:AD33)</f>
        <v>0</v>
      </c>
      <c r="AG27" s="42">
        <f>SUMIF(Revenues!$A$17,'Current Working'!$A$26:$A$28,Revenues!AE19:AE33)</f>
        <v>0</v>
      </c>
      <c r="AH27" s="42">
        <f>SUMIF(Revenues!$A$17,'Current Working'!$A$26:$A$28,Revenues!AF19:AF33)</f>
        <v>0</v>
      </c>
      <c r="AI27" s="46"/>
      <c r="AJ27" s="47"/>
      <c r="AK27" s="68"/>
      <c r="AL27" s="79"/>
      <c r="AM27" s="42">
        <f>SUMIF(Revenues!$A$17,'Current Working'!$A$25:$A$27,Revenues!AI4:AI18)</f>
        <v>0</v>
      </c>
      <c r="AN27" s="42">
        <f>SUMIF(Revenues!$A$17,'Current Working'!$A$25:$A$27,Revenues!AJ4:AJ18)</f>
        <v>0</v>
      </c>
      <c r="AO27" s="42">
        <f>SUMIF(Revenues!$A$17,'Current Working'!$A$25:$A$27,Revenues!AK4:AK18)</f>
        <v>0</v>
      </c>
      <c r="AP27" s="42">
        <f>SUMIF(Revenues!$A$17,'Current Working'!$A$25:$A$27,Revenues!AL4:AL18)</f>
        <v>0</v>
      </c>
      <c r="AQ27" s="42">
        <f>SUMIF(Revenues!$A$17,'Current Working'!$A$25:$A$27,Revenues!AM4:AM18)</f>
        <v>0</v>
      </c>
      <c r="AR27" s="42">
        <f>SUMIF(Revenues!$A$17,'Current Working'!$A$25:$A$27,Revenues!AN4:AN18)</f>
        <v>0</v>
      </c>
      <c r="AS27" s="42">
        <f>SUMIF(Revenues!$A$17,'Current Working'!$A$25:$A$27,Revenues!AO4:AO18)</f>
        <v>0</v>
      </c>
      <c r="AT27" s="42">
        <f>SUMIF(Revenues!$A$17,'Current Working'!$A$25:$A$27,Revenues!AP4:AP18)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3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SUMIF(Expenses!$A$3:$A$172,'Current Working'!$A$28,Expenses!H$3:H$172)</f>
        <v>0</v>
      </c>
      <c r="G28" s="42">
        <f>SUMIF(Expenses!$A$3:$A$172,'Current Working'!$A$28,Expenses!I$3:I$172)</f>
        <v>0</v>
      </c>
      <c r="H28" s="42">
        <f>SUMIF(Expenses!$A$3:$A$172,'Current Working'!$A$28,Expenses!J$3:J$172)</f>
        <v>0</v>
      </c>
      <c r="I28" s="42">
        <f>SUMIF(Expenses!$A$3:$A$172,'Current Working'!$A$28,Expenses!K$3:K$172)</f>
        <v>0</v>
      </c>
      <c r="J28" s="42">
        <f>SUMIF(Expenses!$A$3:$A$172,'Current Working'!$A$28,Expenses!L$3:L$172)</f>
        <v>0</v>
      </c>
      <c r="K28" s="42">
        <f>SUMIF(Expenses!$A$3:$A$172,'Current Working'!$A$28,Expenses!M$3:M$172)</f>
        <v>0</v>
      </c>
      <c r="L28" s="42">
        <f>-SUMIF(Expenses!$A$3:$A$172,'Current Working'!$A$28,Expenses!N$3:N$172)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-SUMIF(Expenses!$A$3:$A$172,'Current Working'!$A$28,Expenses!Q$3:Q$172)</f>
        <v>0</v>
      </c>
      <c r="R28" s="42">
        <f>-SUMIF(Expenses!$A$3:$A$172,'Current Working'!$A$28,Expenses!R$3:R$172)</f>
        <v>0</v>
      </c>
      <c r="S28" s="42">
        <f>-SUMIF(Expenses!$A$3:$A$172,'Current Working'!$A$28,Expenses!S$3:S$172)</f>
        <v>0</v>
      </c>
      <c r="T28" s="42">
        <f>-SUMIF(Expenses!$A$3:$A$172,'Current Working'!$A$28,Expenses!T$3:T$172)</f>
        <v>0</v>
      </c>
      <c r="U28" s="42">
        <f>-SUMIF(Expenses!$A$3:$A$172,'Current Working'!$A$28,Expenses!U$3:U$172)</f>
        <v>0</v>
      </c>
      <c r="V28" s="42">
        <f>-SUMIF(Expenses!$A$3:$A$172,'Current Working'!$A$28,Expenses!V$3:V$172)</f>
        <v>0</v>
      </c>
      <c r="W28" s="42">
        <f>-SUMIF(Expenses!$A$3:$A$172,'Current Working'!$A$28,Expenses!W$3:W$172)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-SUMIF(Expenses!$A$3:$A$172,'Current Working'!$A$28,Expenses!Z$3:Z$172)</f>
        <v>0</v>
      </c>
      <c r="AC28" s="42">
        <f>-SUMIF(Expenses!$A$3:$A$172,'Current Working'!$A$28,Expenses!AA$3:AA$172)</f>
        <v>0</v>
      </c>
      <c r="AD28" s="42">
        <f>-SUMIF(Expenses!$A$3:$A$172,'Current Working'!$A$28,Expenses!AB$3:AB$172)</f>
        <v>0</v>
      </c>
      <c r="AE28" s="42">
        <f>-SUMIF(Expenses!$A$3:$A$172,'Current Working'!$A$28,Expenses!AC$3:AC$172)</f>
        <v>0</v>
      </c>
      <c r="AF28" s="42">
        <f>-SUMIF(Expenses!$A$3:$A$172,'Current Working'!$A$28,Expenses!AD$3:AD$172)</f>
        <v>0</v>
      </c>
      <c r="AG28" s="42">
        <f>-SUMIF(Expenses!$A$3:$A$172,'Current Working'!$A$28,Expenses!AE$3:AE$172)</f>
        <v>0</v>
      </c>
      <c r="AH28" s="42">
        <f>-SUMIF(Expenses!$A$3:$A$172,'Current Working'!$A$28,Expenses!AF$3:AF$172)</f>
        <v>0</v>
      </c>
      <c r="AI28" s="46"/>
      <c r="AJ28" s="47"/>
      <c r="AK28" s="68"/>
      <c r="AL28" s="79"/>
      <c r="AM28" s="81">
        <f>-SUMIF(Expenses!$A$3:$A$172,'Current Working'!$A$28,Expenses!AI$3:AI$172)</f>
        <v>0</v>
      </c>
      <c r="AN28" s="81">
        <f>-SUMIF(Expenses!$A$3:$A$172,'Current Working'!$A$28,Expenses!AJ$3:AJ$172)</f>
        <v>0</v>
      </c>
      <c r="AO28" s="81">
        <f>-SUMIF(Expenses!$A$3:$A$172,'Current Working'!$A$28,Expenses!AK$3:AK$172)</f>
        <v>0</v>
      </c>
      <c r="AP28" s="81">
        <f>-SUMIF(Expenses!$A$3:$A$172,'Current Working'!$A$28,Expenses!AL$3:AL$172)</f>
        <v>0</v>
      </c>
      <c r="AQ28" s="81">
        <f>-SUMIF(Expenses!$A$3:$A$172,'Current Working'!$A$28,Expenses!AM$3:AM$172)</f>
        <v>0</v>
      </c>
      <c r="AR28" s="81">
        <f>-SUMIF(Expenses!$A$3:$A$172,'Current Working'!$A$28,Expenses!AN$3:AN$172)</f>
        <v>0</v>
      </c>
      <c r="AS28" s="81">
        <f>-SUMIF(Expenses!$A$3:$A$172,'Current Working'!$A$28,Expenses!AO$3:AO$172)</f>
        <v>0</v>
      </c>
      <c r="AT28" s="81">
        <f>-SUMIF(Expenses!$A$3:$A$172,'Current Working'!$A$28,Expenses!AP$3:AP$172)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-SUMIF(Expenses!$A$3:$A$172,'Current Working'!$A$28,Expenses!AS$3:AS$172)</f>
        <v>0</v>
      </c>
      <c r="AZ28" s="82">
        <f>+AY28-AT28</f>
        <v>0</v>
      </c>
      <c r="BA28" s="47" t="str">
        <f>IFERROR(AZ28/AM28,"-")</f>
        <v>-</v>
      </c>
      <c r="BB28" s="81">
        <f>-SUMIF(Expenses!$A$3:$A$172,'Current Working'!$A$28,Expenses!AT$3:AT$172)</f>
        <v>0</v>
      </c>
      <c r="BC28" s="81">
        <f>-SUMIF(Expenses!$A$3:$A$172,'Current Working'!$A$28,Expenses!AU$3:AU$172)</f>
        <v>0</v>
      </c>
      <c r="BD28" s="81">
        <f>-SUMIF(Expenses!$A$3:$A$172,'Current Working'!$A$28,Expenses!AV$3:AV$172)</f>
        <v>0</v>
      </c>
      <c r="BE28" s="81">
        <f>-SUMIF(Expenses!$A$3:$A$172,'Current Working'!$A$28,Expenses!AW$3:AW$172)</f>
        <v>0</v>
      </c>
      <c r="BF28" s="81">
        <f>-SUMIF(Expenses!$A$3:$A$172,'Current Working'!$A$28,Expenses!AX$3:AX$172)</f>
        <v>0</v>
      </c>
      <c r="BG28" s="81">
        <f>-SUMIF(Expenses!$A$3:$A$172,'Current Working'!$A$28,Expenses!AY$3:AY$172)</f>
        <v>0</v>
      </c>
      <c r="BH28" s="46">
        <f>+BG28-BB28</f>
        <v>0</v>
      </c>
      <c r="BI28" s="47" t="str">
        <f>IFERROR(BH28/AR28,"-")</f>
        <v>-</v>
      </c>
      <c r="BJ28" s="68"/>
    </row>
    <row r="29" spans="1:63" s="67" customFormat="1" ht="15" customHeight="1" x14ac:dyDescent="0.25">
      <c r="A29" s="65"/>
      <c r="B29" s="39"/>
      <c r="C29" s="39" t="s">
        <v>34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75">
        <f>SUM(AM26:AM28)</f>
        <v>0</v>
      </c>
      <c r="AN29" s="83">
        <f t="shared" ref="AN29:AT29" si="21">SUM(AN26:AN28)</f>
        <v>0</v>
      </c>
      <c r="AO29" s="83">
        <f t="shared" si="21"/>
        <v>0</v>
      </c>
      <c r="AP29" s="83">
        <f t="shared" si="21"/>
        <v>0</v>
      </c>
      <c r="AQ29" s="83">
        <f t="shared" si="21"/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 t="e">
        <f>SUM(AY26:AY28)</f>
        <v>#REF!</v>
      </c>
      <c r="AZ29" s="46" t="e">
        <f>+AY29-AT29</f>
        <v>#REF!</v>
      </c>
      <c r="BA29" s="47" t="str">
        <f>IFERROR(AZ29/AM29,"-")</f>
        <v>-</v>
      </c>
      <c r="BB29" s="83" t="e">
        <f t="shared" ref="BB29:BG29" si="22">SUM(BB26:BB28)</f>
        <v>#REF!</v>
      </c>
      <c r="BC29" s="83" t="e">
        <f t="shared" si="22"/>
        <v>#REF!</v>
      </c>
      <c r="BD29" s="83" t="e">
        <f t="shared" si="22"/>
        <v>#REF!</v>
      </c>
      <c r="BE29" s="83" t="e">
        <f t="shared" si="22"/>
        <v>#REF!</v>
      </c>
      <c r="BF29" s="83" t="e">
        <f t="shared" si="22"/>
        <v>#REF!</v>
      </c>
      <c r="BG29" s="83" t="e">
        <f t="shared" si="22"/>
        <v>#REF!</v>
      </c>
      <c r="BH29" s="46">
        <f>AW29-AT29</f>
        <v>0</v>
      </c>
      <c r="BI29" s="47" t="str">
        <f>IFERROR(BH29/AR29,"-")</f>
        <v>-</v>
      </c>
      <c r="BJ29" s="68"/>
    </row>
    <row r="30" spans="1:63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3" s="67" customFormat="1" x14ac:dyDescent="0.25">
      <c r="A31" s="65"/>
      <c r="B31" s="39" t="s">
        <v>35</v>
      </c>
      <c r="C31" s="39"/>
      <c r="D31" s="75"/>
      <c r="E31" s="62"/>
      <c r="F31" s="84">
        <f>+F14-F23</f>
        <v>0</v>
      </c>
      <c r="G31" s="83">
        <f>+G14-G23</f>
        <v>0</v>
      </c>
      <c r="H31" s="62"/>
      <c r="I31" s="62"/>
      <c r="J31" s="62"/>
      <c r="K31" s="62"/>
      <c r="L31" s="83">
        <f>+L14-L23</f>
        <v>0</v>
      </c>
      <c r="M31" s="83">
        <f>+M14-M23</f>
        <v>0</v>
      </c>
      <c r="N31" s="62"/>
      <c r="O31" s="41"/>
      <c r="Q31" s="83">
        <f t="shared" ref="Q31:W31" si="23">+Q14-Q23</f>
        <v>0</v>
      </c>
      <c r="R31" s="83">
        <f t="shared" si="23"/>
        <v>0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0</v>
      </c>
      <c r="W31" s="83">
        <f t="shared" si="23"/>
        <v>0</v>
      </c>
      <c r="X31" s="62"/>
      <c r="Y31" s="63"/>
      <c r="Z31" s="41"/>
      <c r="AA31" s="41"/>
      <c r="AB31" s="84">
        <f>+AB14-AB23</f>
        <v>-2867275</v>
      </c>
      <c r="AC31" s="83">
        <f>+AC14-AC23</f>
        <v>-3188138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2390398.4500000002</v>
      </c>
      <c r="AI31" s="62"/>
      <c r="AJ31" s="63"/>
      <c r="AK31" s="68"/>
      <c r="AL31" s="79"/>
      <c r="AM31" s="84">
        <f>+AM14-AM23</f>
        <v>-25375</v>
      </c>
      <c r="AN31" s="83">
        <f>+AN14-AN23</f>
        <v>-25375</v>
      </c>
      <c r="AO31" s="83"/>
      <c r="AP31" s="83">
        <f>+AP14-AP23</f>
        <v>0</v>
      </c>
      <c r="AQ31" s="83">
        <f>+AQ14-AQ23</f>
        <v>0</v>
      </c>
      <c r="AR31" s="83">
        <f>+AR14-AR23</f>
        <v>0</v>
      </c>
      <c r="AS31" s="62"/>
      <c r="AT31" s="83">
        <f>+AT14-AT23</f>
        <v>0</v>
      </c>
      <c r="AU31" s="62"/>
      <c r="AV31" s="63"/>
      <c r="AW31" s="68"/>
      <c r="AY31" s="84" t="e">
        <f>+AY14-AY23</f>
        <v>#REF!</v>
      </c>
      <c r="AZ31" s="62"/>
      <c r="BA31" s="63"/>
      <c r="BB31" s="83" t="e">
        <f>+BB14-BB23</f>
        <v>#REF!</v>
      </c>
      <c r="BC31" s="83" t="e">
        <f>+BC14-BC23</f>
        <v>#REF!</v>
      </c>
      <c r="BD31" s="83" t="e">
        <f>+BD14-BD23</f>
        <v>#REF!</v>
      </c>
      <c r="BE31" s="83" t="e">
        <f>+BE14-BE23</f>
        <v>#REF!</v>
      </c>
      <c r="BF31" s="62"/>
      <c r="BG31" s="83" t="e">
        <f>+BG14-BG23</f>
        <v>#REF!</v>
      </c>
      <c r="BH31" s="62"/>
      <c r="BI31" s="63"/>
      <c r="BJ31" s="68"/>
    </row>
    <row r="32" spans="1:63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0</v>
      </c>
      <c r="G33" s="88">
        <f>+G8+G31</f>
        <v>0</v>
      </c>
      <c r="H33" s="32"/>
      <c r="I33" s="32"/>
      <c r="J33" s="32"/>
      <c r="K33" s="32"/>
      <c r="L33" s="88">
        <f>+L8+L31</f>
        <v>0</v>
      </c>
      <c r="M33" s="28"/>
      <c r="N33" s="89"/>
      <c r="O33" s="32"/>
      <c r="Q33" s="88">
        <f t="shared" ref="Q33:W33" si="24">+Q8+Q31</f>
        <v>0</v>
      </c>
      <c r="R33" s="88">
        <f t="shared" si="24"/>
        <v>0</v>
      </c>
      <c r="S33" s="88">
        <f t="shared" si="24"/>
        <v>0</v>
      </c>
      <c r="T33" s="88">
        <f t="shared" si="24"/>
        <v>0</v>
      </c>
      <c r="U33" s="88">
        <f t="shared" si="24"/>
        <v>0</v>
      </c>
      <c r="V33" s="88">
        <f t="shared" si="24"/>
        <v>0</v>
      </c>
      <c r="W33" s="88">
        <f t="shared" si="24"/>
        <v>0</v>
      </c>
      <c r="X33" s="62"/>
      <c r="Y33" s="90"/>
      <c r="Z33" s="91"/>
      <c r="AA33" s="91"/>
      <c r="AB33" s="92">
        <f>+AB8+AB31</f>
        <v>-2867275</v>
      </c>
      <c r="AC33" s="88">
        <f>+AC8+AC31</f>
        <v>-3188138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2390398.4500000002</v>
      </c>
      <c r="AI33" s="62"/>
      <c r="AJ33" s="90"/>
      <c r="AL33" s="14"/>
      <c r="AM33" s="92">
        <f>+AM8+AM31</f>
        <v>2365023.4500000002</v>
      </c>
      <c r="AN33" s="88">
        <f>+AN8+AN31</f>
        <v>-25375</v>
      </c>
      <c r="AO33" s="88"/>
      <c r="AP33" s="88">
        <f>+AP8+AP31</f>
        <v>0</v>
      </c>
      <c r="AQ33" s="88">
        <f>+AQ8+AQ31</f>
        <v>0</v>
      </c>
      <c r="AR33" s="88">
        <f>+AR8+AR31</f>
        <v>0</v>
      </c>
      <c r="AS33" s="32"/>
      <c r="AT33" s="88">
        <f>+AT8+AT31</f>
        <v>2390398.4500000002</v>
      </c>
      <c r="AU33" s="62"/>
      <c r="AV33" s="90"/>
      <c r="AY33" s="92" t="e">
        <f>+AY8+AY31</f>
        <v>#REF!</v>
      </c>
      <c r="AZ33" s="62"/>
      <c r="BA33" s="90"/>
      <c r="BB33" s="88" t="e">
        <f t="shared" ref="BB33:BG33" si="25">+BB8+BB31</f>
        <v>#REF!</v>
      </c>
      <c r="BC33" s="88" t="e">
        <f t="shared" si="25"/>
        <v>#REF!</v>
      </c>
      <c r="BD33" s="88" t="e">
        <f t="shared" si="25"/>
        <v>#REF!</v>
      </c>
      <c r="BE33" s="88" t="e">
        <f t="shared" si="25"/>
        <v>#REF!</v>
      </c>
      <c r="BF33" s="88">
        <f t="shared" si="25"/>
        <v>0</v>
      </c>
      <c r="BG33" s="88" t="e">
        <f t="shared" si="25"/>
        <v>#REF!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2867275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84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0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0</v>
      </c>
      <c r="AL72" s="14"/>
      <c r="AT72" s="121">
        <f>+AT70-AT33</f>
        <v>-2390398.4500000002</v>
      </c>
      <c r="BG72" s="123" t="e">
        <f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5"/>
  <sheetViews>
    <sheetView tabSelected="1" zoomScale="110" zoomScaleNormal="110" workbookViewId="0">
      <selection activeCell="G24" sqref="G24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76" hidden="1" customWidth="1" outlineLevel="1"/>
    <col min="4" max="4" width="8" style="176" hidden="1" customWidth="1" outlineLevel="1"/>
    <col min="5" max="5" width="12.5703125" style="176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customWidth="1" outlineLevel="1"/>
    <col min="42" max="42" width="13.7109375" style="143" customWidth="1" outlineLevel="1"/>
    <col min="43" max="43" width="17.7109375" style="143" customWidth="1" outlineLevel="1"/>
    <col min="44" max="44" width="2.7109375" style="143" customWidth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190" t="s">
        <v>2</v>
      </c>
      <c r="I1" s="190"/>
      <c r="J1" s="190"/>
      <c r="K1" s="190"/>
      <c r="L1" s="190"/>
      <c r="M1" s="190"/>
      <c r="N1" s="190"/>
      <c r="O1" s="190"/>
      <c r="Q1" s="191" t="s">
        <v>3</v>
      </c>
      <c r="R1" s="191"/>
      <c r="S1" s="191"/>
      <c r="T1" s="191"/>
      <c r="U1" s="191"/>
      <c r="V1" s="191"/>
      <c r="W1" s="191"/>
      <c r="X1" s="191"/>
      <c r="Z1" s="192" t="s">
        <v>4</v>
      </c>
      <c r="AA1" s="192"/>
      <c r="AB1" s="192"/>
      <c r="AC1" s="192"/>
      <c r="AD1" s="192"/>
      <c r="AE1" s="192"/>
      <c r="AF1" s="192"/>
      <c r="AG1" s="192"/>
      <c r="AI1" s="193" t="s">
        <v>5</v>
      </c>
      <c r="AJ1" s="193"/>
      <c r="AK1" s="193"/>
      <c r="AL1" s="193"/>
      <c r="AM1" s="193"/>
      <c r="AN1" s="193"/>
      <c r="AO1" s="193"/>
      <c r="AP1" s="193"/>
      <c r="AQ1" s="193"/>
      <c r="AS1" s="191" t="s">
        <v>6</v>
      </c>
      <c r="AT1" s="191"/>
      <c r="AU1" s="191"/>
      <c r="AV1" s="191"/>
      <c r="AW1" s="191"/>
      <c r="AX1" s="191"/>
      <c r="AY1" s="191"/>
      <c r="AZ1" s="191"/>
    </row>
    <row r="2" spans="1:52" s="181" customFormat="1" ht="33.75" customHeight="1" x14ac:dyDescent="0.2">
      <c r="A2" s="177" t="s">
        <v>70</v>
      </c>
      <c r="B2" s="177" t="s">
        <v>71</v>
      </c>
      <c r="C2" s="178" t="s">
        <v>72</v>
      </c>
      <c r="D2" s="178" t="s">
        <v>73</v>
      </c>
      <c r="E2" s="178" t="s">
        <v>74</v>
      </c>
      <c r="F2" s="179" t="s">
        <v>75</v>
      </c>
      <c r="G2" s="179" t="s">
        <v>76</v>
      </c>
      <c r="H2" s="180" t="s">
        <v>7</v>
      </c>
      <c r="I2" s="180" t="s">
        <v>8</v>
      </c>
      <c r="J2" s="180" t="s">
        <v>77</v>
      </c>
      <c r="K2" s="180" t="s">
        <v>78</v>
      </c>
      <c r="L2" s="180" t="s">
        <v>79</v>
      </c>
      <c r="M2" s="180" t="s">
        <v>80</v>
      </c>
      <c r="N2" s="180" t="s">
        <v>13</v>
      </c>
      <c r="O2" s="180" t="s">
        <v>81</v>
      </c>
      <c r="Q2" s="163" t="s">
        <v>7</v>
      </c>
      <c r="R2" s="163" t="s">
        <v>8</v>
      </c>
      <c r="S2" s="163" t="s">
        <v>77</v>
      </c>
      <c r="T2" s="163" t="s">
        <v>78</v>
      </c>
      <c r="U2" s="163" t="s">
        <v>79</v>
      </c>
      <c r="V2" s="163" t="s">
        <v>80</v>
      </c>
      <c r="W2" s="163" t="s">
        <v>13</v>
      </c>
      <c r="X2" s="163" t="s">
        <v>81</v>
      </c>
      <c r="Z2" s="164" t="s">
        <v>7</v>
      </c>
      <c r="AA2" s="164" t="s">
        <v>8</v>
      </c>
      <c r="AB2" s="164" t="s">
        <v>77</v>
      </c>
      <c r="AC2" s="164" t="s">
        <v>78</v>
      </c>
      <c r="AD2" s="164" t="s">
        <v>79</v>
      </c>
      <c r="AE2" s="164" t="s">
        <v>80</v>
      </c>
      <c r="AF2" s="164" t="s">
        <v>13</v>
      </c>
      <c r="AG2" s="164" t="s">
        <v>81</v>
      </c>
      <c r="AI2" s="165" t="s">
        <v>198</v>
      </c>
      <c r="AJ2" s="165" t="s">
        <v>8</v>
      </c>
      <c r="AK2" s="165" t="s">
        <v>197</v>
      </c>
      <c r="AL2" s="165" t="s">
        <v>77</v>
      </c>
      <c r="AM2" s="165" t="s">
        <v>78</v>
      </c>
      <c r="AN2" s="165" t="s">
        <v>79</v>
      </c>
      <c r="AO2" s="165" t="s">
        <v>80</v>
      </c>
      <c r="AP2" s="165" t="s">
        <v>17</v>
      </c>
      <c r="AQ2" s="169" t="s">
        <v>82</v>
      </c>
      <c r="AR2" s="167"/>
      <c r="AS2" s="163" t="s">
        <v>7</v>
      </c>
      <c r="AT2" s="163" t="s">
        <v>8</v>
      </c>
      <c r="AU2" s="163" t="s">
        <v>77</v>
      </c>
      <c r="AV2" s="163" t="s">
        <v>78</v>
      </c>
      <c r="AW2" s="163" t="s">
        <v>79</v>
      </c>
      <c r="AX2" s="163" t="s">
        <v>80</v>
      </c>
      <c r="AY2" s="163" t="s">
        <v>17</v>
      </c>
      <c r="AZ2" s="174" t="s">
        <v>82</v>
      </c>
    </row>
    <row r="3" spans="1:52" x14ac:dyDescent="0.2">
      <c r="A3" s="182">
        <v>9</v>
      </c>
      <c r="B3" s="143" t="s">
        <v>121</v>
      </c>
      <c r="C3" s="149" t="str">
        <f t="shared" ref="C3:C29" si="0">MID(B3,5,2)</f>
        <v>00</v>
      </c>
      <c r="D3" s="149" t="str">
        <f t="shared" ref="D3:D29" si="1">MID(B3,8,2)</f>
        <v>00</v>
      </c>
      <c r="E3" s="149" t="str">
        <f t="shared" ref="E3:E29" si="2">MID(B3,11,3)</f>
        <v>900</v>
      </c>
      <c r="F3" s="143" t="str">
        <f t="shared" ref="F3:F29" si="3">RIGHT(B3,7)</f>
        <v>7000.03</v>
      </c>
      <c r="G3" s="143" t="s">
        <v>83</v>
      </c>
      <c r="H3" s="141"/>
      <c r="I3" s="141"/>
      <c r="J3" s="141"/>
      <c r="K3" s="141"/>
      <c r="L3" s="141"/>
      <c r="M3" s="141"/>
      <c r="N3" s="141"/>
      <c r="O3" s="141">
        <f>N3-I3</f>
        <v>0</v>
      </c>
      <c r="Q3" s="142"/>
      <c r="R3" s="142"/>
      <c r="S3" s="142"/>
      <c r="T3" s="142"/>
      <c r="U3" s="142"/>
      <c r="V3" s="142"/>
      <c r="W3" s="142"/>
      <c r="X3" s="142">
        <f>W3-R3</f>
        <v>0</v>
      </c>
      <c r="Z3" s="168">
        <v>0</v>
      </c>
      <c r="AA3" s="168">
        <v>0</v>
      </c>
      <c r="AB3" s="168"/>
      <c r="AC3" s="168"/>
      <c r="AD3" s="168"/>
      <c r="AE3" s="168">
        <v>0</v>
      </c>
      <c r="AF3" s="168">
        <v>0</v>
      </c>
      <c r="AG3" s="168">
        <f>AF3-AA3</f>
        <v>0</v>
      </c>
      <c r="AI3" s="170">
        <v>0</v>
      </c>
      <c r="AJ3" s="170">
        <v>0</v>
      </c>
      <c r="AK3" s="166"/>
      <c r="AL3" s="166">
        <f>IFERROR(VLOOKUP(B3,[2]rptBudgetaryBudgetCrossOrganiza!$A$12570:$O$12875,13,FALSE),"0")</f>
        <v>0</v>
      </c>
      <c r="AM3" s="166"/>
      <c r="AN3" s="166"/>
      <c r="AO3" s="166"/>
      <c r="AP3" s="166"/>
      <c r="AQ3" s="166">
        <f>AP3-AJ3</f>
        <v>0</v>
      </c>
      <c r="AS3" s="142"/>
      <c r="AT3" s="142"/>
      <c r="AU3" s="142"/>
      <c r="AV3" s="142"/>
      <c r="AW3" s="142"/>
      <c r="AX3" s="142"/>
      <c r="AY3" s="142"/>
      <c r="AZ3" s="142">
        <f>AY3-AT3</f>
        <v>0</v>
      </c>
    </row>
    <row r="4" spans="1:52" x14ac:dyDescent="0.2">
      <c r="A4" s="182">
        <v>9</v>
      </c>
      <c r="B4" s="143" t="s">
        <v>122</v>
      </c>
      <c r="C4" s="149" t="str">
        <f t="shared" si="0"/>
        <v>00</v>
      </c>
      <c r="D4" s="149" t="str">
        <f t="shared" si="1"/>
        <v>00</v>
      </c>
      <c r="E4" s="149" t="str">
        <f t="shared" si="2"/>
        <v>900</v>
      </c>
      <c r="F4" s="143" t="str">
        <f t="shared" si="3"/>
        <v>7000.08</v>
      </c>
      <c r="G4" s="143" t="s">
        <v>113</v>
      </c>
      <c r="H4" s="141"/>
      <c r="I4" s="141"/>
      <c r="J4" s="141"/>
      <c r="K4" s="141"/>
      <c r="L4" s="141"/>
      <c r="M4" s="141"/>
      <c r="N4" s="141"/>
      <c r="O4" s="141">
        <f>N4-I4</f>
        <v>0</v>
      </c>
      <c r="Q4" s="142"/>
      <c r="R4" s="142"/>
      <c r="S4" s="142"/>
      <c r="T4" s="142"/>
      <c r="U4" s="142"/>
      <c r="V4" s="142"/>
      <c r="W4" s="142"/>
      <c r="X4" s="142">
        <f>W4-R4</f>
        <v>0</v>
      </c>
      <c r="Z4" s="168">
        <v>0</v>
      </c>
      <c r="AA4" s="168">
        <v>0</v>
      </c>
      <c r="AB4" s="168"/>
      <c r="AC4" s="168"/>
      <c r="AD4" s="168"/>
      <c r="AE4" s="168">
        <v>0</v>
      </c>
      <c r="AF4" s="168">
        <v>0</v>
      </c>
      <c r="AG4" s="168">
        <f>AF4-AA4</f>
        <v>0</v>
      </c>
      <c r="AI4" s="170">
        <v>0</v>
      </c>
      <c r="AJ4" s="170">
        <v>0</v>
      </c>
      <c r="AK4" s="166"/>
      <c r="AL4" s="166">
        <f>IFERROR(VLOOKUP(B4,[2]rptBudgetaryBudgetCrossOrganiza!$A$12570:$O$12875,13,FALSE),"0")</f>
        <v>0</v>
      </c>
      <c r="AM4" s="166"/>
      <c r="AN4" s="166"/>
      <c r="AO4" s="166"/>
      <c r="AP4" s="166"/>
      <c r="AQ4" s="166">
        <f>AP4-AJ4</f>
        <v>0</v>
      </c>
      <c r="AS4" s="142"/>
      <c r="AT4" s="142"/>
      <c r="AU4" s="142"/>
      <c r="AV4" s="142"/>
      <c r="AW4" s="142"/>
      <c r="AX4" s="142"/>
      <c r="AY4" s="142"/>
      <c r="AZ4" s="142">
        <f>AY4-AT4</f>
        <v>0</v>
      </c>
    </row>
    <row r="5" spans="1:52" x14ac:dyDescent="0.2">
      <c r="A5" s="182">
        <v>9</v>
      </c>
      <c r="B5" s="143" t="s">
        <v>123</v>
      </c>
      <c r="C5" s="149" t="str">
        <f t="shared" si="0"/>
        <v>00</v>
      </c>
      <c r="D5" s="149" t="str">
        <f t="shared" si="1"/>
        <v>00</v>
      </c>
      <c r="E5" s="149" t="str">
        <f t="shared" si="2"/>
        <v>900</v>
      </c>
      <c r="F5" s="143" t="str">
        <f t="shared" si="3"/>
        <v>7000.29</v>
      </c>
      <c r="G5" s="143" t="s">
        <v>164</v>
      </c>
      <c r="H5" s="141"/>
      <c r="I5" s="141"/>
      <c r="J5" s="141"/>
      <c r="K5" s="141"/>
      <c r="L5" s="141"/>
      <c r="M5" s="141"/>
      <c r="N5" s="141"/>
      <c r="O5" s="141">
        <f>N5-I5</f>
        <v>0</v>
      </c>
      <c r="Q5" s="142"/>
      <c r="R5" s="142"/>
      <c r="S5" s="142"/>
      <c r="T5" s="142"/>
      <c r="U5" s="142"/>
      <c r="V5" s="142"/>
      <c r="W5" s="142"/>
      <c r="X5" s="142">
        <f>W5-R5</f>
        <v>0</v>
      </c>
      <c r="Z5" s="168">
        <v>0</v>
      </c>
      <c r="AA5" s="168">
        <v>0</v>
      </c>
      <c r="AB5" s="168"/>
      <c r="AC5" s="168"/>
      <c r="AD5" s="168"/>
      <c r="AE5" s="168">
        <v>0</v>
      </c>
      <c r="AF5" s="168">
        <v>0</v>
      </c>
      <c r="AG5" s="168">
        <f>AF5-AA5</f>
        <v>0</v>
      </c>
      <c r="AI5" s="170">
        <v>0</v>
      </c>
      <c r="AJ5" s="170">
        <v>0</v>
      </c>
      <c r="AK5" s="166"/>
      <c r="AL5" s="166">
        <f>IFERROR(VLOOKUP(B5,[2]rptBudgetaryBudgetCrossOrganiza!$A$12570:$O$12875,13,FALSE),"0")</f>
        <v>0</v>
      </c>
      <c r="AM5" s="166"/>
      <c r="AN5" s="166"/>
      <c r="AO5" s="166"/>
      <c r="AP5" s="166"/>
      <c r="AQ5" s="166">
        <f>AP5-AJ5</f>
        <v>0</v>
      </c>
      <c r="AS5" s="142"/>
      <c r="AT5" s="142"/>
      <c r="AU5" s="142"/>
      <c r="AV5" s="142"/>
      <c r="AW5" s="142"/>
      <c r="AX5" s="142"/>
      <c r="AY5" s="142"/>
      <c r="AZ5" s="142">
        <f>AY5-AT5</f>
        <v>0</v>
      </c>
    </row>
    <row r="6" spans="1:52" x14ac:dyDescent="0.2">
      <c r="A6" s="182">
        <v>6</v>
      </c>
      <c r="B6" s="143" t="s">
        <v>124</v>
      </c>
      <c r="C6" s="149" t="str">
        <f t="shared" si="0"/>
        <v>00</v>
      </c>
      <c r="D6" s="149" t="str">
        <f t="shared" si="1"/>
        <v>00</v>
      </c>
      <c r="E6" s="149" t="str">
        <f t="shared" si="2"/>
        <v>900</v>
      </c>
      <c r="F6" s="143" t="str">
        <f t="shared" si="3"/>
        <v>8100.04</v>
      </c>
      <c r="G6" s="143" t="s">
        <v>165</v>
      </c>
      <c r="H6" s="141"/>
      <c r="I6" s="141"/>
      <c r="J6" s="141"/>
      <c r="K6" s="141"/>
      <c r="L6" s="141"/>
      <c r="M6" s="141"/>
      <c r="N6" s="141"/>
      <c r="O6" s="141"/>
      <c r="Q6" s="142"/>
      <c r="R6" s="142"/>
      <c r="S6" s="142"/>
      <c r="T6" s="142"/>
      <c r="U6" s="142"/>
      <c r="V6" s="142"/>
      <c r="W6" s="142"/>
      <c r="X6" s="142"/>
      <c r="Z6" s="168">
        <v>0</v>
      </c>
      <c r="AA6" s="168">
        <v>0</v>
      </c>
      <c r="AB6" s="168"/>
      <c r="AC6" s="168"/>
      <c r="AD6" s="168"/>
      <c r="AE6" s="168">
        <v>0</v>
      </c>
      <c r="AF6" s="168">
        <v>0</v>
      </c>
      <c r="AG6" s="168"/>
      <c r="AI6" s="170">
        <v>0</v>
      </c>
      <c r="AJ6" s="170">
        <v>0</v>
      </c>
      <c r="AK6" s="166"/>
      <c r="AL6" s="166">
        <f>IFERROR(VLOOKUP(B6,[2]rptBudgetaryBudgetCrossOrganiza!$A$12570:$O$12875,13,FALSE),"0")</f>
        <v>0</v>
      </c>
      <c r="AM6" s="166"/>
      <c r="AN6" s="166"/>
      <c r="AO6" s="166"/>
      <c r="AP6" s="166"/>
      <c r="AQ6" s="166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82">
        <v>7</v>
      </c>
      <c r="B7" s="143" t="s">
        <v>125</v>
      </c>
      <c r="C7" s="149" t="str">
        <f t="shared" si="0"/>
        <v>00</v>
      </c>
      <c r="D7" s="149" t="str">
        <f t="shared" si="1"/>
        <v>00</v>
      </c>
      <c r="E7" s="149" t="str">
        <f t="shared" si="2"/>
        <v>900</v>
      </c>
      <c r="F7" s="143" t="str">
        <f t="shared" si="3"/>
        <v>8100.07</v>
      </c>
      <c r="G7" s="143" t="s">
        <v>166</v>
      </c>
      <c r="H7" s="141"/>
      <c r="I7" s="141"/>
      <c r="J7" s="141"/>
      <c r="K7" s="141"/>
      <c r="L7" s="141"/>
      <c r="M7" s="141"/>
      <c r="N7" s="141"/>
      <c r="O7" s="141">
        <f t="shared" ref="O7:O29" si="4">N7-I7</f>
        <v>0</v>
      </c>
      <c r="Q7" s="142"/>
      <c r="R7" s="142"/>
      <c r="S7" s="142"/>
      <c r="T7" s="142"/>
      <c r="U7" s="142"/>
      <c r="V7" s="142"/>
      <c r="W7" s="142"/>
      <c r="X7" s="142">
        <f t="shared" ref="X7:X29" si="5">W7-R7</f>
        <v>0</v>
      </c>
      <c r="Z7" s="168">
        <v>0</v>
      </c>
      <c r="AA7" s="168">
        <v>0</v>
      </c>
      <c r="AB7" s="168"/>
      <c r="AC7" s="168"/>
      <c r="AD7" s="168"/>
      <c r="AE7" s="168">
        <v>0</v>
      </c>
      <c r="AF7" s="168">
        <v>0</v>
      </c>
      <c r="AG7" s="168">
        <f t="shared" ref="AG7:AG29" si="6">AF7-AA7</f>
        <v>0</v>
      </c>
      <c r="AI7" s="170">
        <v>0</v>
      </c>
      <c r="AJ7" s="170">
        <v>0</v>
      </c>
      <c r="AK7" s="166"/>
      <c r="AL7" s="166">
        <f>IFERROR(VLOOKUP(B7,[2]rptBudgetaryBudgetCrossOrganiza!$A$12570:$O$12875,13,FALSE),"0")</f>
        <v>0</v>
      </c>
      <c r="AM7" s="166"/>
      <c r="AN7" s="166"/>
      <c r="AO7" s="166"/>
      <c r="AP7" s="166"/>
      <c r="AQ7" s="166">
        <f t="shared" ref="AQ7:AQ29" si="7">AP7-AJ7</f>
        <v>0</v>
      </c>
      <c r="AS7" s="142"/>
      <c r="AT7" s="142"/>
      <c r="AU7" s="142"/>
      <c r="AV7" s="142"/>
      <c r="AW7" s="142"/>
      <c r="AX7" s="142"/>
      <c r="AY7" s="142"/>
      <c r="AZ7" s="142">
        <f t="shared" ref="AZ7:AZ29" si="8">AY7-AT7</f>
        <v>0</v>
      </c>
    </row>
    <row r="8" spans="1:52" x14ac:dyDescent="0.2">
      <c r="A8" s="182">
        <v>7</v>
      </c>
      <c r="B8" s="143" t="s">
        <v>126</v>
      </c>
      <c r="C8" s="149" t="str">
        <f t="shared" si="0"/>
        <v>00</v>
      </c>
      <c r="D8" s="149" t="str">
        <f t="shared" si="1"/>
        <v>00</v>
      </c>
      <c r="E8" s="149" t="str">
        <f t="shared" si="2"/>
        <v>900</v>
      </c>
      <c r="F8" s="143" t="str">
        <f t="shared" si="3"/>
        <v>8100.15</v>
      </c>
      <c r="G8" s="143" t="s">
        <v>167</v>
      </c>
      <c r="H8" s="141"/>
      <c r="I8" s="141"/>
      <c r="J8" s="141"/>
      <c r="K8" s="141"/>
      <c r="L8" s="141"/>
      <c r="M8" s="141"/>
      <c r="N8" s="141"/>
      <c r="O8" s="141">
        <f t="shared" si="4"/>
        <v>0</v>
      </c>
      <c r="Q8" s="142"/>
      <c r="R8" s="142"/>
      <c r="S8" s="142"/>
      <c r="T8" s="142"/>
      <c r="U8" s="142"/>
      <c r="V8" s="142"/>
      <c r="W8" s="142"/>
      <c r="X8" s="142">
        <f t="shared" si="5"/>
        <v>0</v>
      </c>
      <c r="Z8" s="168">
        <v>0</v>
      </c>
      <c r="AA8" s="168">
        <v>0</v>
      </c>
      <c r="AB8" s="168"/>
      <c r="AC8" s="168"/>
      <c r="AD8" s="168"/>
      <c r="AE8" s="168">
        <v>0</v>
      </c>
      <c r="AF8" s="168">
        <v>0</v>
      </c>
      <c r="AG8" s="168">
        <f t="shared" si="6"/>
        <v>0</v>
      </c>
      <c r="AI8" s="170">
        <v>0</v>
      </c>
      <c r="AJ8" s="170">
        <v>0</v>
      </c>
      <c r="AK8" s="166"/>
      <c r="AL8" s="166">
        <f>IFERROR(VLOOKUP(B8,[2]rptBudgetaryBudgetCrossOrganiza!$A$12570:$O$12875,13,FALSE),"0")</f>
        <v>0</v>
      </c>
      <c r="AM8" s="166"/>
      <c r="AN8" s="166"/>
      <c r="AO8" s="166"/>
      <c r="AP8" s="166"/>
      <c r="AQ8" s="166">
        <f t="shared" si="7"/>
        <v>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52" x14ac:dyDescent="0.2">
      <c r="A9" s="182">
        <v>8</v>
      </c>
      <c r="B9" s="143" t="s">
        <v>127</v>
      </c>
      <c r="C9" s="149" t="str">
        <f t="shared" si="0"/>
        <v>00</v>
      </c>
      <c r="D9" s="149" t="str">
        <f t="shared" si="1"/>
        <v>00</v>
      </c>
      <c r="E9" s="149" t="str">
        <f t="shared" si="2"/>
        <v>900</v>
      </c>
      <c r="F9" s="143" t="str">
        <f t="shared" si="3"/>
        <v>8100.17</v>
      </c>
      <c r="G9" s="143" t="s">
        <v>168</v>
      </c>
      <c r="H9" s="141"/>
      <c r="I9" s="141"/>
      <c r="J9" s="141"/>
      <c r="K9" s="141"/>
      <c r="L9" s="141"/>
      <c r="M9" s="141"/>
      <c r="N9" s="141"/>
      <c r="O9" s="141">
        <f t="shared" si="4"/>
        <v>0</v>
      </c>
      <c r="Q9" s="142"/>
      <c r="R9" s="142"/>
      <c r="S9" s="142"/>
      <c r="T9" s="142"/>
      <c r="U9" s="142"/>
      <c r="V9" s="142"/>
      <c r="W9" s="142"/>
      <c r="X9" s="142">
        <f t="shared" si="5"/>
        <v>0</v>
      </c>
      <c r="Z9" s="168">
        <v>0</v>
      </c>
      <c r="AA9" s="168">
        <v>0</v>
      </c>
      <c r="AB9" s="168"/>
      <c r="AC9" s="168"/>
      <c r="AD9" s="168"/>
      <c r="AE9" s="168">
        <v>0</v>
      </c>
      <c r="AF9" s="168">
        <v>0</v>
      </c>
      <c r="AG9" s="168">
        <f t="shared" si="6"/>
        <v>0</v>
      </c>
      <c r="AI9" s="170">
        <v>0</v>
      </c>
      <c r="AJ9" s="170">
        <v>0</v>
      </c>
      <c r="AK9" s="166"/>
      <c r="AL9" s="166">
        <f>IFERROR(VLOOKUP(B9,[2]rptBudgetaryBudgetCrossOrganiza!$A$12570:$O$12875,13,FALSE),"0")</f>
        <v>0</v>
      </c>
      <c r="AM9" s="166"/>
      <c r="AN9" s="166"/>
      <c r="AO9" s="166"/>
      <c r="AP9" s="166"/>
      <c r="AQ9" s="166">
        <f t="shared" si="7"/>
        <v>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52" x14ac:dyDescent="0.2">
      <c r="A10" s="182">
        <v>8</v>
      </c>
      <c r="B10" s="143" t="s">
        <v>128</v>
      </c>
      <c r="C10" s="149" t="str">
        <f t="shared" si="0"/>
        <v>00</v>
      </c>
      <c r="D10" s="149" t="str">
        <f t="shared" si="1"/>
        <v>00</v>
      </c>
      <c r="E10" s="149" t="str">
        <f t="shared" si="2"/>
        <v>900</v>
      </c>
      <c r="F10" s="143" t="str">
        <f t="shared" si="3"/>
        <v>8100.20</v>
      </c>
      <c r="G10" s="143" t="s">
        <v>169</v>
      </c>
      <c r="H10" s="141"/>
      <c r="I10" s="141"/>
      <c r="J10" s="141"/>
      <c r="K10" s="141"/>
      <c r="L10" s="141"/>
      <c r="M10" s="141"/>
      <c r="N10" s="141"/>
      <c r="O10" s="141">
        <f t="shared" si="4"/>
        <v>0</v>
      </c>
      <c r="Q10" s="142"/>
      <c r="R10" s="142"/>
      <c r="S10" s="142"/>
      <c r="T10" s="142"/>
      <c r="U10" s="142"/>
      <c r="V10" s="142"/>
      <c r="W10" s="142"/>
      <c r="X10" s="142">
        <f t="shared" si="5"/>
        <v>0</v>
      </c>
      <c r="Z10" s="168">
        <v>0</v>
      </c>
      <c r="AA10" s="168">
        <v>0</v>
      </c>
      <c r="AB10" s="168"/>
      <c r="AC10" s="168"/>
      <c r="AD10" s="168"/>
      <c r="AE10" s="168">
        <v>0</v>
      </c>
      <c r="AF10" s="168">
        <v>0</v>
      </c>
      <c r="AG10" s="168">
        <f t="shared" si="6"/>
        <v>0</v>
      </c>
      <c r="AI10" s="170">
        <v>0</v>
      </c>
      <c r="AJ10" s="170">
        <v>0</v>
      </c>
      <c r="AK10" s="166"/>
      <c r="AL10" s="166">
        <f>IFERROR(VLOOKUP(B10,[2]rptBudgetaryBudgetCrossOrganiza!$A$12570:$O$12875,13,FALSE),"0")</f>
        <v>0</v>
      </c>
      <c r="AM10" s="166"/>
      <c r="AN10" s="166"/>
      <c r="AO10" s="166"/>
      <c r="AP10" s="166"/>
      <c r="AQ10" s="166">
        <f t="shared" si="7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52" x14ac:dyDescent="0.2">
      <c r="A11" s="182">
        <v>8</v>
      </c>
      <c r="B11" s="183" t="s">
        <v>129</v>
      </c>
      <c r="C11" s="149" t="str">
        <f t="shared" si="0"/>
        <v>00</v>
      </c>
      <c r="D11" s="149" t="str">
        <f t="shared" si="1"/>
        <v>00</v>
      </c>
      <c r="E11" s="149" t="str">
        <f t="shared" si="2"/>
        <v>900</v>
      </c>
      <c r="F11" s="143" t="str">
        <f t="shared" si="3"/>
        <v>8100.21</v>
      </c>
      <c r="G11" s="143" t="s">
        <v>170</v>
      </c>
      <c r="H11" s="141"/>
      <c r="I11" s="141"/>
      <c r="J11" s="141"/>
      <c r="K11" s="141"/>
      <c r="L11" s="141"/>
      <c r="M11" s="141"/>
      <c r="N11" s="141"/>
      <c r="O11" s="141">
        <f t="shared" si="4"/>
        <v>0</v>
      </c>
      <c r="Q11" s="142"/>
      <c r="R11" s="142"/>
      <c r="S11" s="142"/>
      <c r="T11" s="142"/>
      <c r="U11" s="142"/>
      <c r="V11" s="142"/>
      <c r="W11" s="142"/>
      <c r="X11" s="142">
        <f t="shared" si="5"/>
        <v>0</v>
      </c>
      <c r="Z11" s="168">
        <v>0</v>
      </c>
      <c r="AA11" s="168">
        <v>0</v>
      </c>
      <c r="AB11" s="168"/>
      <c r="AC11" s="168"/>
      <c r="AD11" s="168"/>
      <c r="AE11" s="168">
        <v>0</v>
      </c>
      <c r="AF11" s="168">
        <v>0</v>
      </c>
      <c r="AG11" s="168">
        <f t="shared" si="6"/>
        <v>0</v>
      </c>
      <c r="AI11" s="170">
        <v>0</v>
      </c>
      <c r="AJ11" s="170">
        <v>0</v>
      </c>
      <c r="AK11" s="166"/>
      <c r="AL11" s="166">
        <f>IFERROR(VLOOKUP(B11,[2]rptBudgetaryBudgetCrossOrganiza!$A$12570:$O$12875,13,FALSE),"0")</f>
        <v>0</v>
      </c>
      <c r="AM11" s="166"/>
      <c r="AN11" s="166"/>
      <c r="AO11" s="166"/>
      <c r="AP11" s="166"/>
      <c r="AQ11" s="166">
        <f t="shared" si="7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52" x14ac:dyDescent="0.2">
      <c r="A12" s="182">
        <v>4</v>
      </c>
      <c r="B12" s="143" t="s">
        <v>130</v>
      </c>
      <c r="C12" s="149" t="str">
        <f t="shared" si="0"/>
        <v>00</v>
      </c>
      <c r="D12" s="149" t="str">
        <f t="shared" si="1"/>
        <v>00</v>
      </c>
      <c r="E12" s="149" t="str">
        <f t="shared" si="2"/>
        <v>900</v>
      </c>
      <c r="F12" s="143" t="str">
        <f t="shared" si="3"/>
        <v>8100.24</v>
      </c>
      <c r="G12" s="143" t="s">
        <v>171</v>
      </c>
      <c r="H12" s="141"/>
      <c r="I12" s="141"/>
      <c r="J12" s="141"/>
      <c r="K12" s="141"/>
      <c r="L12" s="141"/>
      <c r="M12" s="141"/>
      <c r="N12" s="141"/>
      <c r="O12" s="141">
        <f t="shared" si="4"/>
        <v>0</v>
      </c>
      <c r="Q12" s="142"/>
      <c r="R12" s="142"/>
      <c r="S12" s="142"/>
      <c r="T12" s="142"/>
      <c r="U12" s="142"/>
      <c r="V12" s="142"/>
      <c r="W12" s="142"/>
      <c r="X12" s="142">
        <f t="shared" si="5"/>
        <v>0</v>
      </c>
      <c r="Z12" s="168">
        <v>0</v>
      </c>
      <c r="AA12" s="168">
        <v>0</v>
      </c>
      <c r="AB12" s="168"/>
      <c r="AC12" s="168"/>
      <c r="AD12" s="168"/>
      <c r="AE12" s="168">
        <v>0</v>
      </c>
      <c r="AF12" s="168">
        <v>0</v>
      </c>
      <c r="AG12" s="168">
        <f t="shared" si="6"/>
        <v>0</v>
      </c>
      <c r="AI12" s="170">
        <v>0</v>
      </c>
      <c r="AJ12" s="170">
        <v>0</v>
      </c>
      <c r="AK12" s="166"/>
      <c r="AL12" s="166">
        <f>IFERROR(VLOOKUP(B12,[2]rptBudgetaryBudgetCrossOrganiza!$A$12570:$O$12875,13,FALSE),"0")</f>
        <v>0</v>
      </c>
      <c r="AM12" s="166"/>
      <c r="AN12" s="166"/>
      <c r="AO12" s="166"/>
      <c r="AP12" s="166"/>
      <c r="AQ12" s="166">
        <f t="shared" si="7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8"/>
        <v>0</v>
      </c>
    </row>
    <row r="13" spans="1:52" x14ac:dyDescent="0.2">
      <c r="A13" s="182">
        <v>4</v>
      </c>
      <c r="B13" s="143" t="s">
        <v>131</v>
      </c>
      <c r="C13" s="149" t="str">
        <f t="shared" si="0"/>
        <v>00</v>
      </c>
      <c r="D13" s="149" t="str">
        <f t="shared" si="1"/>
        <v>00</v>
      </c>
      <c r="E13" s="149" t="str">
        <f t="shared" si="2"/>
        <v>900</v>
      </c>
      <c r="F13" s="143" t="str">
        <f t="shared" si="3"/>
        <v>8100.99</v>
      </c>
      <c r="G13" s="143" t="s">
        <v>172</v>
      </c>
      <c r="H13" s="141"/>
      <c r="I13" s="141"/>
      <c r="J13" s="141"/>
      <c r="K13" s="141"/>
      <c r="L13" s="141"/>
      <c r="M13" s="141"/>
      <c r="N13" s="141"/>
      <c r="O13" s="141">
        <f t="shared" si="4"/>
        <v>0</v>
      </c>
      <c r="Q13" s="142"/>
      <c r="R13" s="142"/>
      <c r="S13" s="142"/>
      <c r="T13" s="142"/>
      <c r="U13" s="142"/>
      <c r="V13" s="142"/>
      <c r="W13" s="142"/>
      <c r="X13" s="142">
        <f t="shared" si="5"/>
        <v>0</v>
      </c>
      <c r="Z13" s="168">
        <v>50000</v>
      </c>
      <c r="AA13" s="168">
        <v>0</v>
      </c>
      <c r="AB13" s="168"/>
      <c r="AC13" s="168"/>
      <c r="AD13" s="168"/>
      <c r="AE13" s="168">
        <v>0</v>
      </c>
      <c r="AF13" s="168">
        <v>0</v>
      </c>
      <c r="AG13" s="168">
        <f t="shared" si="6"/>
        <v>0</v>
      </c>
      <c r="AI13" s="170">
        <v>50000</v>
      </c>
      <c r="AJ13" s="170">
        <v>50000</v>
      </c>
      <c r="AK13" s="186">
        <v>0</v>
      </c>
      <c r="AL13" s="166">
        <f>IFERROR(VLOOKUP(B13,[2]rptBudgetaryBudgetCrossOrganiza!$A$12570:$O$12875,13,FALSE),"0")</f>
        <v>0</v>
      </c>
      <c r="AM13" s="166" t="s">
        <v>199</v>
      </c>
      <c r="AN13" s="166"/>
      <c r="AO13" s="166"/>
      <c r="AP13" s="166"/>
      <c r="AQ13" s="166">
        <f t="shared" si="7"/>
        <v>-50000</v>
      </c>
      <c r="AS13" s="142"/>
      <c r="AT13" s="142"/>
      <c r="AU13" s="142"/>
      <c r="AV13" s="142"/>
      <c r="AW13" s="142"/>
      <c r="AX13" s="142"/>
      <c r="AY13" s="142"/>
      <c r="AZ13" s="142">
        <f t="shared" si="8"/>
        <v>0</v>
      </c>
    </row>
    <row r="14" spans="1:52" x14ac:dyDescent="0.2">
      <c r="A14" s="182">
        <v>4</v>
      </c>
      <c r="B14" s="143" t="s">
        <v>132</v>
      </c>
      <c r="C14" s="149" t="str">
        <f t="shared" si="0"/>
        <v>00</v>
      </c>
      <c r="D14" s="149" t="str">
        <f t="shared" si="1"/>
        <v>00</v>
      </c>
      <c r="E14" s="149" t="str">
        <f t="shared" si="2"/>
        <v>900</v>
      </c>
      <c r="F14" s="143" t="str">
        <f t="shared" si="3"/>
        <v>9000.68</v>
      </c>
      <c r="G14" s="143" t="s">
        <v>173</v>
      </c>
      <c r="H14" s="141"/>
      <c r="I14" s="141"/>
      <c r="J14" s="141"/>
      <c r="K14" s="141"/>
      <c r="L14" s="141"/>
      <c r="M14" s="141"/>
      <c r="N14" s="141"/>
      <c r="O14" s="141">
        <f t="shared" si="4"/>
        <v>0</v>
      </c>
      <c r="Q14" s="142"/>
      <c r="R14" s="142"/>
      <c r="S14" s="142"/>
      <c r="T14" s="142"/>
      <c r="U14" s="142"/>
      <c r="V14" s="142"/>
      <c r="W14" s="142"/>
      <c r="X14" s="142">
        <f t="shared" si="5"/>
        <v>0</v>
      </c>
      <c r="Z14" s="168">
        <v>787920</v>
      </c>
      <c r="AA14" s="168">
        <v>787920</v>
      </c>
      <c r="AB14" s="168"/>
      <c r="AC14" s="168"/>
      <c r="AD14" s="168"/>
      <c r="AE14" s="168">
        <v>0</v>
      </c>
      <c r="AF14" s="168">
        <v>0</v>
      </c>
      <c r="AG14" s="168">
        <f t="shared" si="6"/>
        <v>-787920</v>
      </c>
      <c r="AI14" s="170">
        <v>787920</v>
      </c>
      <c r="AJ14" s="170">
        <v>787920</v>
      </c>
      <c r="AK14" s="166">
        <f>AJ14</f>
        <v>787920</v>
      </c>
      <c r="AL14" s="166">
        <f>IFERROR(VLOOKUP(B14,[2]rptBudgetaryBudgetCrossOrganiza!$A$12570:$O$12875,13,FALSE),"0")</f>
        <v>0</v>
      </c>
      <c r="AM14" s="166"/>
      <c r="AN14" s="166"/>
      <c r="AO14" s="166"/>
      <c r="AP14" s="166"/>
      <c r="AQ14" s="166">
        <f t="shared" si="7"/>
        <v>-787920</v>
      </c>
      <c r="AS14" s="142"/>
      <c r="AT14" s="142"/>
      <c r="AU14" s="142"/>
      <c r="AV14" s="142"/>
      <c r="AW14" s="142"/>
      <c r="AX14" s="142"/>
      <c r="AY14" s="142"/>
      <c r="AZ14" s="142">
        <f t="shared" si="8"/>
        <v>0</v>
      </c>
    </row>
    <row r="15" spans="1:52" x14ac:dyDescent="0.2">
      <c r="A15" s="182">
        <v>4</v>
      </c>
      <c r="B15" s="143" t="s">
        <v>133</v>
      </c>
      <c r="C15" s="149" t="str">
        <f t="shared" si="0"/>
        <v>00</v>
      </c>
      <c r="D15" s="149" t="str">
        <f t="shared" si="1"/>
        <v>00</v>
      </c>
      <c r="E15" s="149" t="str">
        <f t="shared" si="2"/>
        <v>900</v>
      </c>
      <c r="F15" s="143" t="str">
        <f t="shared" si="3"/>
        <v>9000.99</v>
      </c>
      <c r="G15" s="143" t="s">
        <v>174</v>
      </c>
      <c r="H15" s="141"/>
      <c r="I15" s="141"/>
      <c r="J15" s="141"/>
      <c r="K15" s="141"/>
      <c r="L15" s="141"/>
      <c r="M15" s="141"/>
      <c r="N15" s="141"/>
      <c r="O15" s="141">
        <f t="shared" si="4"/>
        <v>0</v>
      </c>
      <c r="Q15" s="142"/>
      <c r="R15" s="142"/>
      <c r="S15" s="142"/>
      <c r="T15" s="142"/>
      <c r="U15" s="142"/>
      <c r="V15" s="142"/>
      <c r="W15" s="142"/>
      <c r="X15" s="142">
        <f t="shared" si="5"/>
        <v>0</v>
      </c>
      <c r="Z15" s="168">
        <v>0</v>
      </c>
      <c r="AA15" s="168">
        <v>0</v>
      </c>
      <c r="AB15" s="168"/>
      <c r="AC15" s="168"/>
      <c r="AD15" s="168"/>
      <c r="AE15" s="168">
        <v>0</v>
      </c>
      <c r="AF15" s="168">
        <v>0</v>
      </c>
      <c r="AG15" s="168">
        <f t="shared" si="6"/>
        <v>0</v>
      </c>
      <c r="AI15" s="170">
        <v>0</v>
      </c>
      <c r="AJ15" s="170">
        <v>0</v>
      </c>
      <c r="AK15" s="166">
        <f t="shared" ref="AK15:AK29" si="9">AJ15</f>
        <v>0</v>
      </c>
      <c r="AL15" s="166">
        <f>IFERROR(VLOOKUP(B15,[2]rptBudgetaryBudgetCrossOrganiza!$A$12570:$O$12875,13,FALSE),"0")</f>
        <v>0</v>
      </c>
      <c r="AM15" s="166"/>
      <c r="AN15" s="166"/>
      <c r="AO15" s="166"/>
      <c r="AP15" s="166"/>
      <c r="AQ15" s="166">
        <f t="shared" si="7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8"/>
        <v>0</v>
      </c>
    </row>
    <row r="16" spans="1:52" x14ac:dyDescent="0.2">
      <c r="A16" s="182">
        <v>4</v>
      </c>
      <c r="B16" s="143" t="s">
        <v>134</v>
      </c>
      <c r="C16" s="149" t="str">
        <f t="shared" si="0"/>
        <v>40</v>
      </c>
      <c r="D16" s="149" t="str">
        <f t="shared" si="1"/>
        <v>85</v>
      </c>
      <c r="E16" s="149" t="str">
        <f t="shared" si="2"/>
        <v>005</v>
      </c>
      <c r="F16" s="143" t="str">
        <f t="shared" si="3"/>
        <v>8900.09</v>
      </c>
      <c r="G16" s="143" t="s">
        <v>175</v>
      </c>
      <c r="H16" s="141"/>
      <c r="I16" s="141"/>
      <c r="J16" s="141"/>
      <c r="K16" s="141"/>
      <c r="L16" s="141"/>
      <c r="M16" s="141"/>
      <c r="N16" s="141"/>
      <c r="O16" s="141">
        <f t="shared" si="4"/>
        <v>0</v>
      </c>
      <c r="Q16" s="142"/>
      <c r="R16" s="142"/>
      <c r="S16" s="142"/>
      <c r="T16" s="142"/>
      <c r="U16" s="142"/>
      <c r="V16" s="142"/>
      <c r="W16" s="142"/>
      <c r="X16" s="142">
        <f t="shared" si="5"/>
        <v>0</v>
      </c>
      <c r="Z16" s="168">
        <v>0</v>
      </c>
      <c r="AA16" s="168">
        <v>0</v>
      </c>
      <c r="AB16" s="168"/>
      <c r="AC16" s="168"/>
      <c r="AD16" s="168"/>
      <c r="AE16" s="168">
        <v>0</v>
      </c>
      <c r="AF16" s="168">
        <v>0</v>
      </c>
      <c r="AG16" s="168">
        <f t="shared" si="6"/>
        <v>0</v>
      </c>
      <c r="AI16" s="170">
        <v>0</v>
      </c>
      <c r="AJ16" s="170">
        <v>0</v>
      </c>
      <c r="AK16" s="166">
        <f t="shared" si="9"/>
        <v>0</v>
      </c>
      <c r="AL16" s="166">
        <f>IFERROR(VLOOKUP(B16,[2]rptBudgetaryBudgetCrossOrganiza!$A$12570:$O$12875,13,FALSE),"0")</f>
        <v>0</v>
      </c>
      <c r="AM16" s="166"/>
      <c r="AN16" s="166"/>
      <c r="AO16" s="166"/>
      <c r="AP16" s="166"/>
      <c r="AQ16" s="166">
        <f t="shared" si="7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8"/>
        <v>0</v>
      </c>
    </row>
    <row r="17" spans="1:52" x14ac:dyDescent="0.2">
      <c r="A17" s="182">
        <v>4</v>
      </c>
      <c r="B17" s="143" t="s">
        <v>135</v>
      </c>
      <c r="C17" s="149" t="str">
        <f t="shared" si="0"/>
        <v>40</v>
      </c>
      <c r="D17" s="149" t="str">
        <f t="shared" si="1"/>
        <v>85</v>
      </c>
      <c r="E17" s="149" t="str">
        <f t="shared" si="2"/>
        <v>005</v>
      </c>
      <c r="F17" s="143" t="str">
        <f t="shared" si="3"/>
        <v>8900.22</v>
      </c>
      <c r="G17" s="143" t="s">
        <v>176</v>
      </c>
      <c r="H17" s="141"/>
      <c r="I17" s="141"/>
      <c r="J17" s="141"/>
      <c r="K17" s="141"/>
      <c r="L17" s="141"/>
      <c r="M17" s="141"/>
      <c r="N17" s="141"/>
      <c r="O17" s="141">
        <f t="shared" si="4"/>
        <v>0</v>
      </c>
      <c r="Q17" s="142"/>
      <c r="R17" s="142"/>
      <c r="S17" s="142"/>
      <c r="T17" s="142"/>
      <c r="U17" s="142"/>
      <c r="V17" s="142"/>
      <c r="W17" s="142"/>
      <c r="X17" s="142">
        <f t="shared" si="5"/>
        <v>0</v>
      </c>
      <c r="Z17" s="168">
        <v>787920</v>
      </c>
      <c r="AA17" s="168">
        <v>787920</v>
      </c>
      <c r="AB17" s="168"/>
      <c r="AC17" s="168"/>
      <c r="AD17" s="168"/>
      <c r="AE17" s="168">
        <v>0</v>
      </c>
      <c r="AF17" s="168">
        <v>0</v>
      </c>
      <c r="AG17" s="168">
        <f t="shared" si="6"/>
        <v>-787920</v>
      </c>
      <c r="AI17" s="170">
        <v>787920</v>
      </c>
      <c r="AJ17" s="170">
        <v>787920</v>
      </c>
      <c r="AK17" s="166">
        <f t="shared" si="9"/>
        <v>787920</v>
      </c>
      <c r="AL17" s="166">
        <f>IFERROR(VLOOKUP(B17,[2]rptBudgetaryBudgetCrossOrganiza!$A$12570:$O$12875,13,FALSE),"0")</f>
        <v>0</v>
      </c>
      <c r="AM17" s="166"/>
      <c r="AN17" s="166"/>
      <c r="AO17" s="166"/>
      <c r="AP17" s="166"/>
      <c r="AQ17" s="166">
        <f t="shared" si="7"/>
        <v>-787920</v>
      </c>
      <c r="AS17" s="142"/>
      <c r="AT17" s="142"/>
      <c r="AU17" s="142"/>
      <c r="AV17" s="142"/>
      <c r="AW17" s="142"/>
      <c r="AX17" s="142"/>
      <c r="AY17" s="142"/>
      <c r="AZ17" s="142">
        <f t="shared" si="8"/>
        <v>0</v>
      </c>
    </row>
    <row r="18" spans="1:52" x14ac:dyDescent="0.2">
      <c r="A18" s="182">
        <v>4</v>
      </c>
      <c r="B18" s="143" t="s">
        <v>136</v>
      </c>
      <c r="C18" s="149" t="str">
        <f t="shared" si="0"/>
        <v>40</v>
      </c>
      <c r="D18" s="149" t="str">
        <f t="shared" si="1"/>
        <v>85</v>
      </c>
      <c r="E18" s="149" t="str">
        <f t="shared" si="2"/>
        <v>005</v>
      </c>
      <c r="F18" s="143" t="str">
        <f t="shared" si="3"/>
        <v>8910.09</v>
      </c>
      <c r="G18" s="143" t="s">
        <v>177</v>
      </c>
      <c r="H18" s="141"/>
      <c r="I18" s="141"/>
      <c r="J18" s="141"/>
      <c r="K18" s="141"/>
      <c r="L18" s="141"/>
      <c r="M18" s="141"/>
      <c r="N18" s="141"/>
      <c r="O18" s="141">
        <f t="shared" si="4"/>
        <v>0</v>
      </c>
      <c r="Q18" s="142"/>
      <c r="R18" s="142"/>
      <c r="S18" s="142"/>
      <c r="T18" s="142"/>
      <c r="U18" s="142"/>
      <c r="V18" s="142"/>
      <c r="W18" s="142"/>
      <c r="X18" s="142">
        <f t="shared" si="5"/>
        <v>0</v>
      </c>
      <c r="Z18" s="168">
        <v>0</v>
      </c>
      <c r="AA18" s="168">
        <v>0</v>
      </c>
      <c r="AB18" s="168"/>
      <c r="AC18" s="168"/>
      <c r="AD18" s="168"/>
      <c r="AE18" s="168">
        <v>0</v>
      </c>
      <c r="AF18" s="168">
        <v>0</v>
      </c>
      <c r="AG18" s="168">
        <f t="shared" si="6"/>
        <v>0</v>
      </c>
      <c r="AI18" s="170">
        <v>0</v>
      </c>
      <c r="AJ18" s="170">
        <v>0</v>
      </c>
      <c r="AK18" s="166">
        <f t="shared" si="9"/>
        <v>0</v>
      </c>
      <c r="AL18" s="166">
        <f>IFERROR(VLOOKUP(B18,[2]rptBudgetaryBudgetCrossOrganiza!$A$12570:$O$12875,13,FALSE),"0")</f>
        <v>0</v>
      </c>
      <c r="AM18" s="166"/>
      <c r="AN18" s="166"/>
      <c r="AO18" s="166"/>
      <c r="AP18" s="166"/>
      <c r="AQ18" s="166">
        <f t="shared" si="7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8"/>
        <v>0</v>
      </c>
    </row>
    <row r="19" spans="1:52" x14ac:dyDescent="0.2">
      <c r="A19" s="182">
        <v>4</v>
      </c>
      <c r="B19" s="143" t="s">
        <v>137</v>
      </c>
      <c r="C19" s="149" t="str">
        <f t="shared" si="0"/>
        <v>40</v>
      </c>
      <c r="D19" s="149" t="str">
        <f t="shared" si="1"/>
        <v>85</v>
      </c>
      <c r="E19" s="149" t="str">
        <f t="shared" si="2"/>
        <v>005</v>
      </c>
      <c r="F19" s="143" t="str">
        <f t="shared" si="3"/>
        <v>8910.22</v>
      </c>
      <c r="G19" s="143" t="s">
        <v>178</v>
      </c>
      <c r="H19" s="141"/>
      <c r="I19" s="141"/>
      <c r="J19" s="141"/>
      <c r="K19" s="141"/>
      <c r="L19" s="141"/>
      <c r="M19" s="141"/>
      <c r="N19" s="141"/>
      <c r="O19" s="141">
        <f t="shared" si="4"/>
        <v>0</v>
      </c>
      <c r="Q19" s="142"/>
      <c r="R19" s="142"/>
      <c r="S19" s="142"/>
      <c r="T19" s="142"/>
      <c r="U19" s="142"/>
      <c r="V19" s="142"/>
      <c r="W19" s="142"/>
      <c r="X19" s="142">
        <f t="shared" si="5"/>
        <v>0</v>
      </c>
      <c r="Z19" s="168">
        <v>831285</v>
      </c>
      <c r="AA19" s="168">
        <v>831285</v>
      </c>
      <c r="AB19" s="168"/>
      <c r="AC19" s="168"/>
      <c r="AD19" s="168"/>
      <c r="AE19" s="168">
        <v>405793.5</v>
      </c>
      <c r="AF19" s="168">
        <v>405793.5</v>
      </c>
      <c r="AG19" s="168">
        <f t="shared" si="6"/>
        <v>-425491.5</v>
      </c>
      <c r="AI19" s="170">
        <v>831285</v>
      </c>
      <c r="AJ19" s="170">
        <v>831285</v>
      </c>
      <c r="AK19" s="166">
        <f t="shared" si="9"/>
        <v>831285</v>
      </c>
      <c r="AL19" s="166">
        <f>IFERROR(VLOOKUP(B19,[2]rptBudgetaryBudgetCrossOrganiza!$A$12570:$O$12875,13,FALSE),"0")</f>
        <v>0</v>
      </c>
      <c r="AM19" s="166"/>
      <c r="AN19" s="166"/>
      <c r="AO19" s="166"/>
      <c r="AP19" s="166"/>
      <c r="AQ19" s="166">
        <f t="shared" si="7"/>
        <v>-831285</v>
      </c>
      <c r="AS19" s="142"/>
      <c r="AT19" s="142"/>
      <c r="AU19" s="142"/>
      <c r="AV19" s="142"/>
      <c r="AW19" s="142"/>
      <c r="AX19" s="142"/>
      <c r="AY19" s="142"/>
      <c r="AZ19" s="142">
        <f t="shared" si="8"/>
        <v>0</v>
      </c>
    </row>
    <row r="20" spans="1:52" x14ac:dyDescent="0.2">
      <c r="A20" s="182">
        <v>4</v>
      </c>
      <c r="B20" s="143" t="s">
        <v>138</v>
      </c>
      <c r="C20" s="149" t="str">
        <f t="shared" si="0"/>
        <v>40</v>
      </c>
      <c r="D20" s="149" t="str">
        <f t="shared" si="1"/>
        <v>85</v>
      </c>
      <c r="E20" s="149" t="str">
        <f t="shared" si="2"/>
        <v>005</v>
      </c>
      <c r="F20" s="143" t="str">
        <f t="shared" si="3"/>
        <v>8910.99</v>
      </c>
      <c r="G20" s="143" t="s">
        <v>179</v>
      </c>
      <c r="H20" s="141"/>
      <c r="I20" s="141"/>
      <c r="J20" s="141"/>
      <c r="K20" s="141"/>
      <c r="L20" s="141"/>
      <c r="M20" s="141"/>
      <c r="N20" s="141"/>
      <c r="O20" s="141">
        <f t="shared" si="4"/>
        <v>0</v>
      </c>
      <c r="Q20" s="142"/>
      <c r="R20" s="142"/>
      <c r="S20" s="142"/>
      <c r="T20" s="142"/>
      <c r="U20" s="142"/>
      <c r="V20" s="142"/>
      <c r="W20" s="142"/>
      <c r="X20" s="142">
        <f t="shared" si="5"/>
        <v>0</v>
      </c>
      <c r="Z20" s="168">
        <v>0</v>
      </c>
      <c r="AA20" s="168">
        <v>0</v>
      </c>
      <c r="AB20" s="168"/>
      <c r="AC20" s="168"/>
      <c r="AD20" s="168"/>
      <c r="AE20" s="168">
        <v>0</v>
      </c>
      <c r="AF20" s="168">
        <v>0</v>
      </c>
      <c r="AG20" s="168">
        <f t="shared" si="6"/>
        <v>0</v>
      </c>
      <c r="AI20" s="170">
        <v>0</v>
      </c>
      <c r="AJ20" s="170">
        <v>0</v>
      </c>
      <c r="AK20" s="166">
        <f t="shared" si="9"/>
        <v>0</v>
      </c>
      <c r="AL20" s="166">
        <f>IFERROR(VLOOKUP(B20,[2]rptBudgetaryBudgetCrossOrganiza!$A$12570:$O$12875,13,FALSE),"0")</f>
        <v>0</v>
      </c>
      <c r="AM20" s="166"/>
      <c r="AN20" s="166"/>
      <c r="AO20" s="166"/>
      <c r="AP20" s="166"/>
      <c r="AQ20" s="166">
        <f t="shared" si="7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8"/>
        <v>0</v>
      </c>
    </row>
    <row r="21" spans="1:52" x14ac:dyDescent="0.2">
      <c r="A21" s="182">
        <v>4</v>
      </c>
      <c r="B21" s="143" t="s">
        <v>139</v>
      </c>
      <c r="C21" s="149" t="str">
        <f t="shared" si="0"/>
        <v>40</v>
      </c>
      <c r="D21" s="149" t="str">
        <f t="shared" si="1"/>
        <v>85</v>
      </c>
      <c r="E21" s="149" t="str">
        <f t="shared" si="2"/>
        <v>005</v>
      </c>
      <c r="F21" s="143" t="str">
        <f t="shared" si="3"/>
        <v>8920.01</v>
      </c>
      <c r="G21" s="143" t="s">
        <v>180</v>
      </c>
      <c r="H21" s="141"/>
      <c r="I21" s="141"/>
      <c r="J21" s="141"/>
      <c r="K21" s="141"/>
      <c r="L21" s="141"/>
      <c r="M21" s="141"/>
      <c r="N21" s="141"/>
      <c r="O21" s="141">
        <f t="shared" si="4"/>
        <v>0</v>
      </c>
      <c r="Q21" s="142"/>
      <c r="R21" s="142"/>
      <c r="S21" s="142"/>
      <c r="T21" s="142"/>
      <c r="U21" s="142"/>
      <c r="V21" s="142"/>
      <c r="W21" s="142"/>
      <c r="X21" s="142">
        <f t="shared" si="5"/>
        <v>0</v>
      </c>
      <c r="Z21" s="168">
        <v>970</v>
      </c>
      <c r="AA21" s="168">
        <v>970</v>
      </c>
      <c r="AB21" s="168"/>
      <c r="AC21" s="168"/>
      <c r="AD21" s="168"/>
      <c r="AE21" s="168">
        <v>823.2</v>
      </c>
      <c r="AF21" s="168">
        <v>823.2</v>
      </c>
      <c r="AG21" s="168">
        <f t="shared" si="6"/>
        <v>-146.79999999999995</v>
      </c>
      <c r="AI21" s="170">
        <v>970</v>
      </c>
      <c r="AJ21" s="170">
        <v>970</v>
      </c>
      <c r="AK21" s="166">
        <f t="shared" si="9"/>
        <v>970</v>
      </c>
      <c r="AL21" s="166">
        <f>IFERROR(VLOOKUP(B21,[2]rptBudgetaryBudgetCrossOrganiza!$A$12570:$O$12875,13,FALSE),"0")</f>
        <v>0</v>
      </c>
      <c r="AM21" s="166"/>
      <c r="AN21" s="166"/>
      <c r="AO21" s="166"/>
      <c r="AP21" s="166"/>
      <c r="AQ21" s="166">
        <f t="shared" si="7"/>
        <v>-970</v>
      </c>
      <c r="AS21" s="142"/>
      <c r="AT21" s="142"/>
      <c r="AU21" s="142"/>
      <c r="AV21" s="142"/>
      <c r="AW21" s="142"/>
      <c r="AX21" s="142"/>
      <c r="AY21" s="142"/>
      <c r="AZ21" s="142">
        <f t="shared" si="8"/>
        <v>0</v>
      </c>
    </row>
    <row r="22" spans="1:52" x14ac:dyDescent="0.2">
      <c r="A22" s="182">
        <v>4</v>
      </c>
      <c r="B22" s="143" t="s">
        <v>155</v>
      </c>
      <c r="C22" s="149" t="str">
        <f t="shared" si="0"/>
        <v>40</v>
      </c>
      <c r="D22" s="149" t="str">
        <f t="shared" si="1"/>
        <v>85</v>
      </c>
      <c r="E22" s="149" t="str">
        <f t="shared" si="2"/>
        <v>015</v>
      </c>
      <c r="F22" s="143" t="str">
        <f t="shared" si="3"/>
        <v>6000.01</v>
      </c>
      <c r="G22" s="143" t="s">
        <v>84</v>
      </c>
      <c r="H22" s="141"/>
      <c r="I22" s="141"/>
      <c r="J22" s="141"/>
      <c r="K22" s="141"/>
      <c r="L22" s="141"/>
      <c r="M22" s="141"/>
      <c r="N22" s="141"/>
      <c r="O22" s="141">
        <f t="shared" si="4"/>
        <v>0</v>
      </c>
      <c r="Q22" s="142"/>
      <c r="R22" s="142"/>
      <c r="S22" s="142"/>
      <c r="T22" s="142"/>
      <c r="U22" s="142"/>
      <c r="V22" s="142"/>
      <c r="W22" s="142"/>
      <c r="X22" s="142">
        <f t="shared" si="5"/>
        <v>0</v>
      </c>
      <c r="Z22" s="168">
        <v>0</v>
      </c>
      <c r="AA22" s="168">
        <v>354490</v>
      </c>
      <c r="AB22" s="168"/>
      <c r="AC22" s="168"/>
      <c r="AD22" s="168"/>
      <c r="AE22" s="168">
        <v>0</v>
      </c>
      <c r="AF22" s="168">
        <v>0</v>
      </c>
      <c r="AG22" s="168">
        <f t="shared" si="6"/>
        <v>-354490</v>
      </c>
      <c r="AI22" s="170">
        <v>0</v>
      </c>
      <c r="AJ22" s="170">
        <v>0</v>
      </c>
      <c r="AK22" s="166">
        <f t="shared" si="9"/>
        <v>0</v>
      </c>
      <c r="AL22" s="166">
        <f>IFERROR(VLOOKUP(B22,[2]rptBudgetaryBudgetCrossOrganiza!$A$12570:$O$12875,13,FALSE),"0")</f>
        <v>0</v>
      </c>
      <c r="AM22" s="166"/>
      <c r="AN22" s="166"/>
      <c r="AO22" s="166"/>
      <c r="AP22" s="166"/>
      <c r="AQ22" s="166">
        <f t="shared" si="7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8"/>
        <v>0</v>
      </c>
    </row>
    <row r="23" spans="1:52" x14ac:dyDescent="0.2">
      <c r="A23" s="182">
        <v>4</v>
      </c>
      <c r="B23" s="143" t="s">
        <v>156</v>
      </c>
      <c r="C23" s="149" t="str">
        <f t="shared" si="0"/>
        <v>40</v>
      </c>
      <c r="D23" s="149" t="str">
        <f t="shared" si="1"/>
        <v>85</v>
      </c>
      <c r="E23" s="149" t="str">
        <f t="shared" si="2"/>
        <v>015</v>
      </c>
      <c r="F23" s="143" t="str">
        <f t="shared" si="3"/>
        <v>6000.12</v>
      </c>
      <c r="G23" s="143" t="s">
        <v>118</v>
      </c>
      <c r="H23" s="141"/>
      <c r="I23" s="141"/>
      <c r="J23" s="141"/>
      <c r="K23" s="141"/>
      <c r="L23" s="141"/>
      <c r="M23" s="141"/>
      <c r="N23" s="141"/>
      <c r="O23" s="141">
        <f t="shared" si="4"/>
        <v>0</v>
      </c>
      <c r="Q23" s="142"/>
      <c r="R23" s="142"/>
      <c r="S23" s="142"/>
      <c r="T23" s="142"/>
      <c r="U23" s="142"/>
      <c r="V23" s="142"/>
      <c r="W23" s="142"/>
      <c r="X23" s="142">
        <f t="shared" si="5"/>
        <v>0</v>
      </c>
      <c r="Z23" s="168">
        <v>0</v>
      </c>
      <c r="AA23" s="168">
        <v>0</v>
      </c>
      <c r="AB23" s="168"/>
      <c r="AC23" s="168"/>
      <c r="AD23" s="168"/>
      <c r="AE23" s="168">
        <v>0</v>
      </c>
      <c r="AF23" s="168">
        <v>0</v>
      </c>
      <c r="AG23" s="168">
        <f t="shared" si="6"/>
        <v>0</v>
      </c>
      <c r="AI23" s="170">
        <v>0</v>
      </c>
      <c r="AJ23" s="170">
        <v>0</v>
      </c>
      <c r="AK23" s="166">
        <f t="shared" si="9"/>
        <v>0</v>
      </c>
      <c r="AL23" s="166">
        <f>IFERROR(VLOOKUP(B23,[2]rptBudgetaryBudgetCrossOrganiza!$A$12570:$O$12875,13,FALSE),"0")</f>
        <v>0</v>
      </c>
      <c r="AM23" s="166"/>
      <c r="AN23" s="166"/>
      <c r="AO23" s="166"/>
      <c r="AP23" s="166"/>
      <c r="AQ23" s="166">
        <f t="shared" si="7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8"/>
        <v>0</v>
      </c>
    </row>
    <row r="24" spans="1:52" x14ac:dyDescent="0.2">
      <c r="A24" s="182">
        <v>4</v>
      </c>
      <c r="B24" s="143" t="s">
        <v>157</v>
      </c>
      <c r="C24" s="149" t="str">
        <f t="shared" si="0"/>
        <v>40</v>
      </c>
      <c r="D24" s="149" t="str">
        <f t="shared" si="1"/>
        <v>85</v>
      </c>
      <c r="E24" s="149" t="str">
        <f t="shared" si="2"/>
        <v>015</v>
      </c>
      <c r="F24" s="143" t="str">
        <f t="shared" si="3"/>
        <v>6200.09</v>
      </c>
      <c r="G24" s="143" t="s">
        <v>111</v>
      </c>
      <c r="H24" s="141"/>
      <c r="I24" s="141"/>
      <c r="J24" s="141"/>
      <c r="K24" s="141"/>
      <c r="L24" s="141"/>
      <c r="M24" s="141"/>
      <c r="N24" s="141"/>
      <c r="O24" s="141">
        <f t="shared" si="4"/>
        <v>0</v>
      </c>
      <c r="Q24" s="142"/>
      <c r="R24" s="142"/>
      <c r="S24" s="142"/>
      <c r="T24" s="142"/>
      <c r="U24" s="142"/>
      <c r="V24" s="142"/>
      <c r="W24" s="142"/>
      <c r="X24" s="142">
        <f t="shared" si="5"/>
        <v>0</v>
      </c>
      <c r="Z24" s="168">
        <v>0</v>
      </c>
      <c r="AA24" s="168">
        <v>0</v>
      </c>
      <c r="AB24" s="168"/>
      <c r="AC24" s="168"/>
      <c r="AD24" s="168"/>
      <c r="AE24" s="168">
        <v>0</v>
      </c>
      <c r="AF24" s="168">
        <v>0</v>
      </c>
      <c r="AG24" s="168">
        <f t="shared" si="6"/>
        <v>0</v>
      </c>
      <c r="AI24" s="170">
        <v>0</v>
      </c>
      <c r="AJ24" s="170">
        <v>0</v>
      </c>
      <c r="AK24" s="166">
        <f t="shared" si="9"/>
        <v>0</v>
      </c>
      <c r="AL24" s="166">
        <f>IFERROR(VLOOKUP(B24,[2]rptBudgetaryBudgetCrossOrganiza!$A$12570:$O$12875,13,FALSE),"0")</f>
        <v>0</v>
      </c>
      <c r="AM24" s="166"/>
      <c r="AN24" s="166"/>
      <c r="AO24" s="166"/>
      <c r="AP24" s="166"/>
      <c r="AQ24" s="166">
        <f t="shared" si="7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8"/>
        <v>0</v>
      </c>
    </row>
    <row r="25" spans="1:52" x14ac:dyDescent="0.2">
      <c r="A25" s="182">
        <v>4</v>
      </c>
      <c r="B25" s="143" t="s">
        <v>158</v>
      </c>
      <c r="C25" s="149" t="str">
        <f t="shared" si="0"/>
        <v>40</v>
      </c>
      <c r="D25" s="149" t="str">
        <f t="shared" si="1"/>
        <v>85</v>
      </c>
      <c r="E25" s="149" t="str">
        <f t="shared" si="2"/>
        <v>015</v>
      </c>
      <c r="F25" s="143" t="str">
        <f t="shared" si="3"/>
        <v>6280.35</v>
      </c>
      <c r="G25" s="143" t="s">
        <v>196</v>
      </c>
      <c r="H25" s="141"/>
      <c r="I25" s="141"/>
      <c r="J25" s="141"/>
      <c r="K25" s="141"/>
      <c r="L25" s="141"/>
      <c r="M25" s="141"/>
      <c r="N25" s="141"/>
      <c r="O25" s="141">
        <f t="shared" si="4"/>
        <v>0</v>
      </c>
      <c r="Q25" s="142"/>
      <c r="R25" s="142"/>
      <c r="S25" s="142"/>
      <c r="T25" s="142"/>
      <c r="U25" s="142"/>
      <c r="V25" s="142"/>
      <c r="W25" s="142"/>
      <c r="X25" s="142">
        <f t="shared" si="5"/>
        <v>0</v>
      </c>
      <c r="Z25" s="168">
        <v>0</v>
      </c>
      <c r="AA25" s="168">
        <v>0</v>
      </c>
      <c r="AB25" s="168"/>
      <c r="AC25" s="168"/>
      <c r="AD25" s="168"/>
      <c r="AE25" s="168">
        <v>0</v>
      </c>
      <c r="AF25" s="168">
        <v>0</v>
      </c>
      <c r="AG25" s="168">
        <f t="shared" si="6"/>
        <v>0</v>
      </c>
      <c r="AI25" s="170">
        <v>0</v>
      </c>
      <c r="AJ25" s="170">
        <v>0</v>
      </c>
      <c r="AK25" s="166">
        <v>0</v>
      </c>
      <c r="AL25" s="166">
        <f>IFERROR(VLOOKUP(B25,[2]rptBudgetaryBudgetCrossOrganiza!$A$12570:$O$12875,13,FALSE),"0")</f>
        <v>0</v>
      </c>
      <c r="AM25" s="166"/>
      <c r="AN25" s="166"/>
      <c r="AO25" s="166"/>
      <c r="AP25" s="166"/>
      <c r="AQ25" s="166">
        <f t="shared" si="7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8"/>
        <v>0</v>
      </c>
    </row>
    <row r="26" spans="1:52" x14ac:dyDescent="0.2">
      <c r="A26" s="182">
        <v>4</v>
      </c>
      <c r="B26" s="143" t="s">
        <v>159</v>
      </c>
      <c r="C26" s="149" t="str">
        <f t="shared" si="0"/>
        <v>40</v>
      </c>
      <c r="D26" s="149" t="str">
        <f t="shared" si="1"/>
        <v>85</v>
      </c>
      <c r="E26" s="149" t="str">
        <f t="shared" si="2"/>
        <v>015</v>
      </c>
      <c r="F26" s="143" t="str">
        <f t="shared" si="3"/>
        <v>6600.04</v>
      </c>
      <c r="G26" s="143" t="s">
        <v>85</v>
      </c>
      <c r="H26" s="141"/>
      <c r="I26" s="141"/>
      <c r="J26" s="141"/>
      <c r="K26" s="141"/>
      <c r="L26" s="141"/>
      <c r="M26" s="141"/>
      <c r="N26" s="141"/>
      <c r="O26" s="141">
        <f t="shared" si="4"/>
        <v>0</v>
      </c>
      <c r="Q26" s="142"/>
      <c r="R26" s="142"/>
      <c r="S26" s="142"/>
      <c r="T26" s="142"/>
      <c r="U26" s="142"/>
      <c r="V26" s="142"/>
      <c r="W26" s="142"/>
      <c r="X26" s="142">
        <f t="shared" si="5"/>
        <v>0</v>
      </c>
      <c r="Z26" s="168">
        <v>0</v>
      </c>
      <c r="AA26" s="168">
        <v>0</v>
      </c>
      <c r="AB26" s="168"/>
      <c r="AC26" s="168"/>
      <c r="AD26" s="168"/>
      <c r="AE26" s="168">
        <v>0</v>
      </c>
      <c r="AF26" s="168">
        <v>0</v>
      </c>
      <c r="AG26" s="168">
        <f t="shared" si="6"/>
        <v>0</v>
      </c>
      <c r="AI26" s="170">
        <v>0</v>
      </c>
      <c r="AJ26" s="170">
        <v>0</v>
      </c>
      <c r="AK26" s="166">
        <f t="shared" si="9"/>
        <v>0</v>
      </c>
      <c r="AL26" s="166">
        <f>IFERROR(VLOOKUP(B26,[2]rptBudgetaryBudgetCrossOrganiza!$A$12570:$O$12875,13,FALSE),"0")</f>
        <v>0</v>
      </c>
      <c r="AM26" s="166"/>
      <c r="AN26" s="166"/>
      <c r="AO26" s="166"/>
      <c r="AP26" s="166"/>
      <c r="AQ26" s="166">
        <f t="shared" si="7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8"/>
        <v>0</v>
      </c>
    </row>
    <row r="27" spans="1:52" x14ac:dyDescent="0.2">
      <c r="A27" s="182">
        <v>4</v>
      </c>
      <c r="B27" s="143" t="s">
        <v>160</v>
      </c>
      <c r="C27" s="149" t="str">
        <f t="shared" si="0"/>
        <v>40</v>
      </c>
      <c r="D27" s="149" t="str">
        <f t="shared" si="1"/>
        <v>85</v>
      </c>
      <c r="E27" s="149" t="str">
        <f t="shared" si="2"/>
        <v>015</v>
      </c>
      <c r="F27" s="143" t="str">
        <f t="shared" si="3"/>
        <v>6600.25</v>
      </c>
      <c r="G27" s="143" t="s">
        <v>112</v>
      </c>
      <c r="H27" s="141"/>
      <c r="I27" s="141"/>
      <c r="J27" s="141"/>
      <c r="K27" s="141"/>
      <c r="L27" s="141"/>
      <c r="M27" s="141"/>
      <c r="N27" s="141"/>
      <c r="O27" s="141">
        <f t="shared" si="4"/>
        <v>0</v>
      </c>
      <c r="Q27" s="142"/>
      <c r="R27" s="142"/>
      <c r="S27" s="142"/>
      <c r="T27" s="142"/>
      <c r="U27" s="142"/>
      <c r="V27" s="142"/>
      <c r="W27" s="142"/>
      <c r="X27" s="142">
        <f t="shared" si="5"/>
        <v>0</v>
      </c>
      <c r="Z27" s="168">
        <v>59180</v>
      </c>
      <c r="AA27" s="168">
        <v>59180</v>
      </c>
      <c r="AB27" s="168"/>
      <c r="AC27" s="168"/>
      <c r="AD27" s="168"/>
      <c r="AE27" s="168">
        <v>44385.27</v>
      </c>
      <c r="AF27" s="168">
        <v>44385.27</v>
      </c>
      <c r="AG27" s="168">
        <f t="shared" si="6"/>
        <v>-14794.730000000003</v>
      </c>
      <c r="AI27" s="170">
        <v>59180</v>
      </c>
      <c r="AJ27" s="170">
        <v>59180</v>
      </c>
      <c r="AK27" s="166">
        <f t="shared" si="9"/>
        <v>59180</v>
      </c>
      <c r="AL27" s="166">
        <f>IFERROR(VLOOKUP(B27,[2]rptBudgetaryBudgetCrossOrganiza!$A$12570:$O$12875,13,FALSE),"0")</f>
        <v>0</v>
      </c>
      <c r="AM27" s="166"/>
      <c r="AN27" s="166"/>
      <c r="AO27" s="166"/>
      <c r="AP27" s="166"/>
      <c r="AQ27" s="166">
        <f t="shared" si="7"/>
        <v>-59180</v>
      </c>
      <c r="AS27" s="142"/>
      <c r="AT27" s="142"/>
      <c r="AU27" s="142"/>
      <c r="AV27" s="142"/>
      <c r="AW27" s="142"/>
      <c r="AX27" s="142"/>
      <c r="AY27" s="142"/>
      <c r="AZ27" s="142">
        <f t="shared" si="8"/>
        <v>0</v>
      </c>
    </row>
    <row r="28" spans="1:52" x14ac:dyDescent="0.2">
      <c r="A28" s="182">
        <v>5</v>
      </c>
      <c r="B28" s="143" t="s">
        <v>161</v>
      </c>
      <c r="C28" s="149" t="str">
        <f t="shared" si="0"/>
        <v>40</v>
      </c>
      <c r="D28" s="149" t="str">
        <f t="shared" si="1"/>
        <v>85</v>
      </c>
      <c r="E28" s="149" t="str">
        <f t="shared" si="2"/>
        <v>015</v>
      </c>
      <c r="F28" s="143" t="str">
        <f t="shared" si="3"/>
        <v>6600.26</v>
      </c>
      <c r="G28" s="143" t="s">
        <v>116</v>
      </c>
      <c r="H28" s="141"/>
      <c r="I28" s="141"/>
      <c r="J28" s="141"/>
      <c r="K28" s="141"/>
      <c r="L28" s="141"/>
      <c r="M28" s="141"/>
      <c r="N28" s="141"/>
      <c r="O28" s="141">
        <f t="shared" si="4"/>
        <v>0</v>
      </c>
      <c r="Q28" s="142"/>
      <c r="R28" s="142"/>
      <c r="S28" s="142"/>
      <c r="T28" s="142"/>
      <c r="U28" s="142"/>
      <c r="V28" s="142"/>
      <c r="W28" s="142"/>
      <c r="X28" s="142">
        <f t="shared" si="5"/>
        <v>0</v>
      </c>
      <c r="Z28" s="168">
        <v>0</v>
      </c>
      <c r="AA28" s="168">
        <v>0</v>
      </c>
      <c r="AB28" s="168"/>
      <c r="AC28" s="168"/>
      <c r="AD28" s="168"/>
      <c r="AE28" s="168">
        <v>0</v>
      </c>
      <c r="AF28" s="168">
        <v>0</v>
      </c>
      <c r="AG28" s="168">
        <f t="shared" si="6"/>
        <v>0</v>
      </c>
      <c r="AI28" s="170">
        <v>0</v>
      </c>
      <c r="AJ28" s="170">
        <v>0</v>
      </c>
      <c r="AK28" s="166">
        <f t="shared" si="9"/>
        <v>0</v>
      </c>
      <c r="AL28" s="166">
        <f>IFERROR(VLOOKUP(B28,[2]rptBudgetaryBudgetCrossOrganiza!$A$12570:$O$12875,13,FALSE),"0")</f>
        <v>0</v>
      </c>
      <c r="AM28" s="166"/>
      <c r="AN28" s="166"/>
      <c r="AO28" s="166"/>
      <c r="AP28" s="166"/>
      <c r="AQ28" s="166">
        <f t="shared" si="7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8"/>
        <v>0</v>
      </c>
    </row>
    <row r="29" spans="1:52" x14ac:dyDescent="0.2">
      <c r="A29" s="182">
        <v>6</v>
      </c>
      <c r="B29" s="143" t="s">
        <v>162</v>
      </c>
      <c r="C29" s="149" t="str">
        <f t="shared" si="0"/>
        <v>40</v>
      </c>
      <c r="D29" s="149" t="str">
        <f t="shared" si="1"/>
        <v>85</v>
      </c>
      <c r="E29" s="149" t="str">
        <f t="shared" si="2"/>
        <v>015</v>
      </c>
      <c r="F29" s="143" t="str">
        <f t="shared" si="3"/>
        <v>6600.36</v>
      </c>
      <c r="G29" s="143" t="s">
        <v>117</v>
      </c>
      <c r="H29" s="141"/>
      <c r="I29" s="141"/>
      <c r="J29" s="141"/>
      <c r="K29" s="141"/>
      <c r="L29" s="141"/>
      <c r="M29" s="141"/>
      <c r="N29" s="141"/>
      <c r="O29" s="141">
        <f t="shared" si="4"/>
        <v>0</v>
      </c>
      <c r="Q29" s="142"/>
      <c r="R29" s="142"/>
      <c r="S29" s="142"/>
      <c r="T29" s="142"/>
      <c r="U29" s="142"/>
      <c r="V29" s="142"/>
      <c r="W29" s="142"/>
      <c r="X29" s="142">
        <f t="shared" si="5"/>
        <v>0</v>
      </c>
      <c r="Z29" s="168">
        <v>0</v>
      </c>
      <c r="AA29" s="168">
        <v>0</v>
      </c>
      <c r="AB29" s="168"/>
      <c r="AC29" s="168"/>
      <c r="AD29" s="168"/>
      <c r="AE29" s="168">
        <v>0</v>
      </c>
      <c r="AF29" s="168">
        <v>0</v>
      </c>
      <c r="AG29" s="168">
        <f t="shared" si="6"/>
        <v>0</v>
      </c>
      <c r="AI29" s="170">
        <v>0</v>
      </c>
      <c r="AJ29" s="170">
        <v>0</v>
      </c>
      <c r="AK29" s="166">
        <f t="shared" si="9"/>
        <v>0</v>
      </c>
      <c r="AL29" s="166">
        <f>IFERROR(VLOOKUP(B29,[2]rptBudgetaryBudgetCrossOrganiza!$A$12570:$O$12875,13,FALSE),"0")</f>
        <v>0</v>
      </c>
      <c r="AM29" s="166"/>
      <c r="AN29" s="166"/>
      <c r="AO29" s="166"/>
      <c r="AP29" s="166"/>
      <c r="AQ29" s="166">
        <f t="shared" si="7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8"/>
        <v>0</v>
      </c>
    </row>
    <row r="30" spans="1:52" x14ac:dyDescent="0.2">
      <c r="A30" s="182">
        <v>6</v>
      </c>
      <c r="B30" s="143" t="s">
        <v>163</v>
      </c>
      <c r="C30" s="149" t="str">
        <f>MID(B30,5,2)</f>
        <v>40</v>
      </c>
      <c r="D30" s="149" t="str">
        <f>MID(B30,8,2)</f>
        <v>85</v>
      </c>
      <c r="E30" s="149" t="str">
        <f>MID(B30,11,3)</f>
        <v>700</v>
      </c>
      <c r="F30" s="143" t="str">
        <f>RIGHT(B30,7)</f>
        <v>6280.35</v>
      </c>
      <c r="G30" s="143" t="s">
        <v>196</v>
      </c>
      <c r="H30" s="141"/>
      <c r="I30" s="141"/>
      <c r="J30" s="141"/>
      <c r="K30" s="141"/>
      <c r="L30" s="141"/>
      <c r="M30" s="141"/>
      <c r="N30" s="141"/>
      <c r="O30" s="141">
        <f>N30-I30</f>
        <v>0</v>
      </c>
      <c r="Q30" s="142"/>
      <c r="R30" s="142"/>
      <c r="S30" s="142"/>
      <c r="T30" s="142"/>
      <c r="U30" s="142"/>
      <c r="V30" s="142"/>
      <c r="W30" s="142"/>
      <c r="X30" s="142">
        <f>W30-R30</f>
        <v>0</v>
      </c>
      <c r="Z30" s="168">
        <v>350000</v>
      </c>
      <c r="AA30" s="168">
        <v>366373</v>
      </c>
      <c r="AB30" s="168"/>
      <c r="AC30" s="168"/>
      <c r="AD30" s="168"/>
      <c r="AE30" s="168">
        <v>148778.57999999999</v>
      </c>
      <c r="AF30" s="168">
        <v>148778.57999999999</v>
      </c>
      <c r="AG30" s="168">
        <f>AF30-AA30</f>
        <v>-217594.42</v>
      </c>
      <c r="AI30" s="170">
        <v>350000</v>
      </c>
      <c r="AJ30" s="170">
        <v>350000</v>
      </c>
      <c r="AK30" s="166">
        <v>350000</v>
      </c>
      <c r="AL30" s="166">
        <f>IFERROR(VLOOKUP(B30,[2]rptBudgetaryBudgetCrossOrganiza!$A$12570:$O$12875,13,FALSE),"0")</f>
        <v>0</v>
      </c>
      <c r="AM30" s="166"/>
      <c r="AN30" s="166"/>
      <c r="AO30" s="166"/>
      <c r="AP30" s="166"/>
      <c r="AQ30" s="166">
        <f>AP30-AJ30</f>
        <v>-350000</v>
      </c>
      <c r="AS30" s="142"/>
      <c r="AT30" s="142"/>
      <c r="AU30" s="142"/>
      <c r="AV30" s="142"/>
      <c r="AW30" s="142"/>
      <c r="AX30" s="142"/>
      <c r="AY30" s="142"/>
      <c r="AZ30" s="142">
        <f>AY30-AT30</f>
        <v>0</v>
      </c>
    </row>
    <row r="31" spans="1:52" x14ac:dyDescent="0.2">
      <c r="A31" s="182"/>
      <c r="B31" s="143" t="s">
        <v>200</v>
      </c>
      <c r="C31" s="149" t="str">
        <f t="shared" ref="C31:C94" si="10">MID(B31,5,2)</f>
        <v>45</v>
      </c>
      <c r="D31" s="149" t="str">
        <f t="shared" ref="D31:D94" si="11">MID(B31,8,2)</f>
        <v>40</v>
      </c>
      <c r="E31" s="149" t="str">
        <f t="shared" ref="E31:E94" si="12">MID(B31,11,3)</f>
        <v>000</v>
      </c>
      <c r="F31" s="143" t="str">
        <f t="shared" ref="F31:F94" si="13">RIGHT(B31,7)</f>
        <v>5000.01</v>
      </c>
      <c r="G31" s="143" t="s">
        <v>342</v>
      </c>
      <c r="H31" s="141"/>
      <c r="I31" s="141"/>
      <c r="J31" s="141"/>
      <c r="K31" s="141"/>
      <c r="L31" s="141"/>
      <c r="M31" s="141"/>
      <c r="N31" s="141"/>
      <c r="O31" s="141"/>
      <c r="Q31" s="142"/>
      <c r="R31" s="142"/>
      <c r="S31" s="142"/>
      <c r="T31" s="142"/>
      <c r="U31" s="142"/>
      <c r="V31" s="142"/>
      <c r="W31" s="142"/>
      <c r="X31" s="142"/>
      <c r="Z31" s="168"/>
      <c r="AA31" s="168"/>
      <c r="AB31" s="168"/>
      <c r="AC31" s="168"/>
      <c r="AD31" s="168"/>
      <c r="AE31" s="168"/>
      <c r="AF31" s="168"/>
      <c r="AG31" s="168"/>
      <c r="AI31" s="170"/>
      <c r="AJ31" s="170"/>
      <c r="AK31" s="166"/>
      <c r="AL31" s="166">
        <f>IFERROR(VLOOKUP(B31,[2]rptBudgetaryBudgetCrossOrganiza!$A$12570:$O$12875,13,FALSE),"0")</f>
        <v>0</v>
      </c>
      <c r="AM31" s="166"/>
      <c r="AN31" s="166"/>
      <c r="AO31" s="166"/>
      <c r="AP31" s="166"/>
      <c r="AQ31" s="166"/>
      <c r="AS31" s="142"/>
      <c r="AT31" s="142"/>
      <c r="AU31" s="142"/>
      <c r="AV31" s="142"/>
      <c r="AW31" s="142"/>
      <c r="AX31" s="142"/>
      <c r="AY31" s="142"/>
      <c r="AZ31" s="142"/>
    </row>
    <row r="32" spans="1:52" x14ac:dyDescent="0.2">
      <c r="A32" s="182"/>
      <c r="B32" s="143" t="s">
        <v>201</v>
      </c>
      <c r="C32" s="149" t="str">
        <f t="shared" si="10"/>
        <v>45</v>
      </c>
      <c r="D32" s="149" t="str">
        <f t="shared" si="11"/>
        <v>40</v>
      </c>
      <c r="E32" s="149" t="str">
        <f t="shared" si="12"/>
        <v>000</v>
      </c>
      <c r="F32" s="143" t="str">
        <f t="shared" si="13"/>
        <v>5000.02</v>
      </c>
      <c r="G32" s="143" t="s">
        <v>343</v>
      </c>
      <c r="H32" s="141"/>
      <c r="I32" s="141"/>
      <c r="J32" s="141"/>
      <c r="K32" s="141"/>
      <c r="L32" s="141"/>
      <c r="M32" s="141"/>
      <c r="N32" s="141"/>
      <c r="O32" s="141"/>
      <c r="Q32" s="142"/>
      <c r="R32" s="142"/>
      <c r="S32" s="142"/>
      <c r="T32" s="142"/>
      <c r="U32" s="142"/>
      <c r="V32" s="142"/>
      <c r="W32" s="142"/>
      <c r="X32" s="142"/>
      <c r="Z32" s="168"/>
      <c r="AA32" s="168"/>
      <c r="AB32" s="168"/>
      <c r="AC32" s="168"/>
      <c r="AD32" s="168"/>
      <c r="AE32" s="168"/>
      <c r="AF32" s="168"/>
      <c r="AG32" s="168"/>
      <c r="AI32" s="170"/>
      <c r="AJ32" s="170"/>
      <c r="AK32" s="166"/>
      <c r="AL32" s="166">
        <f>IFERROR(VLOOKUP(B32,[2]rptBudgetaryBudgetCrossOrganiza!$A$12570:$O$12875,13,FALSE),"0")</f>
        <v>0</v>
      </c>
      <c r="AM32" s="166"/>
      <c r="AN32" s="166"/>
      <c r="AO32" s="166"/>
      <c r="AP32" s="166"/>
      <c r="AQ32" s="166"/>
      <c r="AS32" s="142"/>
      <c r="AT32" s="142"/>
      <c r="AU32" s="142"/>
      <c r="AV32" s="142"/>
      <c r="AW32" s="142"/>
      <c r="AX32" s="142"/>
      <c r="AY32" s="142"/>
      <c r="AZ32" s="142"/>
    </row>
    <row r="33" spans="1:52" x14ac:dyDescent="0.2">
      <c r="A33" s="182"/>
      <c r="B33" s="143" t="s">
        <v>202</v>
      </c>
      <c r="C33" s="149" t="str">
        <f t="shared" si="10"/>
        <v>45</v>
      </c>
      <c r="D33" s="149" t="str">
        <f t="shared" si="11"/>
        <v>40</v>
      </c>
      <c r="E33" s="149" t="str">
        <f t="shared" si="12"/>
        <v>000</v>
      </c>
      <c r="F33" s="143" t="str">
        <f t="shared" si="13"/>
        <v>5000.03</v>
      </c>
      <c r="G33" s="143" t="s">
        <v>344</v>
      </c>
      <c r="H33" s="141"/>
      <c r="I33" s="141"/>
      <c r="J33" s="141"/>
      <c r="K33" s="141"/>
      <c r="L33" s="141"/>
      <c r="M33" s="141"/>
      <c r="N33" s="141"/>
      <c r="O33" s="141"/>
      <c r="Q33" s="142"/>
      <c r="R33" s="142"/>
      <c r="S33" s="142"/>
      <c r="T33" s="142"/>
      <c r="U33" s="142"/>
      <c r="V33" s="142"/>
      <c r="W33" s="142"/>
      <c r="X33" s="142"/>
      <c r="Z33" s="168"/>
      <c r="AA33" s="168"/>
      <c r="AB33" s="168"/>
      <c r="AC33" s="168"/>
      <c r="AD33" s="168"/>
      <c r="AE33" s="168"/>
      <c r="AF33" s="168"/>
      <c r="AG33" s="168"/>
      <c r="AI33" s="170"/>
      <c r="AJ33" s="170"/>
      <c r="AK33" s="166"/>
      <c r="AL33" s="166">
        <f>IFERROR(VLOOKUP(B33,[2]rptBudgetaryBudgetCrossOrganiza!$A$12570:$O$12875,13,FALSE),"0")</f>
        <v>0</v>
      </c>
      <c r="AM33" s="166"/>
      <c r="AN33" s="166"/>
      <c r="AO33" s="166"/>
      <c r="AP33" s="166"/>
      <c r="AQ33" s="166"/>
      <c r="AS33" s="142"/>
      <c r="AT33" s="142"/>
      <c r="AU33" s="142"/>
      <c r="AV33" s="142"/>
      <c r="AW33" s="142"/>
      <c r="AX33" s="142"/>
      <c r="AY33" s="142"/>
      <c r="AZ33" s="142"/>
    </row>
    <row r="34" spans="1:52" x14ac:dyDescent="0.2">
      <c r="A34" s="182"/>
      <c r="B34" s="143" t="s">
        <v>203</v>
      </c>
      <c r="C34" s="149" t="str">
        <f t="shared" si="10"/>
        <v>45</v>
      </c>
      <c r="D34" s="149" t="str">
        <f t="shared" si="11"/>
        <v>40</v>
      </c>
      <c r="E34" s="149" t="str">
        <f t="shared" si="12"/>
        <v>000</v>
      </c>
      <c r="F34" s="143" t="str">
        <f t="shared" si="13"/>
        <v>5000.04</v>
      </c>
      <c r="G34" s="143" t="s">
        <v>345</v>
      </c>
      <c r="H34" s="141"/>
      <c r="I34" s="141"/>
      <c r="J34" s="141"/>
      <c r="K34" s="141"/>
      <c r="L34" s="141"/>
      <c r="M34" s="141"/>
      <c r="N34" s="141"/>
      <c r="O34" s="141"/>
      <c r="Q34" s="142"/>
      <c r="R34" s="142"/>
      <c r="S34" s="142"/>
      <c r="T34" s="142"/>
      <c r="U34" s="142"/>
      <c r="V34" s="142"/>
      <c r="W34" s="142"/>
      <c r="X34" s="142"/>
      <c r="Z34" s="168"/>
      <c r="AA34" s="168"/>
      <c r="AB34" s="168"/>
      <c r="AC34" s="168"/>
      <c r="AD34" s="168"/>
      <c r="AE34" s="168"/>
      <c r="AF34" s="168"/>
      <c r="AG34" s="168"/>
      <c r="AI34" s="170"/>
      <c r="AJ34" s="170"/>
      <c r="AK34" s="166"/>
      <c r="AL34" s="166">
        <f>IFERROR(VLOOKUP(B34,[2]rptBudgetaryBudgetCrossOrganiza!$A$12570:$O$12875,13,FALSE),"0")</f>
        <v>0</v>
      </c>
      <c r="AM34" s="166"/>
      <c r="AN34" s="166"/>
      <c r="AO34" s="166"/>
      <c r="AP34" s="166"/>
      <c r="AQ34" s="166"/>
      <c r="AS34" s="142"/>
      <c r="AT34" s="142"/>
      <c r="AU34" s="142"/>
      <c r="AV34" s="142"/>
      <c r="AW34" s="142"/>
      <c r="AX34" s="142"/>
      <c r="AY34" s="142"/>
      <c r="AZ34" s="142"/>
    </row>
    <row r="35" spans="1:52" x14ac:dyDescent="0.2">
      <c r="A35" s="182"/>
      <c r="B35" s="143" t="s">
        <v>204</v>
      </c>
      <c r="C35" s="149" t="str">
        <f t="shared" si="10"/>
        <v>45</v>
      </c>
      <c r="D35" s="149" t="str">
        <f t="shared" si="11"/>
        <v>40</v>
      </c>
      <c r="E35" s="149" t="str">
        <f t="shared" si="12"/>
        <v>000</v>
      </c>
      <c r="F35" s="143" t="str">
        <f t="shared" si="13"/>
        <v>5000.06</v>
      </c>
      <c r="G35" s="143" t="s">
        <v>346</v>
      </c>
      <c r="H35" s="141"/>
      <c r="I35" s="141"/>
      <c r="J35" s="141"/>
      <c r="K35" s="141"/>
      <c r="L35" s="141"/>
      <c r="M35" s="141"/>
      <c r="N35" s="141"/>
      <c r="O35" s="141"/>
      <c r="Q35" s="142"/>
      <c r="R35" s="142"/>
      <c r="S35" s="142"/>
      <c r="T35" s="142"/>
      <c r="U35" s="142"/>
      <c r="V35" s="142"/>
      <c r="W35" s="142"/>
      <c r="X35" s="142"/>
      <c r="Z35" s="168"/>
      <c r="AA35" s="168"/>
      <c r="AB35" s="168"/>
      <c r="AC35" s="168"/>
      <c r="AD35" s="168"/>
      <c r="AE35" s="168"/>
      <c r="AF35" s="168"/>
      <c r="AG35" s="168"/>
      <c r="AI35" s="170"/>
      <c r="AJ35" s="170"/>
      <c r="AK35" s="166"/>
      <c r="AL35" s="166">
        <f>IFERROR(VLOOKUP(B35,[2]rptBudgetaryBudgetCrossOrganiza!$A$12570:$O$12875,13,FALSE),"0")</f>
        <v>0</v>
      </c>
      <c r="AM35" s="166"/>
      <c r="AN35" s="166"/>
      <c r="AO35" s="166"/>
      <c r="AP35" s="166"/>
      <c r="AQ35" s="166"/>
      <c r="AS35" s="142"/>
      <c r="AT35" s="142"/>
      <c r="AU35" s="142"/>
      <c r="AV35" s="142"/>
      <c r="AW35" s="142"/>
      <c r="AX35" s="142"/>
      <c r="AY35" s="142"/>
      <c r="AZ35" s="142"/>
    </row>
    <row r="36" spans="1:52" x14ac:dyDescent="0.2">
      <c r="A36" s="182"/>
      <c r="B36" s="143" t="s">
        <v>205</v>
      </c>
      <c r="C36" s="149" t="str">
        <f t="shared" si="10"/>
        <v>45</v>
      </c>
      <c r="D36" s="149" t="str">
        <f t="shared" si="11"/>
        <v>40</v>
      </c>
      <c r="E36" s="149" t="str">
        <f t="shared" si="12"/>
        <v>000</v>
      </c>
      <c r="F36" s="143" t="str">
        <f t="shared" si="13"/>
        <v>5000.07</v>
      </c>
      <c r="G36" s="143" t="s">
        <v>347</v>
      </c>
      <c r="H36" s="141"/>
      <c r="I36" s="141"/>
      <c r="J36" s="141"/>
      <c r="K36" s="141"/>
      <c r="L36" s="141"/>
      <c r="M36" s="141"/>
      <c r="N36" s="141"/>
      <c r="O36" s="141"/>
      <c r="Q36" s="142"/>
      <c r="R36" s="142"/>
      <c r="S36" s="142"/>
      <c r="T36" s="142"/>
      <c r="U36" s="142"/>
      <c r="V36" s="142"/>
      <c r="W36" s="142"/>
      <c r="X36" s="142"/>
      <c r="Z36" s="168"/>
      <c r="AA36" s="168"/>
      <c r="AB36" s="168"/>
      <c r="AC36" s="168"/>
      <c r="AD36" s="168"/>
      <c r="AE36" s="168"/>
      <c r="AF36" s="168"/>
      <c r="AG36" s="168"/>
      <c r="AI36" s="170"/>
      <c r="AJ36" s="170"/>
      <c r="AK36" s="166"/>
      <c r="AL36" s="166">
        <f>IFERROR(VLOOKUP(B36,[2]rptBudgetaryBudgetCrossOrganiza!$A$12570:$O$12875,13,FALSE),"0")</f>
        <v>0</v>
      </c>
      <c r="AM36" s="166"/>
      <c r="AN36" s="166"/>
      <c r="AO36" s="166"/>
      <c r="AP36" s="166"/>
      <c r="AQ36" s="166"/>
      <c r="AS36" s="142"/>
      <c r="AT36" s="142"/>
      <c r="AU36" s="142"/>
      <c r="AV36" s="142"/>
      <c r="AW36" s="142"/>
      <c r="AX36" s="142"/>
      <c r="AY36" s="142"/>
      <c r="AZ36" s="142"/>
    </row>
    <row r="37" spans="1:52" x14ac:dyDescent="0.2">
      <c r="A37" s="182"/>
      <c r="B37" s="143" t="s">
        <v>206</v>
      </c>
      <c r="C37" s="149" t="str">
        <f t="shared" si="10"/>
        <v>45</v>
      </c>
      <c r="D37" s="149" t="str">
        <f t="shared" si="11"/>
        <v>40</v>
      </c>
      <c r="E37" s="149" t="str">
        <f t="shared" si="12"/>
        <v>000</v>
      </c>
      <c r="F37" s="143" t="str">
        <f t="shared" si="13"/>
        <v>5000.08</v>
      </c>
      <c r="G37" s="143" t="s">
        <v>348</v>
      </c>
      <c r="H37" s="141"/>
      <c r="I37" s="141"/>
      <c r="J37" s="141"/>
      <c r="K37" s="141"/>
      <c r="L37" s="141"/>
      <c r="M37" s="141"/>
      <c r="N37" s="141"/>
      <c r="O37" s="141"/>
      <c r="Q37" s="142"/>
      <c r="R37" s="142"/>
      <c r="S37" s="142"/>
      <c r="T37" s="142"/>
      <c r="U37" s="142"/>
      <c r="V37" s="142"/>
      <c r="W37" s="142"/>
      <c r="X37" s="142"/>
      <c r="Z37" s="168"/>
      <c r="AA37" s="168"/>
      <c r="AB37" s="168"/>
      <c r="AC37" s="168"/>
      <c r="AD37" s="168"/>
      <c r="AE37" s="168"/>
      <c r="AF37" s="168"/>
      <c r="AG37" s="168"/>
      <c r="AI37" s="170"/>
      <c r="AJ37" s="170"/>
      <c r="AK37" s="166"/>
      <c r="AL37" s="166">
        <f>IFERROR(VLOOKUP(B37,[2]rptBudgetaryBudgetCrossOrganiza!$A$12570:$O$12875,13,FALSE),"0")</f>
        <v>0</v>
      </c>
      <c r="AM37" s="166"/>
      <c r="AN37" s="166"/>
      <c r="AO37" s="166"/>
      <c r="AP37" s="166"/>
      <c r="AQ37" s="166"/>
      <c r="AS37" s="142"/>
      <c r="AT37" s="142"/>
      <c r="AU37" s="142"/>
      <c r="AV37" s="142"/>
      <c r="AW37" s="142"/>
      <c r="AX37" s="142"/>
      <c r="AY37" s="142"/>
      <c r="AZ37" s="142"/>
    </row>
    <row r="38" spans="1:52" x14ac:dyDescent="0.2">
      <c r="A38" s="182"/>
      <c r="B38" s="143" t="s">
        <v>207</v>
      </c>
      <c r="C38" s="149" t="str">
        <f t="shared" si="10"/>
        <v>45</v>
      </c>
      <c r="D38" s="149" t="str">
        <f t="shared" si="11"/>
        <v>40</v>
      </c>
      <c r="E38" s="149" t="str">
        <f t="shared" si="12"/>
        <v>000</v>
      </c>
      <c r="F38" s="143" t="str">
        <f t="shared" si="13"/>
        <v>5000.11</v>
      </c>
      <c r="G38" s="143" t="s">
        <v>349</v>
      </c>
      <c r="H38" s="141"/>
      <c r="I38" s="141"/>
      <c r="J38" s="141"/>
      <c r="K38" s="141"/>
      <c r="L38" s="141"/>
      <c r="M38" s="141"/>
      <c r="N38" s="141"/>
      <c r="O38" s="141"/>
      <c r="Q38" s="142"/>
      <c r="R38" s="142"/>
      <c r="S38" s="142"/>
      <c r="T38" s="142"/>
      <c r="U38" s="142"/>
      <c r="V38" s="142"/>
      <c r="W38" s="142"/>
      <c r="X38" s="142"/>
      <c r="Z38" s="168"/>
      <c r="AA38" s="168"/>
      <c r="AB38" s="168"/>
      <c r="AC38" s="168"/>
      <c r="AD38" s="168"/>
      <c r="AE38" s="168"/>
      <c r="AF38" s="168"/>
      <c r="AG38" s="168"/>
      <c r="AI38" s="170"/>
      <c r="AJ38" s="170"/>
      <c r="AK38" s="166"/>
      <c r="AL38" s="166">
        <f>IFERROR(VLOOKUP(B38,[2]rptBudgetaryBudgetCrossOrganiza!$A$12570:$O$12875,13,FALSE),"0")</f>
        <v>0</v>
      </c>
      <c r="AM38" s="166"/>
      <c r="AN38" s="166"/>
      <c r="AO38" s="166"/>
      <c r="AP38" s="166"/>
      <c r="AQ38" s="166"/>
      <c r="AS38" s="142"/>
      <c r="AT38" s="142"/>
      <c r="AU38" s="142"/>
      <c r="AV38" s="142"/>
      <c r="AW38" s="142"/>
      <c r="AX38" s="142"/>
      <c r="AY38" s="142"/>
      <c r="AZ38" s="142"/>
    </row>
    <row r="39" spans="1:52" x14ac:dyDescent="0.2">
      <c r="A39" s="182"/>
      <c r="B39" s="143" t="s">
        <v>208</v>
      </c>
      <c r="C39" s="149" t="str">
        <f t="shared" si="10"/>
        <v>45</v>
      </c>
      <c r="D39" s="149" t="str">
        <f t="shared" si="11"/>
        <v>40</v>
      </c>
      <c r="E39" s="149" t="str">
        <f t="shared" si="12"/>
        <v>000</v>
      </c>
      <c r="F39" s="143" t="str">
        <f t="shared" si="13"/>
        <v>5000.99</v>
      </c>
      <c r="G39" s="143" t="s">
        <v>350</v>
      </c>
      <c r="H39" s="141"/>
      <c r="I39" s="141"/>
      <c r="J39" s="141"/>
      <c r="K39" s="141"/>
      <c r="L39" s="141"/>
      <c r="M39" s="141"/>
      <c r="N39" s="141"/>
      <c r="O39" s="141"/>
      <c r="Q39" s="142"/>
      <c r="R39" s="142"/>
      <c r="S39" s="142"/>
      <c r="T39" s="142"/>
      <c r="U39" s="142"/>
      <c r="V39" s="142"/>
      <c r="W39" s="142"/>
      <c r="X39" s="142"/>
      <c r="Z39" s="168"/>
      <c r="AA39" s="168"/>
      <c r="AB39" s="168"/>
      <c r="AC39" s="168"/>
      <c r="AD39" s="168"/>
      <c r="AE39" s="168"/>
      <c r="AF39" s="168"/>
      <c r="AG39" s="168"/>
      <c r="AI39" s="170"/>
      <c r="AJ39" s="170"/>
      <c r="AK39" s="166"/>
      <c r="AL39" s="166">
        <f>IFERROR(VLOOKUP(B39,[2]rptBudgetaryBudgetCrossOrganiza!$A$12570:$O$12875,13,FALSE),"0")</f>
        <v>0</v>
      </c>
      <c r="AM39" s="166"/>
      <c r="AN39" s="166"/>
      <c r="AO39" s="166"/>
      <c r="AP39" s="166"/>
      <c r="AQ39" s="166"/>
      <c r="AS39" s="142"/>
      <c r="AT39" s="142"/>
      <c r="AU39" s="142"/>
      <c r="AV39" s="142"/>
      <c r="AW39" s="142"/>
      <c r="AX39" s="142"/>
      <c r="AY39" s="142"/>
      <c r="AZ39" s="142"/>
    </row>
    <row r="40" spans="1:52" x14ac:dyDescent="0.2">
      <c r="A40" s="182"/>
      <c r="B40" s="143" t="s">
        <v>209</v>
      </c>
      <c r="C40" s="149" t="str">
        <f t="shared" si="10"/>
        <v>45</v>
      </c>
      <c r="D40" s="149" t="str">
        <f t="shared" si="11"/>
        <v>40</v>
      </c>
      <c r="E40" s="149" t="str">
        <f t="shared" si="12"/>
        <v>000</v>
      </c>
      <c r="F40" s="143" t="str">
        <f t="shared" si="13"/>
        <v>5100.00</v>
      </c>
      <c r="G40" s="143" t="s">
        <v>351</v>
      </c>
      <c r="H40" s="141"/>
      <c r="I40" s="141"/>
      <c r="J40" s="141"/>
      <c r="K40" s="141"/>
      <c r="L40" s="141"/>
      <c r="M40" s="141"/>
      <c r="N40" s="141"/>
      <c r="O40" s="141"/>
      <c r="Q40" s="142"/>
      <c r="R40" s="142"/>
      <c r="S40" s="142"/>
      <c r="T40" s="142"/>
      <c r="U40" s="142"/>
      <c r="V40" s="142"/>
      <c r="W40" s="142"/>
      <c r="X40" s="142"/>
      <c r="Z40" s="168"/>
      <c r="AA40" s="168"/>
      <c r="AB40" s="168"/>
      <c r="AC40" s="168"/>
      <c r="AD40" s="168"/>
      <c r="AE40" s="168"/>
      <c r="AF40" s="168"/>
      <c r="AG40" s="168"/>
      <c r="AI40" s="170"/>
      <c r="AJ40" s="170"/>
      <c r="AK40" s="166"/>
      <c r="AL40" s="166">
        <f>IFERROR(VLOOKUP(B40,[2]rptBudgetaryBudgetCrossOrganiza!$A$12570:$O$12875,13,FALSE),"0")</f>
        <v>0</v>
      </c>
      <c r="AM40" s="166"/>
      <c r="AN40" s="166"/>
      <c r="AO40" s="166"/>
      <c r="AP40" s="166"/>
      <c r="AQ40" s="166"/>
      <c r="AS40" s="142"/>
      <c r="AT40" s="142"/>
      <c r="AU40" s="142"/>
      <c r="AV40" s="142"/>
      <c r="AW40" s="142"/>
      <c r="AX40" s="142"/>
      <c r="AY40" s="142"/>
      <c r="AZ40" s="142"/>
    </row>
    <row r="41" spans="1:52" x14ac:dyDescent="0.2">
      <c r="A41" s="182"/>
      <c r="B41" s="143" t="s">
        <v>210</v>
      </c>
      <c r="C41" s="149" t="str">
        <f t="shared" si="10"/>
        <v>45</v>
      </c>
      <c r="D41" s="149" t="str">
        <f t="shared" si="11"/>
        <v>40</v>
      </c>
      <c r="E41" s="149" t="str">
        <f t="shared" si="12"/>
        <v>000</v>
      </c>
      <c r="F41" s="143" t="str">
        <f t="shared" si="13"/>
        <v>5100.01</v>
      </c>
      <c r="G41" s="143" t="s">
        <v>352</v>
      </c>
      <c r="H41" s="141"/>
      <c r="I41" s="141"/>
      <c r="J41" s="141"/>
      <c r="K41" s="141"/>
      <c r="L41" s="141"/>
      <c r="M41" s="141"/>
      <c r="N41" s="141"/>
      <c r="O41" s="141"/>
      <c r="Q41" s="142"/>
      <c r="R41" s="142"/>
      <c r="S41" s="142"/>
      <c r="T41" s="142"/>
      <c r="U41" s="142"/>
      <c r="V41" s="142"/>
      <c r="W41" s="142"/>
      <c r="X41" s="142"/>
      <c r="Z41" s="168"/>
      <c r="AA41" s="168"/>
      <c r="AB41" s="168"/>
      <c r="AC41" s="168"/>
      <c r="AD41" s="168"/>
      <c r="AE41" s="168"/>
      <c r="AF41" s="168"/>
      <c r="AG41" s="168"/>
      <c r="AI41" s="170"/>
      <c r="AJ41" s="170"/>
      <c r="AK41" s="166"/>
      <c r="AL41" s="166">
        <f>IFERROR(VLOOKUP(B41,[2]rptBudgetaryBudgetCrossOrganiza!$A$12570:$O$12875,13,FALSE),"0")</f>
        <v>0</v>
      </c>
      <c r="AM41" s="166"/>
      <c r="AN41" s="166"/>
      <c r="AO41" s="166"/>
      <c r="AP41" s="166"/>
      <c r="AQ41" s="166"/>
      <c r="AS41" s="142"/>
      <c r="AT41" s="142"/>
      <c r="AU41" s="142"/>
      <c r="AV41" s="142"/>
      <c r="AW41" s="142"/>
      <c r="AX41" s="142"/>
      <c r="AY41" s="142"/>
      <c r="AZ41" s="142"/>
    </row>
    <row r="42" spans="1:52" x14ac:dyDescent="0.2">
      <c r="A42" s="182"/>
      <c r="B42" s="143" t="s">
        <v>211</v>
      </c>
      <c r="C42" s="149" t="str">
        <f t="shared" si="10"/>
        <v>45</v>
      </c>
      <c r="D42" s="149" t="str">
        <f t="shared" si="11"/>
        <v>40</v>
      </c>
      <c r="E42" s="149" t="str">
        <f t="shared" si="12"/>
        <v>000</v>
      </c>
      <c r="F42" s="143" t="str">
        <f t="shared" si="13"/>
        <v>5100.02</v>
      </c>
      <c r="G42" s="143" t="s">
        <v>353</v>
      </c>
      <c r="H42" s="141"/>
      <c r="I42" s="141"/>
      <c r="J42" s="141"/>
      <c r="K42" s="141"/>
      <c r="L42" s="141"/>
      <c r="M42" s="141"/>
      <c r="N42" s="141"/>
      <c r="O42" s="141"/>
      <c r="Q42" s="142"/>
      <c r="R42" s="142"/>
      <c r="S42" s="142"/>
      <c r="T42" s="142"/>
      <c r="U42" s="142"/>
      <c r="V42" s="142"/>
      <c r="W42" s="142"/>
      <c r="X42" s="142"/>
      <c r="Z42" s="168"/>
      <c r="AA42" s="168"/>
      <c r="AB42" s="168"/>
      <c r="AC42" s="168"/>
      <c r="AD42" s="168"/>
      <c r="AE42" s="168"/>
      <c r="AF42" s="168"/>
      <c r="AG42" s="168"/>
      <c r="AI42" s="170"/>
      <c r="AJ42" s="170"/>
      <c r="AK42" s="166"/>
      <c r="AL42" s="166">
        <f>IFERROR(VLOOKUP(B42,[2]rptBudgetaryBudgetCrossOrganiza!$A$12570:$O$12875,13,FALSE),"0")</f>
        <v>0</v>
      </c>
      <c r="AM42" s="166"/>
      <c r="AN42" s="166"/>
      <c r="AO42" s="166"/>
      <c r="AP42" s="166"/>
      <c r="AQ42" s="166"/>
      <c r="AS42" s="142"/>
      <c r="AT42" s="142"/>
      <c r="AU42" s="142"/>
      <c r="AV42" s="142"/>
      <c r="AW42" s="142"/>
      <c r="AX42" s="142"/>
      <c r="AY42" s="142"/>
      <c r="AZ42" s="142"/>
    </row>
    <row r="43" spans="1:52" x14ac:dyDescent="0.2">
      <c r="A43" s="182"/>
      <c r="B43" s="143" t="s">
        <v>212</v>
      </c>
      <c r="C43" s="149" t="str">
        <f t="shared" si="10"/>
        <v>45</v>
      </c>
      <c r="D43" s="149" t="str">
        <f t="shared" si="11"/>
        <v>40</v>
      </c>
      <c r="E43" s="149" t="str">
        <f t="shared" si="12"/>
        <v>000</v>
      </c>
      <c r="F43" s="143" t="str">
        <f t="shared" si="13"/>
        <v>5100.03</v>
      </c>
      <c r="G43" s="143" t="s">
        <v>354</v>
      </c>
      <c r="H43" s="141"/>
      <c r="I43" s="141"/>
      <c r="J43" s="141"/>
      <c r="K43" s="141"/>
      <c r="L43" s="141"/>
      <c r="M43" s="141"/>
      <c r="N43" s="141"/>
      <c r="O43" s="141"/>
      <c r="Q43" s="142"/>
      <c r="R43" s="142"/>
      <c r="S43" s="142"/>
      <c r="T43" s="142"/>
      <c r="U43" s="142"/>
      <c r="V43" s="142"/>
      <c r="W43" s="142"/>
      <c r="X43" s="142"/>
      <c r="Z43" s="168"/>
      <c r="AA43" s="168"/>
      <c r="AB43" s="168"/>
      <c r="AC43" s="168"/>
      <c r="AD43" s="168"/>
      <c r="AE43" s="168"/>
      <c r="AF43" s="168"/>
      <c r="AG43" s="168"/>
      <c r="AI43" s="170"/>
      <c r="AJ43" s="170"/>
      <c r="AK43" s="166"/>
      <c r="AL43" s="166">
        <f>IFERROR(VLOOKUP(B43,[2]rptBudgetaryBudgetCrossOrganiza!$A$12570:$O$12875,13,FALSE),"0")</f>
        <v>0</v>
      </c>
      <c r="AM43" s="166"/>
      <c r="AN43" s="166"/>
      <c r="AO43" s="166"/>
      <c r="AP43" s="166"/>
      <c r="AQ43" s="166"/>
      <c r="AS43" s="142"/>
      <c r="AT43" s="142"/>
      <c r="AU43" s="142"/>
      <c r="AV43" s="142"/>
      <c r="AW43" s="142"/>
      <c r="AX43" s="142"/>
      <c r="AY43" s="142"/>
      <c r="AZ43" s="142"/>
    </row>
    <row r="44" spans="1:52" x14ac:dyDescent="0.2">
      <c r="A44" s="182"/>
      <c r="B44" s="143" t="s">
        <v>213</v>
      </c>
      <c r="C44" s="149" t="str">
        <f t="shared" si="10"/>
        <v>45</v>
      </c>
      <c r="D44" s="149" t="str">
        <f t="shared" si="11"/>
        <v>40</v>
      </c>
      <c r="E44" s="149" t="str">
        <f t="shared" si="12"/>
        <v>000</v>
      </c>
      <c r="F44" s="143" t="str">
        <f t="shared" si="13"/>
        <v>5100.04</v>
      </c>
      <c r="G44" s="143" t="s">
        <v>355</v>
      </c>
      <c r="H44" s="141"/>
      <c r="I44" s="141"/>
      <c r="J44" s="141"/>
      <c r="K44" s="141"/>
      <c r="L44" s="141"/>
      <c r="M44" s="141"/>
      <c r="N44" s="141"/>
      <c r="O44" s="141"/>
      <c r="Q44" s="142"/>
      <c r="R44" s="142"/>
      <c r="S44" s="142"/>
      <c r="T44" s="142"/>
      <c r="U44" s="142"/>
      <c r="V44" s="142"/>
      <c r="W44" s="142"/>
      <c r="X44" s="142"/>
      <c r="Z44" s="168"/>
      <c r="AA44" s="168"/>
      <c r="AB44" s="168"/>
      <c r="AC44" s="168"/>
      <c r="AD44" s="168"/>
      <c r="AE44" s="168"/>
      <c r="AF44" s="168"/>
      <c r="AG44" s="168"/>
      <c r="AI44" s="170"/>
      <c r="AJ44" s="170"/>
      <c r="AK44" s="166"/>
      <c r="AL44" s="166">
        <f>IFERROR(VLOOKUP(B44,[2]rptBudgetaryBudgetCrossOrganiza!$A$12570:$O$12875,13,FALSE),"0")</f>
        <v>0</v>
      </c>
      <c r="AM44" s="166"/>
      <c r="AN44" s="166"/>
      <c r="AO44" s="166"/>
      <c r="AP44" s="166"/>
      <c r="AQ44" s="166"/>
      <c r="AS44" s="142"/>
      <c r="AT44" s="142"/>
      <c r="AU44" s="142"/>
      <c r="AV44" s="142"/>
      <c r="AW44" s="142"/>
      <c r="AX44" s="142"/>
      <c r="AY44" s="142"/>
      <c r="AZ44" s="142"/>
    </row>
    <row r="45" spans="1:52" x14ac:dyDescent="0.2">
      <c r="A45" s="182"/>
      <c r="B45" s="143" t="s">
        <v>214</v>
      </c>
      <c r="C45" s="149" t="str">
        <f t="shared" si="10"/>
        <v>45</v>
      </c>
      <c r="D45" s="149" t="str">
        <f t="shared" si="11"/>
        <v>40</v>
      </c>
      <c r="E45" s="149" t="str">
        <f t="shared" si="12"/>
        <v>000</v>
      </c>
      <c r="F45" s="143" t="str">
        <f t="shared" si="13"/>
        <v>5100.05</v>
      </c>
      <c r="G45" s="143" t="s">
        <v>356</v>
      </c>
      <c r="H45" s="141"/>
      <c r="I45" s="141"/>
      <c r="J45" s="141"/>
      <c r="K45" s="141"/>
      <c r="L45" s="141"/>
      <c r="M45" s="141"/>
      <c r="N45" s="141"/>
      <c r="O45" s="141"/>
      <c r="Q45" s="142"/>
      <c r="R45" s="142"/>
      <c r="S45" s="142"/>
      <c r="T45" s="142"/>
      <c r="U45" s="142"/>
      <c r="V45" s="142"/>
      <c r="W45" s="142"/>
      <c r="X45" s="142"/>
      <c r="Z45" s="168"/>
      <c r="AA45" s="168"/>
      <c r="AB45" s="168"/>
      <c r="AC45" s="168"/>
      <c r="AD45" s="168"/>
      <c r="AE45" s="168"/>
      <c r="AF45" s="168"/>
      <c r="AG45" s="168"/>
      <c r="AI45" s="170"/>
      <c r="AJ45" s="170"/>
      <c r="AK45" s="166"/>
      <c r="AL45" s="166">
        <f>IFERROR(VLOOKUP(B45,[2]rptBudgetaryBudgetCrossOrganiza!$A$12570:$O$12875,13,FALSE),"0")</f>
        <v>0</v>
      </c>
      <c r="AM45" s="166"/>
      <c r="AN45" s="166"/>
      <c r="AO45" s="166"/>
      <c r="AP45" s="166"/>
      <c r="AQ45" s="166"/>
      <c r="AS45" s="142"/>
      <c r="AT45" s="142"/>
      <c r="AU45" s="142"/>
      <c r="AV45" s="142"/>
      <c r="AW45" s="142"/>
      <c r="AX45" s="142"/>
      <c r="AY45" s="142"/>
      <c r="AZ45" s="142"/>
    </row>
    <row r="46" spans="1:52" x14ac:dyDescent="0.2">
      <c r="A46" s="182"/>
      <c r="B46" s="143" t="s">
        <v>215</v>
      </c>
      <c r="C46" s="149" t="str">
        <f t="shared" si="10"/>
        <v>45</v>
      </c>
      <c r="D46" s="149" t="str">
        <f t="shared" si="11"/>
        <v>40</v>
      </c>
      <c r="E46" s="149" t="str">
        <f t="shared" si="12"/>
        <v>000</v>
      </c>
      <c r="F46" s="143" t="str">
        <f t="shared" si="13"/>
        <v>5100.06</v>
      </c>
      <c r="G46" s="143" t="s">
        <v>357</v>
      </c>
      <c r="H46" s="141"/>
      <c r="I46" s="141"/>
      <c r="J46" s="141"/>
      <c r="K46" s="141"/>
      <c r="L46" s="141"/>
      <c r="M46" s="141"/>
      <c r="N46" s="141"/>
      <c r="O46" s="141"/>
      <c r="Q46" s="142"/>
      <c r="R46" s="142"/>
      <c r="S46" s="142"/>
      <c r="T46" s="142"/>
      <c r="U46" s="142"/>
      <c r="V46" s="142"/>
      <c r="W46" s="142"/>
      <c r="X46" s="142"/>
      <c r="Z46" s="168"/>
      <c r="AA46" s="168"/>
      <c r="AB46" s="168"/>
      <c r="AC46" s="168"/>
      <c r="AD46" s="168"/>
      <c r="AE46" s="168"/>
      <c r="AF46" s="168"/>
      <c r="AG46" s="168"/>
      <c r="AI46" s="170"/>
      <c r="AJ46" s="170"/>
      <c r="AK46" s="166"/>
      <c r="AL46" s="166">
        <f>IFERROR(VLOOKUP(B46,[2]rptBudgetaryBudgetCrossOrganiza!$A$12570:$O$12875,13,FALSE),"0")</f>
        <v>0</v>
      </c>
      <c r="AM46" s="166"/>
      <c r="AN46" s="166"/>
      <c r="AO46" s="166"/>
      <c r="AP46" s="166"/>
      <c r="AQ46" s="166"/>
      <c r="AS46" s="142"/>
      <c r="AT46" s="142"/>
      <c r="AU46" s="142"/>
      <c r="AV46" s="142"/>
      <c r="AW46" s="142"/>
      <c r="AX46" s="142"/>
      <c r="AY46" s="142"/>
      <c r="AZ46" s="142"/>
    </row>
    <row r="47" spans="1:52" x14ac:dyDescent="0.2">
      <c r="A47" s="182"/>
      <c r="B47" s="143" t="s">
        <v>216</v>
      </c>
      <c r="C47" s="149" t="str">
        <f t="shared" si="10"/>
        <v>45</v>
      </c>
      <c r="D47" s="149" t="str">
        <f t="shared" si="11"/>
        <v>40</v>
      </c>
      <c r="E47" s="149" t="str">
        <f t="shared" si="12"/>
        <v>000</v>
      </c>
      <c r="F47" s="143" t="str">
        <f t="shared" si="13"/>
        <v>5100.07</v>
      </c>
      <c r="G47" s="143" t="s">
        <v>358</v>
      </c>
      <c r="H47" s="141"/>
      <c r="I47" s="141"/>
      <c r="J47" s="141"/>
      <c r="K47" s="141"/>
      <c r="L47" s="141"/>
      <c r="M47" s="141"/>
      <c r="N47" s="141"/>
      <c r="O47" s="141"/>
      <c r="Q47" s="142"/>
      <c r="R47" s="142"/>
      <c r="S47" s="142"/>
      <c r="T47" s="142"/>
      <c r="U47" s="142"/>
      <c r="V47" s="142"/>
      <c r="W47" s="142"/>
      <c r="X47" s="142"/>
      <c r="Z47" s="168"/>
      <c r="AA47" s="168"/>
      <c r="AB47" s="168"/>
      <c r="AC47" s="168"/>
      <c r="AD47" s="168"/>
      <c r="AE47" s="168"/>
      <c r="AF47" s="168"/>
      <c r="AG47" s="168"/>
      <c r="AI47" s="170"/>
      <c r="AJ47" s="170"/>
      <c r="AK47" s="166"/>
      <c r="AL47" s="166">
        <f>IFERROR(VLOOKUP(B47,[2]rptBudgetaryBudgetCrossOrganiza!$A$12570:$O$12875,13,FALSE),"0")</f>
        <v>0</v>
      </c>
      <c r="AM47" s="166"/>
      <c r="AN47" s="166"/>
      <c r="AO47" s="166"/>
      <c r="AP47" s="166"/>
      <c r="AQ47" s="166"/>
      <c r="AS47" s="142"/>
      <c r="AT47" s="142"/>
      <c r="AU47" s="142"/>
      <c r="AV47" s="142"/>
      <c r="AW47" s="142"/>
      <c r="AX47" s="142"/>
      <c r="AY47" s="142"/>
      <c r="AZ47" s="142"/>
    </row>
    <row r="48" spans="1:52" x14ac:dyDescent="0.2">
      <c r="A48" s="182"/>
      <c r="B48" s="143" t="s">
        <v>217</v>
      </c>
      <c r="C48" s="149" t="str">
        <f t="shared" si="10"/>
        <v>45</v>
      </c>
      <c r="D48" s="149" t="str">
        <f t="shared" si="11"/>
        <v>40</v>
      </c>
      <c r="E48" s="149" t="str">
        <f t="shared" si="12"/>
        <v>000</v>
      </c>
      <c r="F48" s="143" t="str">
        <f t="shared" si="13"/>
        <v>5100.08</v>
      </c>
      <c r="G48" s="143" t="s">
        <v>359</v>
      </c>
      <c r="H48" s="141"/>
      <c r="I48" s="141"/>
      <c r="J48" s="141"/>
      <c r="K48" s="141"/>
      <c r="L48" s="141"/>
      <c r="M48" s="141"/>
      <c r="N48" s="141"/>
      <c r="O48" s="141"/>
      <c r="Q48" s="142"/>
      <c r="R48" s="142"/>
      <c r="S48" s="142"/>
      <c r="T48" s="142"/>
      <c r="U48" s="142"/>
      <c r="V48" s="142"/>
      <c r="W48" s="142"/>
      <c r="X48" s="142"/>
      <c r="Z48" s="168"/>
      <c r="AA48" s="168"/>
      <c r="AB48" s="168"/>
      <c r="AC48" s="168"/>
      <c r="AD48" s="168"/>
      <c r="AE48" s="168"/>
      <c r="AF48" s="168"/>
      <c r="AG48" s="168"/>
      <c r="AI48" s="170"/>
      <c r="AJ48" s="170"/>
      <c r="AK48" s="166"/>
      <c r="AL48" s="166">
        <f>IFERROR(VLOOKUP(B48,[2]rptBudgetaryBudgetCrossOrganiza!$A$12570:$O$12875,13,FALSE),"0")</f>
        <v>0</v>
      </c>
      <c r="AM48" s="166"/>
      <c r="AN48" s="166"/>
      <c r="AO48" s="166"/>
      <c r="AP48" s="166"/>
      <c r="AQ48" s="166"/>
      <c r="AS48" s="142"/>
      <c r="AT48" s="142"/>
      <c r="AU48" s="142"/>
      <c r="AV48" s="142"/>
      <c r="AW48" s="142"/>
      <c r="AX48" s="142"/>
      <c r="AY48" s="142"/>
      <c r="AZ48" s="142"/>
    </row>
    <row r="49" spans="1:52" x14ac:dyDescent="0.2">
      <c r="A49" s="182"/>
      <c r="B49" s="143" t="s">
        <v>218</v>
      </c>
      <c r="C49" s="149" t="str">
        <f t="shared" si="10"/>
        <v>45</v>
      </c>
      <c r="D49" s="149" t="str">
        <f t="shared" si="11"/>
        <v>40</v>
      </c>
      <c r="E49" s="149" t="str">
        <f t="shared" si="12"/>
        <v>000</v>
      </c>
      <c r="F49" s="143" t="str">
        <f t="shared" si="13"/>
        <v>5100.09</v>
      </c>
      <c r="G49" s="143" t="s">
        <v>360</v>
      </c>
      <c r="H49" s="141"/>
      <c r="I49" s="141"/>
      <c r="J49" s="141"/>
      <c r="K49" s="141"/>
      <c r="L49" s="141"/>
      <c r="M49" s="141"/>
      <c r="N49" s="141"/>
      <c r="O49" s="141"/>
      <c r="Q49" s="142"/>
      <c r="R49" s="142"/>
      <c r="S49" s="142"/>
      <c r="T49" s="142"/>
      <c r="U49" s="142"/>
      <c r="V49" s="142"/>
      <c r="W49" s="142"/>
      <c r="X49" s="142"/>
      <c r="Z49" s="168"/>
      <c r="AA49" s="168"/>
      <c r="AB49" s="168"/>
      <c r="AC49" s="168"/>
      <c r="AD49" s="168"/>
      <c r="AE49" s="168"/>
      <c r="AF49" s="168"/>
      <c r="AG49" s="168"/>
      <c r="AI49" s="170"/>
      <c r="AJ49" s="170"/>
      <c r="AK49" s="166"/>
      <c r="AL49" s="166">
        <f>IFERROR(VLOOKUP(B49,[2]rptBudgetaryBudgetCrossOrganiza!$A$12570:$O$12875,13,FALSE),"0")</f>
        <v>0</v>
      </c>
      <c r="AM49" s="166"/>
      <c r="AN49" s="166"/>
      <c r="AO49" s="166"/>
      <c r="AP49" s="166"/>
      <c r="AQ49" s="166"/>
      <c r="AS49" s="142"/>
      <c r="AT49" s="142"/>
      <c r="AU49" s="142"/>
      <c r="AV49" s="142"/>
      <c r="AW49" s="142"/>
      <c r="AX49" s="142"/>
      <c r="AY49" s="142"/>
      <c r="AZ49" s="142"/>
    </row>
    <row r="50" spans="1:52" x14ac:dyDescent="0.2">
      <c r="A50" s="182"/>
      <c r="B50" s="143" t="s">
        <v>219</v>
      </c>
      <c r="C50" s="149" t="str">
        <f t="shared" si="10"/>
        <v>45</v>
      </c>
      <c r="D50" s="149" t="str">
        <f t="shared" si="11"/>
        <v>40</v>
      </c>
      <c r="E50" s="149" t="str">
        <f t="shared" si="12"/>
        <v>000</v>
      </c>
      <c r="F50" s="143" t="str">
        <f t="shared" si="13"/>
        <v>5100.11</v>
      </c>
      <c r="G50" s="143" t="s">
        <v>361</v>
      </c>
      <c r="H50" s="141"/>
      <c r="I50" s="141"/>
      <c r="J50" s="141"/>
      <c r="K50" s="141"/>
      <c r="L50" s="141"/>
      <c r="M50" s="141"/>
      <c r="N50" s="141"/>
      <c r="O50" s="141"/>
      <c r="Q50" s="142"/>
      <c r="R50" s="142"/>
      <c r="S50" s="142"/>
      <c r="T50" s="142"/>
      <c r="U50" s="142"/>
      <c r="V50" s="142"/>
      <c r="W50" s="142"/>
      <c r="X50" s="142"/>
      <c r="Z50" s="168"/>
      <c r="AA50" s="168"/>
      <c r="AB50" s="168"/>
      <c r="AC50" s="168"/>
      <c r="AD50" s="168"/>
      <c r="AE50" s="168"/>
      <c r="AF50" s="168"/>
      <c r="AG50" s="168"/>
      <c r="AI50" s="170"/>
      <c r="AJ50" s="170"/>
      <c r="AK50" s="166"/>
      <c r="AL50" s="166">
        <f>IFERROR(VLOOKUP(B50,[2]rptBudgetaryBudgetCrossOrganiza!$A$12570:$O$12875,13,FALSE),"0")</f>
        <v>0</v>
      </c>
      <c r="AM50" s="166"/>
      <c r="AN50" s="166"/>
      <c r="AO50" s="166"/>
      <c r="AP50" s="166"/>
      <c r="AQ50" s="166"/>
      <c r="AS50" s="142"/>
      <c r="AT50" s="142"/>
      <c r="AU50" s="142"/>
      <c r="AV50" s="142"/>
      <c r="AW50" s="142"/>
      <c r="AX50" s="142"/>
      <c r="AY50" s="142"/>
      <c r="AZ50" s="142"/>
    </row>
    <row r="51" spans="1:52" x14ac:dyDescent="0.2">
      <c r="A51" s="182"/>
      <c r="B51" s="143" t="s">
        <v>220</v>
      </c>
      <c r="C51" s="149" t="str">
        <f t="shared" si="10"/>
        <v>45</v>
      </c>
      <c r="D51" s="149" t="str">
        <f t="shared" si="11"/>
        <v>40</v>
      </c>
      <c r="E51" s="149" t="str">
        <f t="shared" si="12"/>
        <v>000</v>
      </c>
      <c r="F51" s="143" t="str">
        <f t="shared" si="13"/>
        <v>5100.15</v>
      </c>
      <c r="G51" s="143" t="s">
        <v>362</v>
      </c>
      <c r="H51" s="141"/>
      <c r="I51" s="141"/>
      <c r="J51" s="141"/>
      <c r="K51" s="141"/>
      <c r="L51" s="141"/>
      <c r="M51" s="141"/>
      <c r="N51" s="141"/>
      <c r="O51" s="141"/>
      <c r="Q51" s="142"/>
      <c r="R51" s="142"/>
      <c r="S51" s="142"/>
      <c r="T51" s="142"/>
      <c r="U51" s="142"/>
      <c r="V51" s="142"/>
      <c r="W51" s="142"/>
      <c r="X51" s="142"/>
      <c r="Z51" s="168"/>
      <c r="AA51" s="168"/>
      <c r="AB51" s="168"/>
      <c r="AC51" s="168"/>
      <c r="AD51" s="168"/>
      <c r="AE51" s="168"/>
      <c r="AF51" s="168"/>
      <c r="AG51" s="168"/>
      <c r="AI51" s="170"/>
      <c r="AJ51" s="170"/>
      <c r="AK51" s="166"/>
      <c r="AL51" s="166">
        <f>IFERROR(VLOOKUP(B51,[2]rptBudgetaryBudgetCrossOrganiza!$A$12570:$O$12875,13,FALSE),"0")</f>
        <v>0</v>
      </c>
      <c r="AM51" s="166"/>
      <c r="AN51" s="166"/>
      <c r="AO51" s="166"/>
      <c r="AP51" s="166"/>
      <c r="AQ51" s="166"/>
      <c r="AS51" s="142"/>
      <c r="AT51" s="142"/>
      <c r="AU51" s="142"/>
      <c r="AV51" s="142"/>
      <c r="AW51" s="142"/>
      <c r="AX51" s="142"/>
      <c r="AY51" s="142"/>
      <c r="AZ51" s="142"/>
    </row>
    <row r="52" spans="1:52" x14ac:dyDescent="0.2">
      <c r="A52" s="182"/>
      <c r="B52" s="143" t="s">
        <v>221</v>
      </c>
      <c r="C52" s="149" t="str">
        <f t="shared" si="10"/>
        <v>45</v>
      </c>
      <c r="D52" s="149" t="str">
        <f t="shared" si="11"/>
        <v>40</v>
      </c>
      <c r="E52" s="149" t="str">
        <f t="shared" si="12"/>
        <v>000</v>
      </c>
      <c r="F52" s="143" t="str">
        <f t="shared" si="13"/>
        <v>5100.17</v>
      </c>
      <c r="G52" s="143" t="s">
        <v>363</v>
      </c>
      <c r="H52" s="141"/>
      <c r="I52" s="141"/>
      <c r="J52" s="141"/>
      <c r="K52" s="141"/>
      <c r="L52" s="141"/>
      <c r="M52" s="141"/>
      <c r="N52" s="141"/>
      <c r="O52" s="141"/>
      <c r="Q52" s="142"/>
      <c r="R52" s="142"/>
      <c r="S52" s="142"/>
      <c r="T52" s="142"/>
      <c r="U52" s="142"/>
      <c r="V52" s="142"/>
      <c r="W52" s="142"/>
      <c r="X52" s="142"/>
      <c r="Z52" s="168"/>
      <c r="AA52" s="168"/>
      <c r="AB52" s="168"/>
      <c r="AC52" s="168"/>
      <c r="AD52" s="168"/>
      <c r="AE52" s="168"/>
      <c r="AF52" s="168"/>
      <c r="AG52" s="168"/>
      <c r="AI52" s="170"/>
      <c r="AJ52" s="170"/>
      <c r="AK52" s="166"/>
      <c r="AL52" s="166">
        <f>IFERROR(VLOOKUP(B52,[2]rptBudgetaryBudgetCrossOrganiza!$A$12570:$O$12875,13,FALSE),"0")</f>
        <v>0</v>
      </c>
      <c r="AM52" s="166"/>
      <c r="AN52" s="166"/>
      <c r="AO52" s="166"/>
      <c r="AP52" s="166"/>
      <c r="AQ52" s="166"/>
      <c r="AS52" s="142"/>
      <c r="AT52" s="142"/>
      <c r="AU52" s="142"/>
      <c r="AV52" s="142"/>
      <c r="AW52" s="142"/>
      <c r="AX52" s="142"/>
      <c r="AY52" s="142"/>
      <c r="AZ52" s="142"/>
    </row>
    <row r="53" spans="1:52" x14ac:dyDescent="0.2">
      <c r="A53" s="182"/>
      <c r="B53" s="143" t="s">
        <v>222</v>
      </c>
      <c r="C53" s="149" t="str">
        <f t="shared" si="10"/>
        <v>45</v>
      </c>
      <c r="D53" s="149" t="str">
        <f t="shared" si="11"/>
        <v>40</v>
      </c>
      <c r="E53" s="149" t="str">
        <f t="shared" si="12"/>
        <v>000</v>
      </c>
      <c r="F53" s="143" t="str">
        <f t="shared" si="13"/>
        <v>6000.01</v>
      </c>
      <c r="G53" s="143" t="s">
        <v>84</v>
      </c>
      <c r="H53" s="141"/>
      <c r="I53" s="141"/>
      <c r="J53" s="141"/>
      <c r="K53" s="141"/>
      <c r="L53" s="141"/>
      <c r="M53" s="141"/>
      <c r="N53" s="141"/>
      <c r="O53" s="141"/>
      <c r="Q53" s="142"/>
      <c r="R53" s="142"/>
      <c r="S53" s="142"/>
      <c r="T53" s="142"/>
      <c r="U53" s="142"/>
      <c r="V53" s="142"/>
      <c r="W53" s="142"/>
      <c r="X53" s="142"/>
      <c r="Z53" s="168"/>
      <c r="AA53" s="168"/>
      <c r="AB53" s="168"/>
      <c r="AC53" s="168"/>
      <c r="AD53" s="168"/>
      <c r="AE53" s="168"/>
      <c r="AF53" s="168"/>
      <c r="AG53" s="168"/>
      <c r="AI53" s="170"/>
      <c r="AJ53" s="170"/>
      <c r="AK53" s="166"/>
      <c r="AL53" s="166">
        <f>IFERROR(VLOOKUP(B53,[2]rptBudgetaryBudgetCrossOrganiza!$A$12570:$O$12875,13,FALSE),"0")</f>
        <v>0</v>
      </c>
      <c r="AM53" s="166"/>
      <c r="AN53" s="166"/>
      <c r="AO53" s="166"/>
      <c r="AP53" s="166"/>
      <c r="AQ53" s="166"/>
      <c r="AS53" s="142"/>
      <c r="AT53" s="142"/>
      <c r="AU53" s="142"/>
      <c r="AV53" s="142"/>
      <c r="AW53" s="142"/>
      <c r="AX53" s="142"/>
      <c r="AY53" s="142"/>
      <c r="AZ53" s="142"/>
    </row>
    <row r="54" spans="1:52" x14ac:dyDescent="0.2">
      <c r="A54" s="182"/>
      <c r="B54" s="143" t="s">
        <v>223</v>
      </c>
      <c r="C54" s="149" t="str">
        <f t="shared" si="10"/>
        <v>45</v>
      </c>
      <c r="D54" s="149" t="str">
        <f t="shared" si="11"/>
        <v>40</v>
      </c>
      <c r="E54" s="149" t="str">
        <f t="shared" si="12"/>
        <v>000</v>
      </c>
      <c r="F54" s="143" t="str">
        <f t="shared" si="13"/>
        <v>6000.10</v>
      </c>
      <c r="G54" s="143" t="s">
        <v>364</v>
      </c>
      <c r="H54" s="141"/>
      <c r="I54" s="141"/>
      <c r="J54" s="141"/>
      <c r="K54" s="141"/>
      <c r="L54" s="141"/>
      <c r="M54" s="141"/>
      <c r="N54" s="141"/>
      <c r="O54" s="141"/>
      <c r="Q54" s="142"/>
      <c r="R54" s="142"/>
      <c r="S54" s="142"/>
      <c r="T54" s="142"/>
      <c r="U54" s="142"/>
      <c r="V54" s="142"/>
      <c r="W54" s="142"/>
      <c r="X54" s="142"/>
      <c r="Z54" s="168"/>
      <c r="AA54" s="168"/>
      <c r="AB54" s="168"/>
      <c r="AC54" s="168"/>
      <c r="AD54" s="168"/>
      <c r="AE54" s="168"/>
      <c r="AF54" s="168"/>
      <c r="AG54" s="168"/>
      <c r="AI54" s="170"/>
      <c r="AJ54" s="170"/>
      <c r="AK54" s="166"/>
      <c r="AL54" s="166">
        <f>IFERROR(VLOOKUP(B54,[2]rptBudgetaryBudgetCrossOrganiza!$A$12570:$O$12875,13,FALSE),"0")</f>
        <v>0</v>
      </c>
      <c r="AM54" s="166"/>
      <c r="AN54" s="166"/>
      <c r="AO54" s="166"/>
      <c r="AP54" s="166"/>
      <c r="AQ54" s="166"/>
      <c r="AS54" s="142"/>
      <c r="AT54" s="142"/>
      <c r="AU54" s="142"/>
      <c r="AV54" s="142"/>
      <c r="AW54" s="142"/>
      <c r="AX54" s="142"/>
      <c r="AY54" s="142"/>
      <c r="AZ54" s="142"/>
    </row>
    <row r="55" spans="1:52" x14ac:dyDescent="0.2">
      <c r="A55" s="182"/>
      <c r="B55" s="143" t="s">
        <v>224</v>
      </c>
      <c r="C55" s="149" t="str">
        <f t="shared" si="10"/>
        <v>45</v>
      </c>
      <c r="D55" s="149" t="str">
        <f t="shared" si="11"/>
        <v>40</v>
      </c>
      <c r="E55" s="149" t="str">
        <f t="shared" si="12"/>
        <v>000</v>
      </c>
      <c r="F55" s="143" t="str">
        <f t="shared" si="13"/>
        <v>6000.12</v>
      </c>
      <c r="G55" s="143" t="s">
        <v>118</v>
      </c>
      <c r="H55" s="141"/>
      <c r="I55" s="141"/>
      <c r="J55" s="141"/>
      <c r="K55" s="141"/>
      <c r="L55" s="141"/>
      <c r="M55" s="141"/>
      <c r="N55" s="141"/>
      <c r="O55" s="141"/>
      <c r="Q55" s="142"/>
      <c r="R55" s="142"/>
      <c r="S55" s="142"/>
      <c r="T55" s="142"/>
      <c r="U55" s="142"/>
      <c r="V55" s="142"/>
      <c r="W55" s="142"/>
      <c r="X55" s="142"/>
      <c r="Z55" s="168"/>
      <c r="AA55" s="168"/>
      <c r="AB55" s="168"/>
      <c r="AC55" s="168"/>
      <c r="AD55" s="168"/>
      <c r="AE55" s="168"/>
      <c r="AF55" s="168"/>
      <c r="AG55" s="168"/>
      <c r="AI55" s="170"/>
      <c r="AJ55" s="170"/>
      <c r="AK55" s="166"/>
      <c r="AL55" s="166">
        <f>IFERROR(VLOOKUP(B55,[2]rptBudgetaryBudgetCrossOrganiza!$A$12570:$O$12875,13,FALSE),"0")</f>
        <v>0</v>
      </c>
      <c r="AM55" s="166"/>
      <c r="AN55" s="166"/>
      <c r="AO55" s="166"/>
      <c r="AP55" s="166"/>
      <c r="AQ55" s="166"/>
      <c r="AS55" s="142"/>
      <c r="AT55" s="142"/>
      <c r="AU55" s="142"/>
      <c r="AV55" s="142"/>
      <c r="AW55" s="142"/>
      <c r="AX55" s="142"/>
      <c r="AY55" s="142"/>
      <c r="AZ55" s="142"/>
    </row>
    <row r="56" spans="1:52" x14ac:dyDescent="0.2">
      <c r="A56" s="182"/>
      <c r="B56" s="143" t="s">
        <v>225</v>
      </c>
      <c r="C56" s="149" t="str">
        <f t="shared" si="10"/>
        <v>45</v>
      </c>
      <c r="D56" s="149" t="str">
        <f t="shared" si="11"/>
        <v>40</v>
      </c>
      <c r="E56" s="149" t="str">
        <f t="shared" si="12"/>
        <v>000</v>
      </c>
      <c r="F56" s="143" t="str">
        <f t="shared" si="13"/>
        <v>6000.13</v>
      </c>
      <c r="G56" s="143" t="s">
        <v>365</v>
      </c>
      <c r="H56" s="141"/>
      <c r="I56" s="141"/>
      <c r="J56" s="141"/>
      <c r="K56" s="141"/>
      <c r="L56" s="141"/>
      <c r="M56" s="141"/>
      <c r="N56" s="141"/>
      <c r="O56" s="141"/>
      <c r="Q56" s="142"/>
      <c r="R56" s="142"/>
      <c r="S56" s="142"/>
      <c r="T56" s="142"/>
      <c r="U56" s="142"/>
      <c r="V56" s="142"/>
      <c r="W56" s="142"/>
      <c r="X56" s="142"/>
      <c r="Z56" s="168"/>
      <c r="AA56" s="168"/>
      <c r="AB56" s="168"/>
      <c r="AC56" s="168"/>
      <c r="AD56" s="168"/>
      <c r="AE56" s="168"/>
      <c r="AF56" s="168"/>
      <c r="AG56" s="168"/>
      <c r="AI56" s="170"/>
      <c r="AJ56" s="170"/>
      <c r="AK56" s="166"/>
      <c r="AL56" s="166">
        <f>IFERROR(VLOOKUP(B56,[2]rptBudgetaryBudgetCrossOrganiza!$A$12570:$O$12875,13,FALSE),"0")</f>
        <v>0</v>
      </c>
      <c r="AM56" s="166"/>
      <c r="AN56" s="166"/>
      <c r="AO56" s="166"/>
      <c r="AP56" s="166"/>
      <c r="AQ56" s="166"/>
      <c r="AS56" s="142"/>
      <c r="AT56" s="142"/>
      <c r="AU56" s="142"/>
      <c r="AV56" s="142"/>
      <c r="AW56" s="142"/>
      <c r="AX56" s="142"/>
      <c r="AY56" s="142"/>
      <c r="AZ56" s="142"/>
    </row>
    <row r="57" spans="1:52" x14ac:dyDescent="0.2">
      <c r="A57" s="182"/>
      <c r="B57" s="143" t="s">
        <v>226</v>
      </c>
      <c r="C57" s="149" t="str">
        <f t="shared" si="10"/>
        <v>45</v>
      </c>
      <c r="D57" s="149" t="str">
        <f t="shared" si="11"/>
        <v>40</v>
      </c>
      <c r="E57" s="149" t="str">
        <f t="shared" si="12"/>
        <v>000</v>
      </c>
      <c r="F57" s="143" t="str">
        <f t="shared" si="13"/>
        <v>6000.14</v>
      </c>
      <c r="G57" s="143" t="s">
        <v>366</v>
      </c>
      <c r="H57" s="141"/>
      <c r="I57" s="141"/>
      <c r="J57" s="141"/>
      <c r="K57" s="141"/>
      <c r="L57" s="141"/>
      <c r="M57" s="141"/>
      <c r="N57" s="141"/>
      <c r="O57" s="141"/>
      <c r="Q57" s="142"/>
      <c r="R57" s="142"/>
      <c r="S57" s="142"/>
      <c r="T57" s="142"/>
      <c r="U57" s="142"/>
      <c r="V57" s="142"/>
      <c r="W57" s="142"/>
      <c r="X57" s="142"/>
      <c r="Z57" s="168"/>
      <c r="AA57" s="168"/>
      <c r="AB57" s="168"/>
      <c r="AC57" s="168"/>
      <c r="AD57" s="168"/>
      <c r="AE57" s="168"/>
      <c r="AF57" s="168"/>
      <c r="AG57" s="168"/>
      <c r="AI57" s="170"/>
      <c r="AJ57" s="170"/>
      <c r="AK57" s="166"/>
      <c r="AL57" s="166">
        <f>IFERROR(VLOOKUP(B57,[2]rptBudgetaryBudgetCrossOrganiza!$A$12570:$O$12875,13,FALSE),"0")</f>
        <v>0</v>
      </c>
      <c r="AM57" s="166"/>
      <c r="AN57" s="166"/>
      <c r="AO57" s="166"/>
      <c r="AP57" s="166"/>
      <c r="AQ57" s="166"/>
      <c r="AS57" s="142"/>
      <c r="AT57" s="142"/>
      <c r="AU57" s="142"/>
      <c r="AV57" s="142"/>
      <c r="AW57" s="142"/>
      <c r="AX57" s="142"/>
      <c r="AY57" s="142"/>
      <c r="AZ57" s="142"/>
    </row>
    <row r="58" spans="1:52" x14ac:dyDescent="0.2">
      <c r="A58" s="182"/>
      <c r="B58" s="143" t="s">
        <v>227</v>
      </c>
      <c r="C58" s="149" t="str">
        <f t="shared" si="10"/>
        <v>45</v>
      </c>
      <c r="D58" s="149" t="str">
        <f t="shared" si="11"/>
        <v>40</v>
      </c>
      <c r="E58" s="149" t="str">
        <f t="shared" si="12"/>
        <v>000</v>
      </c>
      <c r="F58" s="143" t="str">
        <f t="shared" si="13"/>
        <v>6000.18</v>
      </c>
      <c r="G58" s="143" t="s">
        <v>367</v>
      </c>
      <c r="H58" s="141"/>
      <c r="I58" s="141"/>
      <c r="J58" s="141"/>
      <c r="K58" s="141"/>
      <c r="L58" s="141"/>
      <c r="M58" s="141"/>
      <c r="N58" s="141"/>
      <c r="O58" s="141"/>
      <c r="Q58" s="142"/>
      <c r="R58" s="142"/>
      <c r="S58" s="142"/>
      <c r="T58" s="142"/>
      <c r="U58" s="142"/>
      <c r="V58" s="142"/>
      <c r="W58" s="142"/>
      <c r="X58" s="142"/>
      <c r="Z58" s="168"/>
      <c r="AA58" s="168"/>
      <c r="AB58" s="168"/>
      <c r="AC58" s="168"/>
      <c r="AD58" s="168"/>
      <c r="AE58" s="168"/>
      <c r="AF58" s="168"/>
      <c r="AG58" s="168"/>
      <c r="AI58" s="170"/>
      <c r="AJ58" s="170"/>
      <c r="AK58" s="166"/>
      <c r="AL58" s="166">
        <f>IFERROR(VLOOKUP(B58,[2]rptBudgetaryBudgetCrossOrganiza!$A$12570:$O$12875,13,FALSE),"0")</f>
        <v>0</v>
      </c>
      <c r="AM58" s="166"/>
      <c r="AN58" s="166"/>
      <c r="AO58" s="166"/>
      <c r="AP58" s="166"/>
      <c r="AQ58" s="166"/>
      <c r="AS58" s="142"/>
      <c r="AT58" s="142"/>
      <c r="AU58" s="142"/>
      <c r="AV58" s="142"/>
      <c r="AW58" s="142"/>
      <c r="AX58" s="142"/>
      <c r="AY58" s="142"/>
      <c r="AZ58" s="142"/>
    </row>
    <row r="59" spans="1:52" x14ac:dyDescent="0.2">
      <c r="A59" s="182"/>
      <c r="B59" s="143" t="s">
        <v>228</v>
      </c>
      <c r="C59" s="149" t="str">
        <f t="shared" si="10"/>
        <v>45</v>
      </c>
      <c r="D59" s="149" t="str">
        <f t="shared" si="11"/>
        <v>40</v>
      </c>
      <c r="E59" s="149" t="str">
        <f t="shared" si="12"/>
        <v>000</v>
      </c>
      <c r="F59" s="143" t="str">
        <f t="shared" si="13"/>
        <v>6100.01</v>
      </c>
      <c r="G59" s="143" t="s">
        <v>368</v>
      </c>
      <c r="H59" s="141"/>
      <c r="I59" s="141"/>
      <c r="J59" s="141"/>
      <c r="K59" s="141"/>
      <c r="L59" s="141"/>
      <c r="M59" s="141"/>
      <c r="N59" s="141"/>
      <c r="O59" s="141"/>
      <c r="Q59" s="142"/>
      <c r="R59" s="142"/>
      <c r="S59" s="142"/>
      <c r="T59" s="142"/>
      <c r="U59" s="142"/>
      <c r="V59" s="142"/>
      <c r="W59" s="142"/>
      <c r="X59" s="142"/>
      <c r="Z59" s="168"/>
      <c r="AA59" s="168"/>
      <c r="AB59" s="168"/>
      <c r="AC59" s="168"/>
      <c r="AD59" s="168"/>
      <c r="AE59" s="168"/>
      <c r="AF59" s="168"/>
      <c r="AG59" s="168"/>
      <c r="AI59" s="170"/>
      <c r="AJ59" s="170"/>
      <c r="AK59" s="166"/>
      <c r="AL59" s="166">
        <f>IFERROR(VLOOKUP(B59,[2]rptBudgetaryBudgetCrossOrganiza!$A$12570:$O$12875,13,FALSE),"0")</f>
        <v>0</v>
      </c>
      <c r="AM59" s="166"/>
      <c r="AN59" s="166"/>
      <c r="AO59" s="166"/>
      <c r="AP59" s="166"/>
      <c r="AQ59" s="166"/>
      <c r="AS59" s="142"/>
      <c r="AT59" s="142"/>
      <c r="AU59" s="142"/>
      <c r="AV59" s="142"/>
      <c r="AW59" s="142"/>
      <c r="AX59" s="142"/>
      <c r="AY59" s="142"/>
      <c r="AZ59" s="142"/>
    </row>
    <row r="60" spans="1:52" x14ac:dyDescent="0.2">
      <c r="A60" s="182"/>
      <c r="B60" s="143" t="s">
        <v>229</v>
      </c>
      <c r="C60" s="149" t="str">
        <f t="shared" si="10"/>
        <v>45</v>
      </c>
      <c r="D60" s="149" t="str">
        <f t="shared" si="11"/>
        <v>40</v>
      </c>
      <c r="E60" s="149" t="str">
        <f t="shared" si="12"/>
        <v>000</v>
      </c>
      <c r="F60" s="143" t="str">
        <f t="shared" si="13"/>
        <v>6100.02</v>
      </c>
      <c r="G60" s="143" t="s">
        <v>369</v>
      </c>
      <c r="H60" s="141"/>
      <c r="I60" s="141"/>
      <c r="J60" s="141"/>
      <c r="K60" s="141"/>
      <c r="L60" s="141"/>
      <c r="M60" s="141"/>
      <c r="N60" s="141"/>
      <c r="O60" s="141"/>
      <c r="Q60" s="142"/>
      <c r="R60" s="142"/>
      <c r="S60" s="142"/>
      <c r="T60" s="142"/>
      <c r="U60" s="142"/>
      <c r="V60" s="142"/>
      <c r="W60" s="142"/>
      <c r="X60" s="142"/>
      <c r="Z60" s="168"/>
      <c r="AA60" s="168"/>
      <c r="AB60" s="168"/>
      <c r="AC60" s="168"/>
      <c r="AD60" s="168"/>
      <c r="AE60" s="168"/>
      <c r="AF60" s="168"/>
      <c r="AG60" s="168"/>
      <c r="AI60" s="170"/>
      <c r="AJ60" s="170"/>
      <c r="AK60" s="166"/>
      <c r="AL60" s="166">
        <f>IFERROR(VLOOKUP(B60,[2]rptBudgetaryBudgetCrossOrganiza!$A$12570:$O$12875,13,FALSE),"0")</f>
        <v>0</v>
      </c>
      <c r="AM60" s="166"/>
      <c r="AN60" s="166"/>
      <c r="AO60" s="166"/>
      <c r="AP60" s="166"/>
      <c r="AQ60" s="166"/>
      <c r="AS60" s="142"/>
      <c r="AT60" s="142"/>
      <c r="AU60" s="142"/>
      <c r="AV60" s="142"/>
      <c r="AW60" s="142"/>
      <c r="AX60" s="142"/>
      <c r="AY60" s="142"/>
      <c r="AZ60" s="142"/>
    </row>
    <row r="61" spans="1:52" x14ac:dyDescent="0.2">
      <c r="A61" s="182"/>
      <c r="B61" s="143" t="s">
        <v>230</v>
      </c>
      <c r="C61" s="149" t="str">
        <f t="shared" si="10"/>
        <v>45</v>
      </c>
      <c r="D61" s="149" t="str">
        <f t="shared" si="11"/>
        <v>40</v>
      </c>
      <c r="E61" s="149" t="str">
        <f t="shared" si="12"/>
        <v>000</v>
      </c>
      <c r="F61" s="143" t="str">
        <f t="shared" si="13"/>
        <v>6100.03</v>
      </c>
      <c r="G61" s="143" t="s">
        <v>370</v>
      </c>
      <c r="H61" s="141"/>
      <c r="I61" s="141"/>
      <c r="J61" s="141"/>
      <c r="K61" s="141"/>
      <c r="L61" s="141"/>
      <c r="M61" s="141"/>
      <c r="N61" s="141"/>
      <c r="O61" s="141"/>
      <c r="Q61" s="142"/>
      <c r="R61" s="142"/>
      <c r="S61" s="142"/>
      <c r="T61" s="142"/>
      <c r="U61" s="142"/>
      <c r="V61" s="142"/>
      <c r="W61" s="142"/>
      <c r="X61" s="142"/>
      <c r="Z61" s="168"/>
      <c r="AA61" s="168"/>
      <c r="AB61" s="168"/>
      <c r="AC61" s="168"/>
      <c r="AD61" s="168"/>
      <c r="AE61" s="168"/>
      <c r="AF61" s="168"/>
      <c r="AG61" s="168"/>
      <c r="AI61" s="170"/>
      <c r="AJ61" s="170"/>
      <c r="AK61" s="166"/>
      <c r="AL61" s="166">
        <f>IFERROR(VLOOKUP(B61,[2]rptBudgetaryBudgetCrossOrganiza!$A$12570:$O$12875,13,FALSE),"0")</f>
        <v>0</v>
      </c>
      <c r="AM61" s="166"/>
      <c r="AN61" s="166"/>
      <c r="AO61" s="166"/>
      <c r="AP61" s="166"/>
      <c r="AQ61" s="166"/>
      <c r="AS61" s="142"/>
      <c r="AT61" s="142"/>
      <c r="AU61" s="142"/>
      <c r="AV61" s="142"/>
      <c r="AW61" s="142"/>
      <c r="AX61" s="142"/>
      <c r="AY61" s="142"/>
      <c r="AZ61" s="142"/>
    </row>
    <row r="62" spans="1:52" x14ac:dyDescent="0.2">
      <c r="A62" s="182"/>
      <c r="B62" s="143" t="s">
        <v>231</v>
      </c>
      <c r="C62" s="149" t="str">
        <f t="shared" si="10"/>
        <v>45</v>
      </c>
      <c r="D62" s="149" t="str">
        <f t="shared" si="11"/>
        <v>40</v>
      </c>
      <c r="E62" s="149" t="str">
        <f t="shared" si="12"/>
        <v>000</v>
      </c>
      <c r="F62" s="143" t="str">
        <f t="shared" si="13"/>
        <v>6200.01</v>
      </c>
      <c r="G62" s="143" t="s">
        <v>371</v>
      </c>
      <c r="H62" s="141"/>
      <c r="I62" s="141"/>
      <c r="J62" s="141"/>
      <c r="K62" s="141"/>
      <c r="L62" s="141"/>
      <c r="M62" s="141"/>
      <c r="N62" s="141"/>
      <c r="O62" s="141"/>
      <c r="Q62" s="142"/>
      <c r="R62" s="142"/>
      <c r="S62" s="142"/>
      <c r="T62" s="142"/>
      <c r="U62" s="142"/>
      <c r="V62" s="142"/>
      <c r="W62" s="142"/>
      <c r="X62" s="142"/>
      <c r="Z62" s="168"/>
      <c r="AA62" s="168"/>
      <c r="AB62" s="168"/>
      <c r="AC62" s="168"/>
      <c r="AD62" s="168"/>
      <c r="AE62" s="168"/>
      <c r="AF62" s="168"/>
      <c r="AG62" s="168"/>
      <c r="AI62" s="170"/>
      <c r="AJ62" s="170"/>
      <c r="AK62" s="166"/>
      <c r="AL62" s="166">
        <f>IFERROR(VLOOKUP(B62,[2]rptBudgetaryBudgetCrossOrganiza!$A$12570:$O$12875,13,FALSE),"0")</f>
        <v>0</v>
      </c>
      <c r="AM62" s="166"/>
      <c r="AN62" s="166"/>
      <c r="AO62" s="166"/>
      <c r="AP62" s="166"/>
      <c r="AQ62" s="166"/>
      <c r="AS62" s="142"/>
      <c r="AT62" s="142"/>
      <c r="AU62" s="142"/>
      <c r="AV62" s="142"/>
      <c r="AW62" s="142"/>
      <c r="AX62" s="142"/>
      <c r="AY62" s="142"/>
      <c r="AZ62" s="142"/>
    </row>
    <row r="63" spans="1:52" x14ac:dyDescent="0.2">
      <c r="A63" s="182"/>
      <c r="B63" s="143" t="s">
        <v>232</v>
      </c>
      <c r="C63" s="149" t="str">
        <f t="shared" si="10"/>
        <v>45</v>
      </c>
      <c r="D63" s="149" t="str">
        <f t="shared" si="11"/>
        <v>40</v>
      </c>
      <c r="E63" s="149" t="str">
        <f t="shared" si="12"/>
        <v>000</v>
      </c>
      <c r="F63" s="143" t="str">
        <f t="shared" si="13"/>
        <v>6200.02</v>
      </c>
      <c r="G63" s="143" t="s">
        <v>372</v>
      </c>
      <c r="H63" s="141"/>
      <c r="I63" s="141"/>
      <c r="J63" s="141"/>
      <c r="K63" s="141"/>
      <c r="L63" s="141"/>
      <c r="M63" s="141"/>
      <c r="N63" s="141"/>
      <c r="O63" s="141"/>
      <c r="Q63" s="142"/>
      <c r="R63" s="142"/>
      <c r="S63" s="142"/>
      <c r="T63" s="142"/>
      <c r="U63" s="142"/>
      <c r="V63" s="142"/>
      <c r="W63" s="142"/>
      <c r="X63" s="142"/>
      <c r="Z63" s="168"/>
      <c r="AA63" s="168"/>
      <c r="AB63" s="168"/>
      <c r="AC63" s="168"/>
      <c r="AD63" s="168"/>
      <c r="AE63" s="168"/>
      <c r="AF63" s="168"/>
      <c r="AG63" s="168"/>
      <c r="AI63" s="170"/>
      <c r="AJ63" s="170"/>
      <c r="AK63" s="166"/>
      <c r="AL63" s="166">
        <f>IFERROR(VLOOKUP(B63,[2]rptBudgetaryBudgetCrossOrganiza!$A$12570:$O$12875,13,FALSE),"0")</f>
        <v>0</v>
      </c>
      <c r="AM63" s="166"/>
      <c r="AN63" s="166"/>
      <c r="AO63" s="166"/>
      <c r="AP63" s="166"/>
      <c r="AQ63" s="166"/>
      <c r="AS63" s="142"/>
      <c r="AT63" s="142"/>
      <c r="AU63" s="142"/>
      <c r="AV63" s="142"/>
      <c r="AW63" s="142"/>
      <c r="AX63" s="142"/>
      <c r="AY63" s="142"/>
      <c r="AZ63" s="142"/>
    </row>
    <row r="64" spans="1:52" x14ac:dyDescent="0.2">
      <c r="A64" s="182"/>
      <c r="B64" s="143" t="s">
        <v>233</v>
      </c>
      <c r="C64" s="149" t="str">
        <f t="shared" si="10"/>
        <v>45</v>
      </c>
      <c r="D64" s="149" t="str">
        <f t="shared" si="11"/>
        <v>40</v>
      </c>
      <c r="E64" s="149" t="str">
        <f t="shared" si="12"/>
        <v>000</v>
      </c>
      <c r="F64" s="143" t="str">
        <f t="shared" si="13"/>
        <v>6200.03</v>
      </c>
      <c r="G64" s="143" t="s">
        <v>373</v>
      </c>
      <c r="H64" s="141"/>
      <c r="I64" s="141"/>
      <c r="J64" s="141"/>
      <c r="K64" s="141"/>
      <c r="L64" s="141"/>
      <c r="M64" s="141"/>
      <c r="N64" s="141"/>
      <c r="O64" s="141"/>
      <c r="Q64" s="142"/>
      <c r="R64" s="142"/>
      <c r="S64" s="142"/>
      <c r="T64" s="142"/>
      <c r="U64" s="142"/>
      <c r="V64" s="142"/>
      <c r="W64" s="142"/>
      <c r="X64" s="142"/>
      <c r="Z64" s="168"/>
      <c r="AA64" s="168"/>
      <c r="AB64" s="168"/>
      <c r="AC64" s="168"/>
      <c r="AD64" s="168"/>
      <c r="AE64" s="168"/>
      <c r="AF64" s="168"/>
      <c r="AG64" s="168"/>
      <c r="AI64" s="170"/>
      <c r="AJ64" s="170"/>
      <c r="AK64" s="166"/>
      <c r="AL64" s="166">
        <f>IFERROR(VLOOKUP(B64,[2]rptBudgetaryBudgetCrossOrganiza!$A$12570:$O$12875,13,FALSE),"0")</f>
        <v>0</v>
      </c>
      <c r="AM64" s="166"/>
      <c r="AN64" s="166"/>
      <c r="AO64" s="166"/>
      <c r="AP64" s="166"/>
      <c r="AQ64" s="166"/>
      <c r="AS64" s="142"/>
      <c r="AT64" s="142"/>
      <c r="AU64" s="142"/>
      <c r="AV64" s="142"/>
      <c r="AW64" s="142"/>
      <c r="AX64" s="142"/>
      <c r="AY64" s="142"/>
      <c r="AZ64" s="142"/>
    </row>
    <row r="65" spans="1:52" x14ac:dyDescent="0.2">
      <c r="A65" s="182"/>
      <c r="B65" s="143" t="s">
        <v>234</v>
      </c>
      <c r="C65" s="149" t="str">
        <f t="shared" si="10"/>
        <v>45</v>
      </c>
      <c r="D65" s="149" t="str">
        <f t="shared" si="11"/>
        <v>40</v>
      </c>
      <c r="E65" s="149" t="str">
        <f t="shared" si="12"/>
        <v>000</v>
      </c>
      <c r="F65" s="143" t="str">
        <f t="shared" si="13"/>
        <v>6200.04</v>
      </c>
      <c r="G65" s="143" t="s">
        <v>374</v>
      </c>
      <c r="H65" s="141"/>
      <c r="I65" s="141"/>
      <c r="J65" s="141"/>
      <c r="K65" s="141"/>
      <c r="L65" s="141"/>
      <c r="M65" s="141"/>
      <c r="N65" s="141"/>
      <c r="O65" s="141"/>
      <c r="Q65" s="142"/>
      <c r="R65" s="142"/>
      <c r="S65" s="142"/>
      <c r="T65" s="142"/>
      <c r="U65" s="142"/>
      <c r="V65" s="142"/>
      <c r="W65" s="142"/>
      <c r="X65" s="142"/>
      <c r="Z65" s="168"/>
      <c r="AA65" s="168"/>
      <c r="AB65" s="168"/>
      <c r="AC65" s="168"/>
      <c r="AD65" s="168"/>
      <c r="AE65" s="168"/>
      <c r="AF65" s="168"/>
      <c r="AG65" s="168"/>
      <c r="AI65" s="170"/>
      <c r="AJ65" s="170"/>
      <c r="AK65" s="166"/>
      <c r="AL65" s="166">
        <f>IFERROR(VLOOKUP(B65,[2]rptBudgetaryBudgetCrossOrganiza!$A$12570:$O$12875,13,FALSE),"0")</f>
        <v>0</v>
      </c>
      <c r="AM65" s="166"/>
      <c r="AN65" s="166"/>
      <c r="AO65" s="166"/>
      <c r="AP65" s="166"/>
      <c r="AQ65" s="166"/>
      <c r="AS65" s="142"/>
      <c r="AT65" s="142"/>
      <c r="AU65" s="142"/>
      <c r="AV65" s="142"/>
      <c r="AW65" s="142"/>
      <c r="AX65" s="142"/>
      <c r="AY65" s="142"/>
      <c r="AZ65" s="142"/>
    </row>
    <row r="66" spans="1:52" x14ac:dyDescent="0.2">
      <c r="A66" s="182"/>
      <c r="B66" s="143" t="s">
        <v>235</v>
      </c>
      <c r="C66" s="149" t="str">
        <f t="shared" si="10"/>
        <v>45</v>
      </c>
      <c r="D66" s="149" t="str">
        <f t="shared" si="11"/>
        <v>40</v>
      </c>
      <c r="E66" s="149" t="str">
        <f t="shared" si="12"/>
        <v>000</v>
      </c>
      <c r="F66" s="143" t="str">
        <f t="shared" si="13"/>
        <v>6200.05</v>
      </c>
      <c r="G66" s="143" t="s">
        <v>375</v>
      </c>
      <c r="H66" s="141"/>
      <c r="I66" s="141"/>
      <c r="J66" s="141"/>
      <c r="K66" s="141"/>
      <c r="L66" s="141"/>
      <c r="M66" s="141"/>
      <c r="N66" s="141"/>
      <c r="O66" s="141"/>
      <c r="Q66" s="142"/>
      <c r="R66" s="142"/>
      <c r="S66" s="142"/>
      <c r="T66" s="142"/>
      <c r="U66" s="142"/>
      <c r="V66" s="142"/>
      <c r="W66" s="142"/>
      <c r="X66" s="142"/>
      <c r="Z66" s="168"/>
      <c r="AA66" s="168"/>
      <c r="AB66" s="168"/>
      <c r="AC66" s="168"/>
      <c r="AD66" s="168"/>
      <c r="AE66" s="168"/>
      <c r="AF66" s="168"/>
      <c r="AG66" s="168"/>
      <c r="AI66" s="170"/>
      <c r="AJ66" s="170"/>
      <c r="AK66" s="166"/>
      <c r="AL66" s="166">
        <f>IFERROR(VLOOKUP(B66,[2]rptBudgetaryBudgetCrossOrganiza!$A$12570:$O$12875,13,FALSE),"0")</f>
        <v>0</v>
      </c>
      <c r="AM66" s="166"/>
      <c r="AN66" s="166"/>
      <c r="AO66" s="166"/>
      <c r="AP66" s="166"/>
      <c r="AQ66" s="166"/>
      <c r="AS66" s="142"/>
      <c r="AT66" s="142"/>
      <c r="AU66" s="142"/>
      <c r="AV66" s="142"/>
      <c r="AW66" s="142"/>
      <c r="AX66" s="142"/>
      <c r="AY66" s="142"/>
      <c r="AZ66" s="142"/>
    </row>
    <row r="67" spans="1:52" x14ac:dyDescent="0.2">
      <c r="A67" s="182"/>
      <c r="B67" s="143" t="s">
        <v>236</v>
      </c>
      <c r="C67" s="149" t="str">
        <f t="shared" si="10"/>
        <v>45</v>
      </c>
      <c r="D67" s="149" t="str">
        <f t="shared" si="11"/>
        <v>40</v>
      </c>
      <c r="E67" s="149" t="str">
        <f t="shared" si="12"/>
        <v>000</v>
      </c>
      <c r="F67" s="143" t="str">
        <f t="shared" si="13"/>
        <v>6200.09</v>
      </c>
      <c r="G67" s="143" t="s">
        <v>111</v>
      </c>
      <c r="H67" s="141"/>
      <c r="I67" s="141"/>
      <c r="J67" s="141"/>
      <c r="K67" s="141"/>
      <c r="L67" s="141"/>
      <c r="M67" s="141"/>
      <c r="N67" s="141"/>
      <c r="O67" s="141"/>
      <c r="Q67" s="142"/>
      <c r="R67" s="142"/>
      <c r="S67" s="142"/>
      <c r="T67" s="142"/>
      <c r="U67" s="142"/>
      <c r="V67" s="142"/>
      <c r="W67" s="142"/>
      <c r="X67" s="142"/>
      <c r="Z67" s="168"/>
      <c r="AA67" s="168"/>
      <c r="AB67" s="168"/>
      <c r="AC67" s="168"/>
      <c r="AD67" s="168"/>
      <c r="AE67" s="168"/>
      <c r="AF67" s="168"/>
      <c r="AG67" s="168"/>
      <c r="AI67" s="170"/>
      <c r="AJ67" s="170"/>
      <c r="AK67" s="166"/>
      <c r="AL67" s="166">
        <f>IFERROR(VLOOKUP(B67,[2]rptBudgetaryBudgetCrossOrganiza!$A$12570:$O$12875,13,FALSE),"0")</f>
        <v>0</v>
      </c>
      <c r="AM67" s="166"/>
      <c r="AN67" s="166"/>
      <c r="AO67" s="166"/>
      <c r="AP67" s="166"/>
      <c r="AQ67" s="166"/>
      <c r="AS67" s="142"/>
      <c r="AT67" s="142"/>
      <c r="AU67" s="142"/>
      <c r="AV67" s="142"/>
      <c r="AW67" s="142"/>
      <c r="AX67" s="142"/>
      <c r="AY67" s="142"/>
      <c r="AZ67" s="142"/>
    </row>
    <row r="68" spans="1:52" x14ac:dyDescent="0.2">
      <c r="A68" s="182"/>
      <c r="B68" s="143" t="s">
        <v>237</v>
      </c>
      <c r="C68" s="149" t="str">
        <f t="shared" si="10"/>
        <v>45</v>
      </c>
      <c r="D68" s="149" t="str">
        <f t="shared" si="11"/>
        <v>40</v>
      </c>
      <c r="E68" s="149" t="str">
        <f t="shared" si="12"/>
        <v>000</v>
      </c>
      <c r="F68" s="143" t="str">
        <f t="shared" si="13"/>
        <v>6300.01</v>
      </c>
      <c r="G68" s="143" t="s">
        <v>376</v>
      </c>
      <c r="H68" s="141"/>
      <c r="I68" s="141"/>
      <c r="J68" s="141"/>
      <c r="K68" s="141"/>
      <c r="L68" s="141"/>
      <c r="M68" s="141"/>
      <c r="N68" s="141"/>
      <c r="O68" s="141"/>
      <c r="Q68" s="142"/>
      <c r="R68" s="142"/>
      <c r="S68" s="142"/>
      <c r="T68" s="142"/>
      <c r="U68" s="142"/>
      <c r="V68" s="142"/>
      <c r="W68" s="142"/>
      <c r="X68" s="142"/>
      <c r="Z68" s="168"/>
      <c r="AA68" s="168"/>
      <c r="AB68" s="168"/>
      <c r="AC68" s="168"/>
      <c r="AD68" s="168"/>
      <c r="AE68" s="168"/>
      <c r="AF68" s="168"/>
      <c r="AG68" s="168"/>
      <c r="AI68" s="170"/>
      <c r="AJ68" s="170"/>
      <c r="AK68" s="166"/>
      <c r="AL68" s="166">
        <f>IFERROR(VLOOKUP(B68,[2]rptBudgetaryBudgetCrossOrganiza!$A$12570:$O$12875,13,FALSE),"0")</f>
        <v>0</v>
      </c>
      <c r="AM68" s="166"/>
      <c r="AN68" s="166"/>
      <c r="AO68" s="166"/>
      <c r="AP68" s="166"/>
      <c r="AQ68" s="166"/>
      <c r="AS68" s="142"/>
      <c r="AT68" s="142"/>
      <c r="AU68" s="142"/>
      <c r="AV68" s="142"/>
      <c r="AW68" s="142"/>
      <c r="AX68" s="142"/>
      <c r="AY68" s="142"/>
      <c r="AZ68" s="142"/>
    </row>
    <row r="69" spans="1:52" x14ac:dyDescent="0.2">
      <c r="A69" s="182"/>
      <c r="B69" s="143" t="s">
        <v>238</v>
      </c>
      <c r="C69" s="149" t="str">
        <f t="shared" si="10"/>
        <v>45</v>
      </c>
      <c r="D69" s="149" t="str">
        <f t="shared" si="11"/>
        <v>40</v>
      </c>
      <c r="E69" s="149" t="str">
        <f t="shared" si="12"/>
        <v>000</v>
      </c>
      <c r="F69" s="143" t="str">
        <f t="shared" si="13"/>
        <v>6300.02</v>
      </c>
      <c r="G69" s="143" t="s">
        <v>377</v>
      </c>
      <c r="H69" s="141"/>
      <c r="I69" s="141"/>
      <c r="J69" s="141"/>
      <c r="K69" s="141"/>
      <c r="L69" s="141"/>
      <c r="M69" s="141"/>
      <c r="N69" s="141"/>
      <c r="O69" s="141"/>
      <c r="Q69" s="142"/>
      <c r="R69" s="142"/>
      <c r="S69" s="142"/>
      <c r="T69" s="142"/>
      <c r="U69" s="142"/>
      <c r="V69" s="142"/>
      <c r="W69" s="142"/>
      <c r="X69" s="142"/>
      <c r="Z69" s="168"/>
      <c r="AA69" s="168"/>
      <c r="AB69" s="168"/>
      <c r="AC69" s="168"/>
      <c r="AD69" s="168"/>
      <c r="AE69" s="168"/>
      <c r="AF69" s="168"/>
      <c r="AG69" s="168"/>
      <c r="AI69" s="170"/>
      <c r="AJ69" s="170"/>
      <c r="AK69" s="166"/>
      <c r="AL69" s="166">
        <f>IFERROR(VLOOKUP(B69,[2]rptBudgetaryBudgetCrossOrganiza!$A$12570:$O$12875,13,FALSE),"0")</f>
        <v>0</v>
      </c>
      <c r="AM69" s="166"/>
      <c r="AN69" s="166"/>
      <c r="AO69" s="166"/>
      <c r="AP69" s="166"/>
      <c r="AQ69" s="166"/>
      <c r="AS69" s="142"/>
      <c r="AT69" s="142"/>
      <c r="AU69" s="142"/>
      <c r="AV69" s="142"/>
      <c r="AW69" s="142"/>
      <c r="AX69" s="142"/>
      <c r="AY69" s="142"/>
      <c r="AZ69" s="142"/>
    </row>
    <row r="70" spans="1:52" x14ac:dyDescent="0.2">
      <c r="A70" s="182"/>
      <c r="B70" s="143" t="s">
        <v>239</v>
      </c>
      <c r="C70" s="149" t="str">
        <f t="shared" si="10"/>
        <v>45</v>
      </c>
      <c r="D70" s="149" t="str">
        <f t="shared" si="11"/>
        <v>40</v>
      </c>
      <c r="E70" s="149" t="str">
        <f t="shared" si="12"/>
        <v>000</v>
      </c>
      <c r="F70" s="143" t="str">
        <f t="shared" si="13"/>
        <v>6300.03</v>
      </c>
      <c r="G70" s="143" t="s">
        <v>378</v>
      </c>
      <c r="H70" s="141"/>
      <c r="I70" s="141"/>
      <c r="J70" s="141"/>
      <c r="K70" s="141"/>
      <c r="L70" s="141"/>
      <c r="M70" s="141"/>
      <c r="N70" s="141"/>
      <c r="O70" s="141"/>
      <c r="Q70" s="142"/>
      <c r="R70" s="142"/>
      <c r="S70" s="142"/>
      <c r="T70" s="142"/>
      <c r="U70" s="142"/>
      <c r="V70" s="142"/>
      <c r="W70" s="142"/>
      <c r="X70" s="142"/>
      <c r="Z70" s="168"/>
      <c r="AA70" s="168"/>
      <c r="AB70" s="168"/>
      <c r="AC70" s="168"/>
      <c r="AD70" s="168"/>
      <c r="AE70" s="168"/>
      <c r="AF70" s="168"/>
      <c r="AG70" s="168"/>
      <c r="AI70" s="170"/>
      <c r="AJ70" s="170"/>
      <c r="AK70" s="166"/>
      <c r="AL70" s="166">
        <f>IFERROR(VLOOKUP(B70,[2]rptBudgetaryBudgetCrossOrganiza!$A$12570:$O$12875,13,FALSE),"0")</f>
        <v>0</v>
      </c>
      <c r="AM70" s="166"/>
      <c r="AN70" s="166"/>
      <c r="AO70" s="166"/>
      <c r="AP70" s="166"/>
      <c r="AQ70" s="166"/>
      <c r="AS70" s="142"/>
      <c r="AT70" s="142"/>
      <c r="AU70" s="142"/>
      <c r="AV70" s="142"/>
      <c r="AW70" s="142"/>
      <c r="AX70" s="142"/>
      <c r="AY70" s="142"/>
      <c r="AZ70" s="142"/>
    </row>
    <row r="71" spans="1:52" x14ac:dyDescent="0.2">
      <c r="A71" s="182"/>
      <c r="B71" s="143" t="s">
        <v>240</v>
      </c>
      <c r="C71" s="149" t="str">
        <f t="shared" si="10"/>
        <v>45</v>
      </c>
      <c r="D71" s="149" t="str">
        <f t="shared" si="11"/>
        <v>40</v>
      </c>
      <c r="E71" s="149" t="str">
        <f t="shared" si="12"/>
        <v>000</v>
      </c>
      <c r="F71" s="143" t="str">
        <f t="shared" si="13"/>
        <v>6350.01</v>
      </c>
      <c r="G71" s="143" t="s">
        <v>379</v>
      </c>
      <c r="H71" s="141"/>
      <c r="I71" s="141"/>
      <c r="J71" s="141"/>
      <c r="K71" s="141"/>
      <c r="L71" s="141"/>
      <c r="M71" s="141"/>
      <c r="N71" s="141"/>
      <c r="O71" s="141"/>
      <c r="Q71" s="142"/>
      <c r="R71" s="142"/>
      <c r="S71" s="142"/>
      <c r="T71" s="142"/>
      <c r="U71" s="142"/>
      <c r="V71" s="142"/>
      <c r="W71" s="142"/>
      <c r="X71" s="142"/>
      <c r="Z71" s="168"/>
      <c r="AA71" s="168"/>
      <c r="AB71" s="168"/>
      <c r="AC71" s="168"/>
      <c r="AD71" s="168"/>
      <c r="AE71" s="168"/>
      <c r="AF71" s="168"/>
      <c r="AG71" s="168"/>
      <c r="AI71" s="170"/>
      <c r="AJ71" s="170"/>
      <c r="AK71" s="166"/>
      <c r="AL71" s="166">
        <f>IFERROR(VLOOKUP(B71,[2]rptBudgetaryBudgetCrossOrganiza!$A$12570:$O$12875,13,FALSE),"0")</f>
        <v>0</v>
      </c>
      <c r="AM71" s="166"/>
      <c r="AN71" s="166"/>
      <c r="AO71" s="166"/>
      <c r="AP71" s="166"/>
      <c r="AQ71" s="166"/>
      <c r="AS71" s="142"/>
      <c r="AT71" s="142"/>
      <c r="AU71" s="142"/>
      <c r="AV71" s="142"/>
      <c r="AW71" s="142"/>
      <c r="AX71" s="142"/>
      <c r="AY71" s="142"/>
      <c r="AZ71" s="142"/>
    </row>
    <row r="72" spans="1:52" x14ac:dyDescent="0.2">
      <c r="A72" s="182"/>
      <c r="B72" s="143" t="s">
        <v>241</v>
      </c>
      <c r="C72" s="149" t="str">
        <f t="shared" si="10"/>
        <v>45</v>
      </c>
      <c r="D72" s="149" t="str">
        <f t="shared" si="11"/>
        <v>40</v>
      </c>
      <c r="E72" s="149" t="str">
        <f t="shared" si="12"/>
        <v>000</v>
      </c>
      <c r="F72" s="143" t="str">
        <f t="shared" si="13"/>
        <v>6350.02</v>
      </c>
      <c r="G72" s="143" t="s">
        <v>380</v>
      </c>
      <c r="H72" s="141"/>
      <c r="I72" s="141"/>
      <c r="J72" s="141"/>
      <c r="K72" s="141"/>
      <c r="L72" s="141"/>
      <c r="M72" s="141"/>
      <c r="N72" s="141"/>
      <c r="O72" s="141"/>
      <c r="Q72" s="142"/>
      <c r="R72" s="142"/>
      <c r="S72" s="142"/>
      <c r="T72" s="142"/>
      <c r="U72" s="142"/>
      <c r="V72" s="142"/>
      <c r="W72" s="142"/>
      <c r="X72" s="142"/>
      <c r="Z72" s="168"/>
      <c r="AA72" s="168"/>
      <c r="AB72" s="168"/>
      <c r="AC72" s="168"/>
      <c r="AD72" s="168"/>
      <c r="AE72" s="168"/>
      <c r="AF72" s="168"/>
      <c r="AG72" s="168"/>
      <c r="AI72" s="170"/>
      <c r="AJ72" s="170"/>
      <c r="AK72" s="166"/>
      <c r="AL72" s="166">
        <f>IFERROR(VLOOKUP(B72,[2]rptBudgetaryBudgetCrossOrganiza!$A$12570:$O$12875,13,FALSE),"0")</f>
        <v>0</v>
      </c>
      <c r="AM72" s="166"/>
      <c r="AN72" s="166"/>
      <c r="AO72" s="166"/>
      <c r="AP72" s="166"/>
      <c r="AQ72" s="166"/>
      <c r="AS72" s="142"/>
      <c r="AT72" s="142"/>
      <c r="AU72" s="142"/>
      <c r="AV72" s="142"/>
      <c r="AW72" s="142"/>
      <c r="AX72" s="142"/>
      <c r="AY72" s="142"/>
      <c r="AZ72" s="142"/>
    </row>
    <row r="73" spans="1:52" x14ac:dyDescent="0.2">
      <c r="A73" s="182"/>
      <c r="B73" s="143" t="s">
        <v>242</v>
      </c>
      <c r="C73" s="149" t="str">
        <f t="shared" si="10"/>
        <v>45</v>
      </c>
      <c r="D73" s="149" t="str">
        <f t="shared" si="11"/>
        <v>40</v>
      </c>
      <c r="E73" s="149" t="str">
        <f t="shared" si="12"/>
        <v>000</v>
      </c>
      <c r="F73" s="143" t="str">
        <f t="shared" si="13"/>
        <v>6350.03</v>
      </c>
      <c r="G73" s="143" t="s">
        <v>381</v>
      </c>
      <c r="H73" s="141"/>
      <c r="I73" s="141"/>
      <c r="J73" s="141"/>
      <c r="K73" s="141"/>
      <c r="L73" s="141"/>
      <c r="M73" s="141"/>
      <c r="N73" s="141"/>
      <c r="O73" s="141"/>
      <c r="Q73" s="142"/>
      <c r="R73" s="142"/>
      <c r="S73" s="142"/>
      <c r="T73" s="142"/>
      <c r="U73" s="142"/>
      <c r="V73" s="142"/>
      <c r="W73" s="142"/>
      <c r="X73" s="142"/>
      <c r="Z73" s="168"/>
      <c r="AA73" s="168"/>
      <c r="AB73" s="168"/>
      <c r="AC73" s="168"/>
      <c r="AD73" s="168"/>
      <c r="AE73" s="168"/>
      <c r="AF73" s="168"/>
      <c r="AG73" s="168"/>
      <c r="AI73" s="170"/>
      <c r="AJ73" s="170"/>
      <c r="AK73" s="166"/>
      <c r="AL73" s="166">
        <f>IFERROR(VLOOKUP(B73,[2]rptBudgetaryBudgetCrossOrganiza!$A$12570:$O$12875,13,FALSE),"0")</f>
        <v>0</v>
      </c>
      <c r="AM73" s="166"/>
      <c r="AN73" s="166"/>
      <c r="AO73" s="166"/>
      <c r="AP73" s="166"/>
      <c r="AQ73" s="166"/>
      <c r="AS73" s="142"/>
      <c r="AT73" s="142"/>
      <c r="AU73" s="142"/>
      <c r="AV73" s="142"/>
      <c r="AW73" s="142"/>
      <c r="AX73" s="142"/>
      <c r="AY73" s="142"/>
      <c r="AZ73" s="142"/>
    </row>
    <row r="74" spans="1:52" x14ac:dyDescent="0.2">
      <c r="A74" s="182"/>
      <c r="B74" s="143" t="s">
        <v>243</v>
      </c>
      <c r="C74" s="149" t="str">
        <f t="shared" si="10"/>
        <v>45</v>
      </c>
      <c r="D74" s="149" t="str">
        <f t="shared" si="11"/>
        <v>40</v>
      </c>
      <c r="E74" s="149" t="str">
        <f t="shared" si="12"/>
        <v>000</v>
      </c>
      <c r="F74" s="143" t="str">
        <f t="shared" si="13"/>
        <v>6350.04</v>
      </c>
      <c r="G74" s="143" t="s">
        <v>382</v>
      </c>
      <c r="H74" s="141"/>
      <c r="I74" s="141"/>
      <c r="J74" s="141"/>
      <c r="K74" s="141"/>
      <c r="L74" s="141"/>
      <c r="M74" s="141"/>
      <c r="N74" s="141"/>
      <c r="O74" s="141"/>
      <c r="Q74" s="142"/>
      <c r="R74" s="142"/>
      <c r="S74" s="142"/>
      <c r="T74" s="142"/>
      <c r="U74" s="142"/>
      <c r="V74" s="142"/>
      <c r="W74" s="142"/>
      <c r="X74" s="142"/>
      <c r="Z74" s="168"/>
      <c r="AA74" s="168"/>
      <c r="AB74" s="168"/>
      <c r="AC74" s="168"/>
      <c r="AD74" s="168"/>
      <c r="AE74" s="168"/>
      <c r="AF74" s="168"/>
      <c r="AG74" s="168"/>
      <c r="AI74" s="170"/>
      <c r="AJ74" s="170"/>
      <c r="AK74" s="166"/>
      <c r="AL74" s="166">
        <f>IFERROR(VLOOKUP(B74,[2]rptBudgetaryBudgetCrossOrganiza!$A$12570:$O$12875,13,FALSE),"0")</f>
        <v>0</v>
      </c>
      <c r="AM74" s="166"/>
      <c r="AN74" s="166"/>
      <c r="AO74" s="166"/>
      <c r="AP74" s="166"/>
      <c r="AQ74" s="166"/>
      <c r="AS74" s="142"/>
      <c r="AT74" s="142"/>
      <c r="AU74" s="142"/>
      <c r="AV74" s="142"/>
      <c r="AW74" s="142"/>
      <c r="AX74" s="142"/>
      <c r="AY74" s="142"/>
      <c r="AZ74" s="142"/>
    </row>
    <row r="75" spans="1:52" x14ac:dyDescent="0.2">
      <c r="A75" s="182"/>
      <c r="B75" s="143" t="s">
        <v>244</v>
      </c>
      <c r="C75" s="149" t="str">
        <f t="shared" si="10"/>
        <v>45</v>
      </c>
      <c r="D75" s="149" t="str">
        <f t="shared" si="11"/>
        <v>40</v>
      </c>
      <c r="E75" s="149" t="str">
        <f t="shared" si="12"/>
        <v>000</v>
      </c>
      <c r="F75" s="143" t="str">
        <f t="shared" si="13"/>
        <v>6350.05</v>
      </c>
      <c r="G75" s="143" t="s">
        <v>383</v>
      </c>
      <c r="H75" s="141"/>
      <c r="I75" s="141"/>
      <c r="J75" s="141"/>
      <c r="K75" s="141"/>
      <c r="L75" s="141"/>
      <c r="M75" s="141"/>
      <c r="N75" s="141"/>
      <c r="O75" s="141"/>
      <c r="Q75" s="142"/>
      <c r="R75" s="142"/>
      <c r="S75" s="142"/>
      <c r="T75" s="142"/>
      <c r="U75" s="142"/>
      <c r="V75" s="142"/>
      <c r="W75" s="142"/>
      <c r="X75" s="142"/>
      <c r="Z75" s="168"/>
      <c r="AA75" s="168"/>
      <c r="AB75" s="168"/>
      <c r="AC75" s="168"/>
      <c r="AD75" s="168"/>
      <c r="AE75" s="168"/>
      <c r="AF75" s="168"/>
      <c r="AG75" s="168"/>
      <c r="AI75" s="170"/>
      <c r="AJ75" s="170"/>
      <c r="AK75" s="166"/>
      <c r="AL75" s="166">
        <f>IFERROR(VLOOKUP(B75,[2]rptBudgetaryBudgetCrossOrganiza!$A$12570:$O$12875,13,FALSE),"0")</f>
        <v>0</v>
      </c>
      <c r="AM75" s="166"/>
      <c r="AN75" s="166"/>
      <c r="AO75" s="166"/>
      <c r="AP75" s="166"/>
      <c r="AQ75" s="166"/>
      <c r="AS75" s="142"/>
      <c r="AT75" s="142"/>
      <c r="AU75" s="142"/>
      <c r="AV75" s="142"/>
      <c r="AW75" s="142"/>
      <c r="AX75" s="142"/>
      <c r="AY75" s="142"/>
      <c r="AZ75" s="142"/>
    </row>
    <row r="76" spans="1:52" x14ac:dyDescent="0.2">
      <c r="A76" s="182"/>
      <c r="B76" s="143" t="s">
        <v>245</v>
      </c>
      <c r="C76" s="149" t="str">
        <f t="shared" si="10"/>
        <v>45</v>
      </c>
      <c r="D76" s="149" t="str">
        <f t="shared" si="11"/>
        <v>40</v>
      </c>
      <c r="E76" s="149" t="str">
        <f t="shared" si="12"/>
        <v>000</v>
      </c>
      <c r="F76" s="143" t="str">
        <f t="shared" si="13"/>
        <v>6350.06</v>
      </c>
      <c r="G76" s="143" t="s">
        <v>384</v>
      </c>
      <c r="H76" s="141"/>
      <c r="I76" s="141"/>
      <c r="J76" s="141"/>
      <c r="K76" s="141"/>
      <c r="L76" s="141"/>
      <c r="M76" s="141"/>
      <c r="N76" s="141"/>
      <c r="O76" s="141"/>
      <c r="Q76" s="142"/>
      <c r="R76" s="142"/>
      <c r="S76" s="142"/>
      <c r="T76" s="142"/>
      <c r="U76" s="142"/>
      <c r="V76" s="142"/>
      <c r="W76" s="142"/>
      <c r="X76" s="142"/>
      <c r="Z76" s="168"/>
      <c r="AA76" s="168"/>
      <c r="AB76" s="168"/>
      <c r="AC76" s="168"/>
      <c r="AD76" s="168"/>
      <c r="AE76" s="168"/>
      <c r="AF76" s="168"/>
      <c r="AG76" s="168"/>
      <c r="AI76" s="170"/>
      <c r="AJ76" s="170"/>
      <c r="AK76" s="166"/>
      <c r="AL76" s="166">
        <f>IFERROR(VLOOKUP(B76,[2]rptBudgetaryBudgetCrossOrganiza!$A$12570:$O$12875,13,FALSE),"0")</f>
        <v>0</v>
      </c>
      <c r="AM76" s="166"/>
      <c r="AN76" s="166"/>
      <c r="AO76" s="166"/>
      <c r="AP76" s="166"/>
      <c r="AQ76" s="166"/>
      <c r="AS76" s="142"/>
      <c r="AT76" s="142"/>
      <c r="AU76" s="142"/>
      <c r="AV76" s="142"/>
      <c r="AW76" s="142"/>
      <c r="AX76" s="142"/>
      <c r="AY76" s="142"/>
      <c r="AZ76" s="142"/>
    </row>
    <row r="77" spans="1:52" x14ac:dyDescent="0.2">
      <c r="A77" s="182"/>
      <c r="B77" s="143" t="s">
        <v>246</v>
      </c>
      <c r="C77" s="149" t="str">
        <f t="shared" si="10"/>
        <v>45</v>
      </c>
      <c r="D77" s="149" t="str">
        <f t="shared" si="11"/>
        <v>40</v>
      </c>
      <c r="E77" s="149" t="str">
        <f t="shared" si="12"/>
        <v>000</v>
      </c>
      <c r="F77" s="143" t="str">
        <f t="shared" si="13"/>
        <v>6400.01</v>
      </c>
      <c r="G77" s="143" t="s">
        <v>385</v>
      </c>
      <c r="H77" s="141"/>
      <c r="I77" s="141"/>
      <c r="J77" s="141"/>
      <c r="K77" s="141"/>
      <c r="L77" s="141"/>
      <c r="M77" s="141"/>
      <c r="N77" s="141"/>
      <c r="O77" s="141"/>
      <c r="Q77" s="142"/>
      <c r="R77" s="142"/>
      <c r="S77" s="142"/>
      <c r="T77" s="142"/>
      <c r="U77" s="142"/>
      <c r="V77" s="142"/>
      <c r="W77" s="142"/>
      <c r="X77" s="142"/>
      <c r="Z77" s="168"/>
      <c r="AA77" s="168"/>
      <c r="AB77" s="168"/>
      <c r="AC77" s="168"/>
      <c r="AD77" s="168"/>
      <c r="AE77" s="168"/>
      <c r="AF77" s="168"/>
      <c r="AG77" s="168"/>
      <c r="AI77" s="170"/>
      <c r="AJ77" s="170"/>
      <c r="AK77" s="166"/>
      <c r="AL77" s="166">
        <f>IFERROR(VLOOKUP(B77,[2]rptBudgetaryBudgetCrossOrganiza!$A$12570:$O$12875,13,FALSE),"0")</f>
        <v>0</v>
      </c>
      <c r="AM77" s="166"/>
      <c r="AN77" s="166"/>
      <c r="AO77" s="166"/>
      <c r="AP77" s="166"/>
      <c r="AQ77" s="166"/>
      <c r="AS77" s="142"/>
      <c r="AT77" s="142"/>
      <c r="AU77" s="142"/>
      <c r="AV77" s="142"/>
      <c r="AW77" s="142"/>
      <c r="AX77" s="142"/>
      <c r="AY77" s="142"/>
      <c r="AZ77" s="142"/>
    </row>
    <row r="78" spans="1:52" x14ac:dyDescent="0.2">
      <c r="A78" s="182"/>
      <c r="B78" s="143" t="s">
        <v>247</v>
      </c>
      <c r="C78" s="149" t="str">
        <f t="shared" si="10"/>
        <v>45</v>
      </c>
      <c r="D78" s="149" t="str">
        <f t="shared" si="11"/>
        <v>40</v>
      </c>
      <c r="E78" s="149" t="str">
        <f t="shared" si="12"/>
        <v>000</v>
      </c>
      <c r="F78" s="143" t="str">
        <f t="shared" si="13"/>
        <v>6400.02</v>
      </c>
      <c r="G78" s="143" t="s">
        <v>386</v>
      </c>
      <c r="H78" s="141"/>
      <c r="I78" s="141"/>
      <c r="J78" s="141"/>
      <c r="K78" s="141"/>
      <c r="L78" s="141"/>
      <c r="M78" s="141"/>
      <c r="N78" s="141"/>
      <c r="O78" s="141"/>
      <c r="Q78" s="142"/>
      <c r="R78" s="142"/>
      <c r="S78" s="142"/>
      <c r="T78" s="142"/>
      <c r="U78" s="142"/>
      <c r="V78" s="142"/>
      <c r="W78" s="142"/>
      <c r="X78" s="142"/>
      <c r="Z78" s="168"/>
      <c r="AA78" s="168"/>
      <c r="AB78" s="168"/>
      <c r="AC78" s="168"/>
      <c r="AD78" s="168"/>
      <c r="AE78" s="168"/>
      <c r="AF78" s="168"/>
      <c r="AG78" s="168"/>
      <c r="AI78" s="170"/>
      <c r="AJ78" s="170"/>
      <c r="AK78" s="166"/>
      <c r="AL78" s="166">
        <f>IFERROR(VLOOKUP(B78,[2]rptBudgetaryBudgetCrossOrganiza!$A$12570:$O$12875,13,FALSE),"0")</f>
        <v>0</v>
      </c>
      <c r="AM78" s="166"/>
      <c r="AN78" s="166"/>
      <c r="AO78" s="166"/>
      <c r="AP78" s="166"/>
      <c r="AQ78" s="166"/>
      <c r="AS78" s="142"/>
      <c r="AT78" s="142"/>
      <c r="AU78" s="142"/>
      <c r="AV78" s="142"/>
      <c r="AW78" s="142"/>
      <c r="AX78" s="142"/>
      <c r="AY78" s="142"/>
      <c r="AZ78" s="142"/>
    </row>
    <row r="79" spans="1:52" x14ac:dyDescent="0.2">
      <c r="A79" s="182"/>
      <c r="B79" s="143" t="s">
        <v>248</v>
      </c>
      <c r="C79" s="149" t="str">
        <f t="shared" si="10"/>
        <v>45</v>
      </c>
      <c r="D79" s="149" t="str">
        <f t="shared" si="11"/>
        <v>40</v>
      </c>
      <c r="E79" s="149" t="str">
        <f t="shared" si="12"/>
        <v>000</v>
      </c>
      <c r="F79" s="143" t="str">
        <f t="shared" si="13"/>
        <v>6400.03</v>
      </c>
      <c r="G79" s="143" t="s">
        <v>387</v>
      </c>
      <c r="H79" s="141"/>
      <c r="I79" s="141"/>
      <c r="J79" s="141"/>
      <c r="K79" s="141"/>
      <c r="L79" s="141"/>
      <c r="M79" s="141"/>
      <c r="N79" s="141"/>
      <c r="O79" s="141"/>
      <c r="Q79" s="142"/>
      <c r="R79" s="142"/>
      <c r="S79" s="142"/>
      <c r="T79" s="142"/>
      <c r="U79" s="142"/>
      <c r="V79" s="142"/>
      <c r="W79" s="142"/>
      <c r="X79" s="142"/>
      <c r="Z79" s="168"/>
      <c r="AA79" s="168"/>
      <c r="AB79" s="168"/>
      <c r="AC79" s="168"/>
      <c r="AD79" s="168"/>
      <c r="AE79" s="168"/>
      <c r="AF79" s="168"/>
      <c r="AG79" s="168"/>
      <c r="AI79" s="170"/>
      <c r="AJ79" s="170"/>
      <c r="AK79" s="166"/>
      <c r="AL79" s="166">
        <f>IFERROR(VLOOKUP(B79,[2]rptBudgetaryBudgetCrossOrganiza!$A$12570:$O$12875,13,FALSE),"0")</f>
        <v>0</v>
      </c>
      <c r="AM79" s="166"/>
      <c r="AN79" s="166"/>
      <c r="AO79" s="166"/>
      <c r="AP79" s="166"/>
      <c r="AQ79" s="166"/>
      <c r="AS79" s="142"/>
      <c r="AT79" s="142"/>
      <c r="AU79" s="142"/>
      <c r="AV79" s="142"/>
      <c r="AW79" s="142"/>
      <c r="AX79" s="142"/>
      <c r="AY79" s="142"/>
      <c r="AZ79" s="142"/>
    </row>
    <row r="80" spans="1:52" x14ac:dyDescent="0.2">
      <c r="A80" s="182"/>
      <c r="B80" s="143" t="s">
        <v>249</v>
      </c>
      <c r="C80" s="149" t="str">
        <f t="shared" si="10"/>
        <v>45</v>
      </c>
      <c r="D80" s="149" t="str">
        <f t="shared" si="11"/>
        <v>40</v>
      </c>
      <c r="E80" s="149" t="str">
        <f t="shared" si="12"/>
        <v>000</v>
      </c>
      <c r="F80" s="143" t="str">
        <f t="shared" si="13"/>
        <v>6400.04</v>
      </c>
      <c r="G80" s="143" t="s">
        <v>388</v>
      </c>
      <c r="H80" s="141"/>
      <c r="I80" s="141"/>
      <c r="J80" s="141"/>
      <c r="K80" s="141"/>
      <c r="L80" s="141"/>
      <c r="M80" s="141"/>
      <c r="N80" s="141"/>
      <c r="O80" s="141"/>
      <c r="Q80" s="142"/>
      <c r="R80" s="142"/>
      <c r="S80" s="142"/>
      <c r="T80" s="142"/>
      <c r="U80" s="142"/>
      <c r="V80" s="142"/>
      <c r="W80" s="142"/>
      <c r="X80" s="142"/>
      <c r="Z80" s="168"/>
      <c r="AA80" s="168"/>
      <c r="AB80" s="168"/>
      <c r="AC80" s="168"/>
      <c r="AD80" s="168"/>
      <c r="AE80" s="168"/>
      <c r="AF80" s="168"/>
      <c r="AG80" s="168"/>
      <c r="AI80" s="170"/>
      <c r="AJ80" s="170"/>
      <c r="AK80" s="166"/>
      <c r="AL80" s="166">
        <f>IFERROR(VLOOKUP(B80,[2]rptBudgetaryBudgetCrossOrganiza!$A$12570:$O$12875,13,FALSE),"0")</f>
        <v>0</v>
      </c>
      <c r="AM80" s="166"/>
      <c r="AN80" s="166"/>
      <c r="AO80" s="166"/>
      <c r="AP80" s="166"/>
      <c r="AQ80" s="166"/>
      <c r="AS80" s="142"/>
      <c r="AT80" s="142"/>
      <c r="AU80" s="142"/>
      <c r="AV80" s="142"/>
      <c r="AW80" s="142"/>
      <c r="AX80" s="142"/>
      <c r="AY80" s="142"/>
      <c r="AZ80" s="142"/>
    </row>
    <row r="81" spans="1:52" x14ac:dyDescent="0.2">
      <c r="A81" s="182"/>
      <c r="B81" s="143" t="s">
        <v>250</v>
      </c>
      <c r="C81" s="149" t="str">
        <f t="shared" si="10"/>
        <v>45</v>
      </c>
      <c r="D81" s="149" t="str">
        <f t="shared" si="11"/>
        <v>40</v>
      </c>
      <c r="E81" s="149" t="str">
        <f t="shared" si="12"/>
        <v>000</v>
      </c>
      <c r="F81" s="143" t="str">
        <f t="shared" si="13"/>
        <v>6400.05</v>
      </c>
      <c r="G81" s="143" t="s">
        <v>389</v>
      </c>
      <c r="H81" s="141"/>
      <c r="I81" s="141"/>
      <c r="J81" s="141"/>
      <c r="K81" s="141"/>
      <c r="L81" s="141"/>
      <c r="M81" s="141"/>
      <c r="N81" s="141"/>
      <c r="O81" s="141"/>
      <c r="Q81" s="142"/>
      <c r="R81" s="142"/>
      <c r="S81" s="142"/>
      <c r="T81" s="142"/>
      <c r="U81" s="142"/>
      <c r="V81" s="142"/>
      <c r="W81" s="142"/>
      <c r="X81" s="142"/>
      <c r="Z81" s="168"/>
      <c r="AA81" s="168"/>
      <c r="AB81" s="168"/>
      <c r="AC81" s="168"/>
      <c r="AD81" s="168"/>
      <c r="AE81" s="168"/>
      <c r="AF81" s="168"/>
      <c r="AG81" s="168"/>
      <c r="AI81" s="170"/>
      <c r="AJ81" s="170"/>
      <c r="AK81" s="166"/>
      <c r="AL81" s="166">
        <f>IFERROR(VLOOKUP(B81,[2]rptBudgetaryBudgetCrossOrganiza!$A$12570:$O$12875,13,FALSE),"0")</f>
        <v>0</v>
      </c>
      <c r="AM81" s="166"/>
      <c r="AN81" s="166"/>
      <c r="AO81" s="166"/>
      <c r="AP81" s="166"/>
      <c r="AQ81" s="166"/>
      <c r="AS81" s="142"/>
      <c r="AT81" s="142"/>
      <c r="AU81" s="142"/>
      <c r="AV81" s="142"/>
      <c r="AW81" s="142"/>
      <c r="AX81" s="142"/>
      <c r="AY81" s="142"/>
      <c r="AZ81" s="142"/>
    </row>
    <row r="82" spans="1:52" x14ac:dyDescent="0.2">
      <c r="A82" s="182"/>
      <c r="B82" s="143" t="s">
        <v>251</v>
      </c>
      <c r="C82" s="149" t="str">
        <f t="shared" si="10"/>
        <v>45</v>
      </c>
      <c r="D82" s="149" t="str">
        <f t="shared" si="11"/>
        <v>40</v>
      </c>
      <c r="E82" s="149" t="str">
        <f t="shared" si="12"/>
        <v>000</v>
      </c>
      <c r="F82" s="143" t="str">
        <f t="shared" si="13"/>
        <v>6600.01</v>
      </c>
      <c r="G82" s="143" t="s">
        <v>390</v>
      </c>
      <c r="H82" s="141"/>
      <c r="I82" s="141"/>
      <c r="J82" s="141"/>
      <c r="K82" s="141"/>
      <c r="L82" s="141"/>
      <c r="M82" s="141"/>
      <c r="N82" s="141"/>
      <c r="O82" s="141"/>
      <c r="Q82" s="142"/>
      <c r="R82" s="142"/>
      <c r="S82" s="142"/>
      <c r="T82" s="142"/>
      <c r="U82" s="142"/>
      <c r="V82" s="142"/>
      <c r="W82" s="142"/>
      <c r="X82" s="142"/>
      <c r="Z82" s="168"/>
      <c r="AA82" s="168"/>
      <c r="AB82" s="168"/>
      <c r="AC82" s="168"/>
      <c r="AD82" s="168"/>
      <c r="AE82" s="168"/>
      <c r="AF82" s="168"/>
      <c r="AG82" s="168"/>
      <c r="AI82" s="170"/>
      <c r="AJ82" s="170"/>
      <c r="AK82" s="166"/>
      <c r="AL82" s="166">
        <f>IFERROR(VLOOKUP(B82,[2]rptBudgetaryBudgetCrossOrganiza!$A$12570:$O$12875,13,FALSE),"0")</f>
        <v>0</v>
      </c>
      <c r="AM82" s="166"/>
      <c r="AN82" s="166"/>
      <c r="AO82" s="166"/>
      <c r="AP82" s="166"/>
      <c r="AQ82" s="166"/>
      <c r="AS82" s="142"/>
      <c r="AT82" s="142"/>
      <c r="AU82" s="142"/>
      <c r="AV82" s="142"/>
      <c r="AW82" s="142"/>
      <c r="AX82" s="142"/>
      <c r="AY82" s="142"/>
      <c r="AZ82" s="142"/>
    </row>
    <row r="83" spans="1:52" x14ac:dyDescent="0.2">
      <c r="A83" s="182"/>
      <c r="B83" s="143" t="s">
        <v>252</v>
      </c>
      <c r="C83" s="149" t="str">
        <f t="shared" si="10"/>
        <v>45</v>
      </c>
      <c r="D83" s="149" t="str">
        <f t="shared" si="11"/>
        <v>40</v>
      </c>
      <c r="E83" s="149" t="str">
        <f t="shared" si="12"/>
        <v>000</v>
      </c>
      <c r="F83" s="143" t="str">
        <f t="shared" si="13"/>
        <v>6600.03</v>
      </c>
      <c r="G83" s="143" t="s">
        <v>391</v>
      </c>
      <c r="H83" s="141"/>
      <c r="I83" s="141"/>
      <c r="J83" s="141"/>
      <c r="K83" s="141"/>
      <c r="L83" s="141"/>
      <c r="M83" s="141"/>
      <c r="N83" s="141"/>
      <c r="O83" s="141"/>
      <c r="Q83" s="142"/>
      <c r="R83" s="142"/>
      <c r="S83" s="142"/>
      <c r="T83" s="142"/>
      <c r="U83" s="142"/>
      <c r="V83" s="142"/>
      <c r="W83" s="142"/>
      <c r="X83" s="142"/>
      <c r="Z83" s="168"/>
      <c r="AA83" s="168"/>
      <c r="AB83" s="168"/>
      <c r="AC83" s="168"/>
      <c r="AD83" s="168"/>
      <c r="AE83" s="168"/>
      <c r="AF83" s="168"/>
      <c r="AG83" s="168"/>
      <c r="AI83" s="170"/>
      <c r="AJ83" s="170"/>
      <c r="AK83" s="166"/>
      <c r="AL83" s="166">
        <f>IFERROR(VLOOKUP(B83,[2]rptBudgetaryBudgetCrossOrganiza!$A$12570:$O$12875,13,FALSE),"0")</f>
        <v>0</v>
      </c>
      <c r="AM83" s="166"/>
      <c r="AN83" s="166"/>
      <c r="AO83" s="166"/>
      <c r="AP83" s="166"/>
      <c r="AQ83" s="166"/>
      <c r="AS83" s="142"/>
      <c r="AT83" s="142"/>
      <c r="AU83" s="142"/>
      <c r="AV83" s="142"/>
      <c r="AW83" s="142"/>
      <c r="AX83" s="142"/>
      <c r="AY83" s="142"/>
      <c r="AZ83" s="142"/>
    </row>
    <row r="84" spans="1:52" x14ac:dyDescent="0.2">
      <c r="A84" s="182"/>
      <c r="B84" s="143" t="s">
        <v>253</v>
      </c>
      <c r="C84" s="149" t="str">
        <f t="shared" si="10"/>
        <v>45</v>
      </c>
      <c r="D84" s="149" t="str">
        <f t="shared" si="11"/>
        <v>40</v>
      </c>
      <c r="E84" s="149" t="str">
        <f t="shared" si="12"/>
        <v>000</v>
      </c>
      <c r="F84" s="143" t="str">
        <f t="shared" si="13"/>
        <v>6600.04</v>
      </c>
      <c r="G84" s="143" t="s">
        <v>85</v>
      </c>
      <c r="H84" s="141"/>
      <c r="I84" s="141"/>
      <c r="J84" s="141"/>
      <c r="K84" s="141"/>
      <c r="L84" s="141"/>
      <c r="M84" s="141"/>
      <c r="N84" s="141"/>
      <c r="O84" s="141"/>
      <c r="Q84" s="142"/>
      <c r="R84" s="142"/>
      <c r="S84" s="142"/>
      <c r="T84" s="142"/>
      <c r="U84" s="142"/>
      <c r="V84" s="142"/>
      <c r="W84" s="142"/>
      <c r="X84" s="142"/>
      <c r="Z84" s="168"/>
      <c r="AA84" s="168"/>
      <c r="AB84" s="168"/>
      <c r="AC84" s="168"/>
      <c r="AD84" s="168"/>
      <c r="AE84" s="168"/>
      <c r="AF84" s="168"/>
      <c r="AG84" s="168"/>
      <c r="AI84" s="170"/>
      <c r="AJ84" s="170"/>
      <c r="AK84" s="166"/>
      <c r="AL84" s="166">
        <f>IFERROR(VLOOKUP(B84,[2]rptBudgetaryBudgetCrossOrganiza!$A$12570:$O$12875,13,FALSE),"0")</f>
        <v>0</v>
      </c>
      <c r="AM84" s="166"/>
      <c r="AN84" s="166"/>
      <c r="AO84" s="166"/>
      <c r="AP84" s="166"/>
      <c r="AQ84" s="166"/>
      <c r="AS84" s="142"/>
      <c r="AT84" s="142"/>
      <c r="AU84" s="142"/>
      <c r="AV84" s="142"/>
      <c r="AW84" s="142"/>
      <c r="AX84" s="142"/>
      <c r="AY84" s="142"/>
      <c r="AZ84" s="142"/>
    </row>
    <row r="85" spans="1:52" x14ac:dyDescent="0.2">
      <c r="A85" s="182"/>
      <c r="B85" s="143" t="s">
        <v>254</v>
      </c>
      <c r="C85" s="149" t="str">
        <f t="shared" si="10"/>
        <v>45</v>
      </c>
      <c r="D85" s="149" t="str">
        <f t="shared" si="11"/>
        <v>40</v>
      </c>
      <c r="E85" s="149" t="str">
        <f t="shared" si="12"/>
        <v>000</v>
      </c>
      <c r="F85" s="143" t="str">
        <f t="shared" si="13"/>
        <v>6600.05</v>
      </c>
      <c r="G85" s="143" t="s">
        <v>392</v>
      </c>
      <c r="H85" s="141"/>
      <c r="I85" s="141"/>
      <c r="J85" s="141"/>
      <c r="K85" s="141"/>
      <c r="L85" s="141"/>
      <c r="M85" s="141"/>
      <c r="N85" s="141"/>
      <c r="O85" s="141"/>
      <c r="Q85" s="142"/>
      <c r="R85" s="142"/>
      <c r="S85" s="142"/>
      <c r="T85" s="142"/>
      <c r="U85" s="142"/>
      <c r="V85" s="142"/>
      <c r="W85" s="142"/>
      <c r="X85" s="142"/>
      <c r="Z85" s="168"/>
      <c r="AA85" s="168"/>
      <c r="AB85" s="168"/>
      <c r="AC85" s="168"/>
      <c r="AD85" s="168"/>
      <c r="AE85" s="168"/>
      <c r="AF85" s="168"/>
      <c r="AG85" s="168"/>
      <c r="AI85" s="170"/>
      <c r="AJ85" s="170"/>
      <c r="AK85" s="166"/>
      <c r="AL85" s="166">
        <f>IFERROR(VLOOKUP(B85,[2]rptBudgetaryBudgetCrossOrganiza!$A$12570:$O$12875,13,FALSE),"0")</f>
        <v>0</v>
      </c>
      <c r="AM85" s="166"/>
      <c r="AN85" s="166"/>
      <c r="AO85" s="166"/>
      <c r="AP85" s="166"/>
      <c r="AQ85" s="166"/>
      <c r="AS85" s="142"/>
      <c r="AT85" s="142"/>
      <c r="AU85" s="142"/>
      <c r="AV85" s="142"/>
      <c r="AW85" s="142"/>
      <c r="AX85" s="142"/>
      <c r="AY85" s="142"/>
      <c r="AZ85" s="142"/>
    </row>
    <row r="86" spans="1:52" x14ac:dyDescent="0.2">
      <c r="A86" s="182"/>
      <c r="B86" s="143" t="s">
        <v>255</v>
      </c>
      <c r="C86" s="149" t="str">
        <f t="shared" si="10"/>
        <v>45</v>
      </c>
      <c r="D86" s="149" t="str">
        <f t="shared" si="11"/>
        <v>40</v>
      </c>
      <c r="E86" s="149" t="str">
        <f t="shared" si="12"/>
        <v>000</v>
      </c>
      <c r="F86" s="143" t="str">
        <f t="shared" si="13"/>
        <v>6600.06</v>
      </c>
      <c r="G86" s="143" t="s">
        <v>393</v>
      </c>
      <c r="H86" s="141"/>
      <c r="I86" s="141"/>
      <c r="J86" s="141"/>
      <c r="K86" s="141"/>
      <c r="L86" s="141"/>
      <c r="M86" s="141"/>
      <c r="N86" s="141"/>
      <c r="O86" s="141"/>
      <c r="Q86" s="142"/>
      <c r="R86" s="142"/>
      <c r="S86" s="142"/>
      <c r="T86" s="142"/>
      <c r="U86" s="142"/>
      <c r="V86" s="142"/>
      <c r="W86" s="142"/>
      <c r="X86" s="142"/>
      <c r="Z86" s="168"/>
      <c r="AA86" s="168"/>
      <c r="AB86" s="168"/>
      <c r="AC86" s="168"/>
      <c r="AD86" s="168"/>
      <c r="AE86" s="168"/>
      <c r="AF86" s="168"/>
      <c r="AG86" s="168"/>
      <c r="AI86" s="170"/>
      <c r="AJ86" s="170"/>
      <c r="AK86" s="166"/>
      <c r="AL86" s="166">
        <f>IFERROR(VLOOKUP(B86,[2]rptBudgetaryBudgetCrossOrganiza!$A$12570:$O$12875,13,FALSE),"0")</f>
        <v>0</v>
      </c>
      <c r="AM86" s="166"/>
      <c r="AN86" s="166"/>
      <c r="AO86" s="166"/>
      <c r="AP86" s="166"/>
      <c r="AQ86" s="166"/>
      <c r="AS86" s="142"/>
      <c r="AT86" s="142"/>
      <c r="AU86" s="142"/>
      <c r="AV86" s="142"/>
      <c r="AW86" s="142"/>
      <c r="AX86" s="142"/>
      <c r="AY86" s="142"/>
      <c r="AZ86" s="142"/>
    </row>
    <row r="87" spans="1:52" x14ac:dyDescent="0.2">
      <c r="A87" s="182"/>
      <c r="B87" s="143" t="s">
        <v>256</v>
      </c>
      <c r="C87" s="149" t="str">
        <f t="shared" si="10"/>
        <v>45</v>
      </c>
      <c r="D87" s="149" t="str">
        <f t="shared" si="11"/>
        <v>40</v>
      </c>
      <c r="E87" s="149" t="str">
        <f t="shared" si="12"/>
        <v>000</v>
      </c>
      <c r="F87" s="143" t="str">
        <f t="shared" si="13"/>
        <v>6600.07</v>
      </c>
      <c r="G87" s="143" t="s">
        <v>394</v>
      </c>
      <c r="H87" s="141"/>
      <c r="I87" s="141"/>
      <c r="J87" s="141"/>
      <c r="K87" s="141"/>
      <c r="L87" s="141"/>
      <c r="M87" s="141"/>
      <c r="N87" s="141"/>
      <c r="O87" s="141"/>
      <c r="Q87" s="142"/>
      <c r="R87" s="142"/>
      <c r="S87" s="142"/>
      <c r="T87" s="142"/>
      <c r="U87" s="142"/>
      <c r="V87" s="142"/>
      <c r="W87" s="142"/>
      <c r="X87" s="142"/>
      <c r="Z87" s="168"/>
      <c r="AA87" s="168"/>
      <c r="AB87" s="168"/>
      <c r="AC87" s="168"/>
      <c r="AD87" s="168"/>
      <c r="AE87" s="168"/>
      <c r="AF87" s="168"/>
      <c r="AG87" s="168"/>
      <c r="AI87" s="170"/>
      <c r="AJ87" s="170"/>
      <c r="AK87" s="166"/>
      <c r="AL87" s="166">
        <f>IFERROR(VLOOKUP(B87,[2]rptBudgetaryBudgetCrossOrganiza!$A$12570:$O$12875,13,FALSE),"0")</f>
        <v>0</v>
      </c>
      <c r="AM87" s="166"/>
      <c r="AN87" s="166"/>
      <c r="AO87" s="166"/>
      <c r="AP87" s="166"/>
      <c r="AQ87" s="166"/>
      <c r="AS87" s="142"/>
      <c r="AT87" s="142"/>
      <c r="AU87" s="142"/>
      <c r="AV87" s="142"/>
      <c r="AW87" s="142"/>
      <c r="AX87" s="142"/>
      <c r="AY87" s="142"/>
      <c r="AZ87" s="142"/>
    </row>
    <row r="88" spans="1:52" x14ac:dyDescent="0.2">
      <c r="A88" s="182"/>
      <c r="B88" s="143" t="s">
        <v>257</v>
      </c>
      <c r="C88" s="149" t="str">
        <f t="shared" si="10"/>
        <v>45</v>
      </c>
      <c r="D88" s="149" t="str">
        <f t="shared" si="11"/>
        <v>40</v>
      </c>
      <c r="E88" s="149" t="str">
        <f t="shared" si="12"/>
        <v>000</v>
      </c>
      <c r="F88" s="143" t="str">
        <f t="shared" si="13"/>
        <v>6600.08</v>
      </c>
      <c r="G88" s="143" t="s">
        <v>395</v>
      </c>
      <c r="H88" s="141"/>
      <c r="I88" s="141"/>
      <c r="J88" s="141"/>
      <c r="K88" s="141"/>
      <c r="L88" s="141"/>
      <c r="M88" s="141"/>
      <c r="N88" s="141"/>
      <c r="O88" s="141"/>
      <c r="Q88" s="142"/>
      <c r="R88" s="142"/>
      <c r="S88" s="142"/>
      <c r="T88" s="142"/>
      <c r="U88" s="142"/>
      <c r="V88" s="142"/>
      <c r="W88" s="142"/>
      <c r="X88" s="142"/>
      <c r="Z88" s="168"/>
      <c r="AA88" s="168"/>
      <c r="AB88" s="168"/>
      <c r="AC88" s="168"/>
      <c r="AD88" s="168"/>
      <c r="AE88" s="168"/>
      <c r="AF88" s="168"/>
      <c r="AG88" s="168"/>
      <c r="AI88" s="170"/>
      <c r="AJ88" s="170"/>
      <c r="AK88" s="166"/>
      <c r="AL88" s="166">
        <f>IFERROR(VLOOKUP(B88,[2]rptBudgetaryBudgetCrossOrganiza!$A$12570:$O$12875,13,FALSE),"0")</f>
        <v>0</v>
      </c>
      <c r="AM88" s="166"/>
      <c r="AN88" s="166"/>
      <c r="AO88" s="166"/>
      <c r="AP88" s="166"/>
      <c r="AQ88" s="166"/>
      <c r="AS88" s="142"/>
      <c r="AT88" s="142"/>
      <c r="AU88" s="142"/>
      <c r="AV88" s="142"/>
      <c r="AW88" s="142"/>
      <c r="AX88" s="142"/>
      <c r="AY88" s="142"/>
      <c r="AZ88" s="142"/>
    </row>
    <row r="89" spans="1:52" x14ac:dyDescent="0.2">
      <c r="A89" s="182"/>
      <c r="B89" s="143" t="s">
        <v>258</v>
      </c>
      <c r="C89" s="149" t="str">
        <f t="shared" si="10"/>
        <v>45</v>
      </c>
      <c r="D89" s="149" t="str">
        <f t="shared" si="11"/>
        <v>40</v>
      </c>
      <c r="E89" s="149" t="str">
        <f t="shared" si="12"/>
        <v>000</v>
      </c>
      <c r="F89" s="143" t="str">
        <f t="shared" si="13"/>
        <v>6600.14</v>
      </c>
      <c r="G89" s="143" t="s">
        <v>396</v>
      </c>
      <c r="H89" s="141"/>
      <c r="I89" s="141"/>
      <c r="J89" s="141"/>
      <c r="K89" s="141"/>
      <c r="L89" s="141"/>
      <c r="M89" s="141"/>
      <c r="N89" s="141"/>
      <c r="O89" s="141"/>
      <c r="Q89" s="142"/>
      <c r="R89" s="142"/>
      <c r="S89" s="142"/>
      <c r="T89" s="142"/>
      <c r="U89" s="142"/>
      <c r="V89" s="142"/>
      <c r="W89" s="142"/>
      <c r="X89" s="142"/>
      <c r="Z89" s="168"/>
      <c r="AA89" s="168"/>
      <c r="AB89" s="168"/>
      <c r="AC89" s="168"/>
      <c r="AD89" s="168"/>
      <c r="AE89" s="168"/>
      <c r="AF89" s="168"/>
      <c r="AG89" s="168"/>
      <c r="AI89" s="170"/>
      <c r="AJ89" s="170"/>
      <c r="AK89" s="166"/>
      <c r="AL89" s="166">
        <f>IFERROR(VLOOKUP(B89,[2]rptBudgetaryBudgetCrossOrganiza!$A$12570:$O$12875,13,FALSE),"0")</f>
        <v>0</v>
      </c>
      <c r="AM89" s="166"/>
      <c r="AN89" s="166"/>
      <c r="AO89" s="166"/>
      <c r="AP89" s="166"/>
      <c r="AQ89" s="166"/>
      <c r="AS89" s="142"/>
      <c r="AT89" s="142"/>
      <c r="AU89" s="142"/>
      <c r="AV89" s="142"/>
      <c r="AW89" s="142"/>
      <c r="AX89" s="142"/>
      <c r="AY89" s="142"/>
      <c r="AZ89" s="142"/>
    </row>
    <row r="90" spans="1:52" x14ac:dyDescent="0.2">
      <c r="A90" s="182"/>
      <c r="B90" s="143" t="s">
        <v>259</v>
      </c>
      <c r="C90" s="149" t="str">
        <f t="shared" si="10"/>
        <v>45</v>
      </c>
      <c r="D90" s="149" t="str">
        <f t="shared" si="11"/>
        <v>40</v>
      </c>
      <c r="E90" s="149" t="str">
        <f t="shared" si="12"/>
        <v>000</v>
      </c>
      <c r="F90" s="143" t="str">
        <f t="shared" si="13"/>
        <v>6600.24</v>
      </c>
      <c r="G90" s="143" t="s">
        <v>397</v>
      </c>
      <c r="H90" s="141"/>
      <c r="I90" s="141"/>
      <c r="J90" s="141"/>
      <c r="K90" s="141"/>
      <c r="L90" s="141"/>
      <c r="M90" s="141"/>
      <c r="N90" s="141"/>
      <c r="O90" s="141"/>
      <c r="Q90" s="142"/>
      <c r="R90" s="142"/>
      <c r="S90" s="142"/>
      <c r="T90" s="142"/>
      <c r="U90" s="142"/>
      <c r="V90" s="142"/>
      <c r="W90" s="142"/>
      <c r="X90" s="142"/>
      <c r="Z90" s="168"/>
      <c r="AA90" s="168"/>
      <c r="AB90" s="168"/>
      <c r="AC90" s="168"/>
      <c r="AD90" s="168"/>
      <c r="AE90" s="168"/>
      <c r="AF90" s="168"/>
      <c r="AG90" s="168"/>
      <c r="AI90" s="170"/>
      <c r="AJ90" s="170"/>
      <c r="AK90" s="166"/>
      <c r="AL90" s="166">
        <f>IFERROR(VLOOKUP(B90,[2]rptBudgetaryBudgetCrossOrganiza!$A$12570:$O$12875,13,FALSE),"0")</f>
        <v>0</v>
      </c>
      <c r="AM90" s="166"/>
      <c r="AN90" s="166"/>
      <c r="AO90" s="166"/>
      <c r="AP90" s="166"/>
      <c r="AQ90" s="166"/>
      <c r="AS90" s="142"/>
      <c r="AT90" s="142"/>
      <c r="AU90" s="142"/>
      <c r="AV90" s="142"/>
      <c r="AW90" s="142"/>
      <c r="AX90" s="142"/>
      <c r="AY90" s="142"/>
      <c r="AZ90" s="142"/>
    </row>
    <row r="91" spans="1:52" x14ac:dyDescent="0.2">
      <c r="A91" s="182"/>
      <c r="B91" s="143" t="s">
        <v>260</v>
      </c>
      <c r="C91" s="149" t="str">
        <f t="shared" si="10"/>
        <v>45</v>
      </c>
      <c r="D91" s="149" t="str">
        <f t="shared" si="11"/>
        <v>40</v>
      </c>
      <c r="E91" s="149" t="str">
        <f t="shared" si="12"/>
        <v>000</v>
      </c>
      <c r="F91" s="143" t="str">
        <f t="shared" si="13"/>
        <v>6600.25</v>
      </c>
      <c r="G91" s="143" t="s">
        <v>112</v>
      </c>
      <c r="H91" s="141"/>
      <c r="I91" s="141"/>
      <c r="J91" s="141"/>
      <c r="K91" s="141"/>
      <c r="L91" s="141"/>
      <c r="M91" s="141"/>
      <c r="N91" s="141"/>
      <c r="O91" s="141"/>
      <c r="Q91" s="142"/>
      <c r="R91" s="142"/>
      <c r="S91" s="142"/>
      <c r="T91" s="142"/>
      <c r="U91" s="142"/>
      <c r="V91" s="142"/>
      <c r="W91" s="142"/>
      <c r="X91" s="142"/>
      <c r="Z91" s="168"/>
      <c r="AA91" s="168"/>
      <c r="AB91" s="168"/>
      <c r="AC91" s="168"/>
      <c r="AD91" s="168"/>
      <c r="AE91" s="168"/>
      <c r="AF91" s="168"/>
      <c r="AG91" s="168"/>
      <c r="AI91" s="170"/>
      <c r="AJ91" s="170"/>
      <c r="AK91" s="166"/>
      <c r="AL91" s="166">
        <f>IFERROR(VLOOKUP(B91,[2]rptBudgetaryBudgetCrossOrganiza!$A$12570:$O$12875,13,FALSE),"0")</f>
        <v>0</v>
      </c>
      <c r="AM91" s="166"/>
      <c r="AN91" s="166"/>
      <c r="AO91" s="166"/>
      <c r="AP91" s="166"/>
      <c r="AQ91" s="166"/>
      <c r="AS91" s="142"/>
      <c r="AT91" s="142"/>
      <c r="AU91" s="142"/>
      <c r="AV91" s="142"/>
      <c r="AW91" s="142"/>
      <c r="AX91" s="142"/>
      <c r="AY91" s="142"/>
      <c r="AZ91" s="142"/>
    </row>
    <row r="92" spans="1:52" x14ac:dyDescent="0.2">
      <c r="A92" s="182"/>
      <c r="B92" s="143" t="s">
        <v>261</v>
      </c>
      <c r="C92" s="149" t="str">
        <f t="shared" si="10"/>
        <v>45</v>
      </c>
      <c r="D92" s="149" t="str">
        <f t="shared" si="11"/>
        <v>40</v>
      </c>
      <c r="E92" s="149" t="str">
        <f t="shared" si="12"/>
        <v>000</v>
      </c>
      <c r="F92" s="143" t="str">
        <f t="shared" si="13"/>
        <v>6600.26</v>
      </c>
      <c r="G92" s="143" t="s">
        <v>116</v>
      </c>
      <c r="H92" s="141"/>
      <c r="I92" s="141"/>
      <c r="J92" s="141"/>
      <c r="K92" s="141"/>
      <c r="L92" s="141"/>
      <c r="M92" s="141"/>
      <c r="N92" s="141"/>
      <c r="O92" s="141"/>
      <c r="Q92" s="142"/>
      <c r="R92" s="142"/>
      <c r="S92" s="142"/>
      <c r="T92" s="142"/>
      <c r="U92" s="142"/>
      <c r="V92" s="142"/>
      <c r="W92" s="142"/>
      <c r="X92" s="142"/>
      <c r="Z92" s="168"/>
      <c r="AA92" s="168"/>
      <c r="AB92" s="168"/>
      <c r="AC92" s="168"/>
      <c r="AD92" s="168"/>
      <c r="AE92" s="168"/>
      <c r="AF92" s="168"/>
      <c r="AG92" s="168"/>
      <c r="AI92" s="170"/>
      <c r="AJ92" s="170"/>
      <c r="AK92" s="166"/>
      <c r="AL92" s="166">
        <f>IFERROR(VLOOKUP(B92,[2]rptBudgetaryBudgetCrossOrganiza!$A$12570:$O$12875,13,FALSE),"0")</f>
        <v>0</v>
      </c>
      <c r="AM92" s="166"/>
      <c r="AN92" s="166"/>
      <c r="AO92" s="166"/>
      <c r="AP92" s="166"/>
      <c r="AQ92" s="166"/>
      <c r="AS92" s="142"/>
      <c r="AT92" s="142"/>
      <c r="AU92" s="142"/>
      <c r="AV92" s="142"/>
      <c r="AW92" s="142"/>
      <c r="AX92" s="142"/>
      <c r="AY92" s="142"/>
      <c r="AZ92" s="142"/>
    </row>
    <row r="93" spans="1:52" x14ac:dyDescent="0.2">
      <c r="A93" s="182"/>
      <c r="B93" s="143" t="s">
        <v>262</v>
      </c>
      <c r="C93" s="149" t="str">
        <f t="shared" si="10"/>
        <v>45</v>
      </c>
      <c r="D93" s="149" t="str">
        <f t="shared" si="11"/>
        <v>40</v>
      </c>
      <c r="E93" s="149" t="str">
        <f t="shared" si="12"/>
        <v>000</v>
      </c>
      <c r="F93" s="143" t="str">
        <f t="shared" si="13"/>
        <v>6600.27</v>
      </c>
      <c r="G93" s="143" t="s">
        <v>398</v>
      </c>
      <c r="H93" s="141"/>
      <c r="I93" s="141"/>
      <c r="J93" s="141"/>
      <c r="K93" s="141"/>
      <c r="L93" s="141"/>
      <c r="M93" s="141"/>
      <c r="N93" s="141"/>
      <c r="O93" s="141"/>
      <c r="Q93" s="142"/>
      <c r="R93" s="142"/>
      <c r="S93" s="142"/>
      <c r="T93" s="142"/>
      <c r="U93" s="142"/>
      <c r="V93" s="142"/>
      <c r="W93" s="142"/>
      <c r="X93" s="142"/>
      <c r="Z93" s="168"/>
      <c r="AA93" s="168"/>
      <c r="AB93" s="168"/>
      <c r="AC93" s="168"/>
      <c r="AD93" s="168"/>
      <c r="AE93" s="168"/>
      <c r="AF93" s="168"/>
      <c r="AG93" s="168"/>
      <c r="AI93" s="170"/>
      <c r="AJ93" s="170"/>
      <c r="AK93" s="166"/>
      <c r="AL93" s="166">
        <f>IFERROR(VLOOKUP(B93,[2]rptBudgetaryBudgetCrossOrganiza!$A$12570:$O$12875,13,FALSE),"0")</f>
        <v>0</v>
      </c>
      <c r="AM93" s="166"/>
      <c r="AN93" s="166"/>
      <c r="AO93" s="166"/>
      <c r="AP93" s="166"/>
      <c r="AQ93" s="166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82"/>
      <c r="B94" s="143" t="s">
        <v>263</v>
      </c>
      <c r="C94" s="149" t="str">
        <f t="shared" si="10"/>
        <v>45</v>
      </c>
      <c r="D94" s="149" t="str">
        <f t="shared" si="11"/>
        <v>40</v>
      </c>
      <c r="E94" s="149" t="str">
        <f t="shared" si="12"/>
        <v>000</v>
      </c>
      <c r="F94" s="143" t="str">
        <f t="shared" si="13"/>
        <v>6600.29</v>
      </c>
      <c r="G94" s="143" t="s">
        <v>399</v>
      </c>
      <c r="H94" s="141"/>
      <c r="I94" s="141"/>
      <c r="J94" s="141"/>
      <c r="K94" s="141"/>
      <c r="L94" s="141"/>
      <c r="M94" s="141"/>
      <c r="N94" s="141"/>
      <c r="O94" s="141"/>
      <c r="Q94" s="142"/>
      <c r="R94" s="142"/>
      <c r="S94" s="142"/>
      <c r="T94" s="142"/>
      <c r="U94" s="142"/>
      <c r="V94" s="142"/>
      <c r="W94" s="142"/>
      <c r="X94" s="142"/>
      <c r="Z94" s="168"/>
      <c r="AA94" s="168"/>
      <c r="AB94" s="168"/>
      <c r="AC94" s="168"/>
      <c r="AD94" s="168"/>
      <c r="AE94" s="168"/>
      <c r="AF94" s="168"/>
      <c r="AG94" s="168"/>
      <c r="AI94" s="170"/>
      <c r="AJ94" s="170"/>
      <c r="AK94" s="166"/>
      <c r="AL94" s="166">
        <f>IFERROR(VLOOKUP(B94,[2]rptBudgetaryBudgetCrossOrganiza!$A$12570:$O$12875,13,FALSE),"0")</f>
        <v>0</v>
      </c>
      <c r="AM94" s="166"/>
      <c r="AN94" s="166"/>
      <c r="AO94" s="166"/>
      <c r="AP94" s="166"/>
      <c r="AQ94" s="166"/>
      <c r="AS94" s="142"/>
      <c r="AT94" s="142"/>
      <c r="AU94" s="142"/>
      <c r="AV94" s="142"/>
      <c r="AW94" s="142"/>
      <c r="AX94" s="142"/>
      <c r="AY94" s="142"/>
      <c r="AZ94" s="142"/>
    </row>
    <row r="95" spans="1:52" x14ac:dyDescent="0.2">
      <c r="A95" s="182"/>
      <c r="B95" s="143" t="s">
        <v>264</v>
      </c>
      <c r="C95" s="149" t="str">
        <f t="shared" ref="C95:C158" si="14">MID(B95,5,2)</f>
        <v>45</v>
      </c>
      <c r="D95" s="149" t="str">
        <f t="shared" ref="D95:D158" si="15">MID(B95,8,2)</f>
        <v>40</v>
      </c>
      <c r="E95" s="149" t="str">
        <f t="shared" ref="E95:E158" si="16">MID(B95,11,3)</f>
        <v>000</v>
      </c>
      <c r="F95" s="143" t="str">
        <f t="shared" ref="F95:F158" si="17">RIGHT(B95,7)</f>
        <v>6600.30</v>
      </c>
      <c r="G95" s="143" t="s">
        <v>400</v>
      </c>
      <c r="H95" s="141"/>
      <c r="I95" s="141"/>
      <c r="J95" s="141"/>
      <c r="K95" s="141"/>
      <c r="L95" s="141"/>
      <c r="M95" s="141"/>
      <c r="N95" s="141"/>
      <c r="O95" s="141"/>
      <c r="Q95" s="142"/>
      <c r="R95" s="142"/>
      <c r="S95" s="142"/>
      <c r="T95" s="142"/>
      <c r="U95" s="142"/>
      <c r="V95" s="142"/>
      <c r="W95" s="142"/>
      <c r="X95" s="142"/>
      <c r="Z95" s="168"/>
      <c r="AA95" s="168"/>
      <c r="AB95" s="168"/>
      <c r="AC95" s="168"/>
      <c r="AD95" s="168"/>
      <c r="AE95" s="168"/>
      <c r="AF95" s="168"/>
      <c r="AG95" s="168"/>
      <c r="AI95" s="170"/>
      <c r="AJ95" s="170"/>
      <c r="AK95" s="166"/>
      <c r="AL95" s="166">
        <f>IFERROR(VLOOKUP(B95,[2]rptBudgetaryBudgetCrossOrganiza!$A$12570:$O$12875,13,FALSE),"0")</f>
        <v>0</v>
      </c>
      <c r="AM95" s="166"/>
      <c r="AN95" s="166"/>
      <c r="AO95" s="166"/>
      <c r="AP95" s="166"/>
      <c r="AQ95" s="166"/>
      <c r="AS95" s="142"/>
      <c r="AT95" s="142"/>
      <c r="AU95" s="142"/>
      <c r="AV95" s="142"/>
      <c r="AW95" s="142"/>
      <c r="AX95" s="142"/>
      <c r="AY95" s="142"/>
      <c r="AZ95" s="142"/>
    </row>
    <row r="96" spans="1:52" x14ac:dyDescent="0.2">
      <c r="A96" s="182"/>
      <c r="B96" s="143" t="s">
        <v>265</v>
      </c>
      <c r="C96" s="149" t="str">
        <f t="shared" si="14"/>
        <v>45</v>
      </c>
      <c r="D96" s="149" t="str">
        <f t="shared" si="15"/>
        <v>40</v>
      </c>
      <c r="E96" s="149" t="str">
        <f t="shared" si="16"/>
        <v>000</v>
      </c>
      <c r="F96" s="143" t="str">
        <f t="shared" si="17"/>
        <v>7000.03</v>
      </c>
      <c r="G96" s="143" t="s">
        <v>83</v>
      </c>
      <c r="H96" s="141"/>
      <c r="I96" s="141"/>
      <c r="J96" s="141"/>
      <c r="K96" s="141"/>
      <c r="L96" s="141"/>
      <c r="M96" s="141"/>
      <c r="N96" s="141"/>
      <c r="O96" s="141"/>
      <c r="Q96" s="142"/>
      <c r="R96" s="142"/>
      <c r="S96" s="142"/>
      <c r="T96" s="142"/>
      <c r="U96" s="142"/>
      <c r="V96" s="142"/>
      <c r="W96" s="142"/>
      <c r="X96" s="142"/>
      <c r="Z96" s="168"/>
      <c r="AA96" s="168"/>
      <c r="AB96" s="168"/>
      <c r="AC96" s="168"/>
      <c r="AD96" s="168"/>
      <c r="AE96" s="168"/>
      <c r="AF96" s="168"/>
      <c r="AG96" s="168"/>
      <c r="AI96" s="170"/>
      <c r="AJ96" s="170"/>
      <c r="AK96" s="166"/>
      <c r="AL96" s="166">
        <f>IFERROR(VLOOKUP(B96,[2]rptBudgetaryBudgetCrossOrganiza!$A$12570:$O$12875,13,FALSE),"0")</f>
        <v>0</v>
      </c>
      <c r="AM96" s="166"/>
      <c r="AN96" s="166"/>
      <c r="AO96" s="166"/>
      <c r="AP96" s="166"/>
      <c r="AQ96" s="166"/>
      <c r="AS96" s="142"/>
      <c r="AT96" s="142"/>
      <c r="AU96" s="142"/>
      <c r="AV96" s="142"/>
      <c r="AW96" s="142"/>
      <c r="AX96" s="142"/>
      <c r="AY96" s="142"/>
      <c r="AZ96" s="142"/>
    </row>
    <row r="97" spans="1:52" x14ac:dyDescent="0.2">
      <c r="A97" s="182"/>
      <c r="B97" s="143" t="s">
        <v>266</v>
      </c>
      <c r="C97" s="149" t="str">
        <f t="shared" si="14"/>
        <v>45</v>
      </c>
      <c r="D97" s="149" t="str">
        <f t="shared" si="15"/>
        <v>40</v>
      </c>
      <c r="E97" s="149" t="str">
        <f t="shared" si="16"/>
        <v>000</v>
      </c>
      <c r="F97" s="143" t="str">
        <f t="shared" si="17"/>
        <v>7000.04</v>
      </c>
      <c r="G97" s="143" t="s">
        <v>401</v>
      </c>
      <c r="H97" s="141"/>
      <c r="I97" s="141"/>
      <c r="J97" s="141"/>
      <c r="K97" s="141"/>
      <c r="L97" s="141"/>
      <c r="M97" s="141"/>
      <c r="N97" s="141"/>
      <c r="O97" s="141"/>
      <c r="Q97" s="142"/>
      <c r="R97" s="142"/>
      <c r="S97" s="142"/>
      <c r="T97" s="142"/>
      <c r="U97" s="142"/>
      <c r="V97" s="142"/>
      <c r="W97" s="142"/>
      <c r="X97" s="142"/>
      <c r="Z97" s="168"/>
      <c r="AA97" s="168"/>
      <c r="AB97" s="168"/>
      <c r="AC97" s="168"/>
      <c r="AD97" s="168"/>
      <c r="AE97" s="168"/>
      <c r="AF97" s="168"/>
      <c r="AG97" s="168"/>
      <c r="AI97" s="170"/>
      <c r="AJ97" s="170"/>
      <c r="AK97" s="166"/>
      <c r="AL97" s="166">
        <f>IFERROR(VLOOKUP(B97,[2]rptBudgetaryBudgetCrossOrganiza!$A$12570:$O$12875,13,FALSE),"0")</f>
        <v>0</v>
      </c>
      <c r="AM97" s="166"/>
      <c r="AN97" s="166"/>
      <c r="AO97" s="166"/>
      <c r="AP97" s="166"/>
      <c r="AQ97" s="166"/>
      <c r="AS97" s="142"/>
      <c r="AT97" s="142"/>
      <c r="AU97" s="142"/>
      <c r="AV97" s="142"/>
      <c r="AW97" s="142"/>
      <c r="AX97" s="142"/>
      <c r="AY97" s="142"/>
      <c r="AZ97" s="142"/>
    </row>
    <row r="98" spans="1:52" x14ac:dyDescent="0.2">
      <c r="A98" s="182"/>
      <c r="B98" s="143" t="s">
        <v>267</v>
      </c>
      <c r="C98" s="149" t="str">
        <f t="shared" si="14"/>
        <v>45</v>
      </c>
      <c r="D98" s="149" t="str">
        <f t="shared" si="15"/>
        <v>40</v>
      </c>
      <c r="E98" s="149" t="str">
        <f t="shared" si="16"/>
        <v>000</v>
      </c>
      <c r="F98" s="143" t="str">
        <f t="shared" si="17"/>
        <v>7000.07</v>
      </c>
      <c r="G98" s="143" t="s">
        <v>402</v>
      </c>
      <c r="H98" s="141"/>
      <c r="I98" s="141"/>
      <c r="J98" s="141"/>
      <c r="K98" s="141"/>
      <c r="L98" s="141"/>
      <c r="M98" s="141"/>
      <c r="N98" s="141"/>
      <c r="O98" s="141"/>
      <c r="Q98" s="142"/>
      <c r="R98" s="142"/>
      <c r="S98" s="142"/>
      <c r="T98" s="142"/>
      <c r="U98" s="142"/>
      <c r="V98" s="142"/>
      <c r="W98" s="142"/>
      <c r="X98" s="142"/>
      <c r="Z98" s="168"/>
      <c r="AA98" s="168"/>
      <c r="AB98" s="168"/>
      <c r="AC98" s="168"/>
      <c r="AD98" s="168"/>
      <c r="AE98" s="168"/>
      <c r="AF98" s="168"/>
      <c r="AG98" s="168"/>
      <c r="AI98" s="170"/>
      <c r="AJ98" s="170"/>
      <c r="AK98" s="166"/>
      <c r="AL98" s="166">
        <f>IFERROR(VLOOKUP(B98,[2]rptBudgetaryBudgetCrossOrganiza!$A$12570:$O$12875,13,FALSE),"0")</f>
        <v>0</v>
      </c>
      <c r="AM98" s="166"/>
      <c r="AN98" s="166"/>
      <c r="AO98" s="166"/>
      <c r="AP98" s="166"/>
      <c r="AQ98" s="166"/>
      <c r="AS98" s="142"/>
      <c r="AT98" s="142"/>
      <c r="AU98" s="142"/>
      <c r="AV98" s="142"/>
      <c r="AW98" s="142"/>
      <c r="AX98" s="142"/>
      <c r="AY98" s="142"/>
      <c r="AZ98" s="142"/>
    </row>
    <row r="99" spans="1:52" x14ac:dyDescent="0.2">
      <c r="A99" s="182"/>
      <c r="B99" s="143" t="s">
        <v>268</v>
      </c>
      <c r="C99" s="149" t="str">
        <f t="shared" si="14"/>
        <v>45</v>
      </c>
      <c r="D99" s="149" t="str">
        <f t="shared" si="15"/>
        <v>40</v>
      </c>
      <c r="E99" s="149" t="str">
        <f t="shared" si="16"/>
        <v>000</v>
      </c>
      <c r="F99" s="143" t="str">
        <f t="shared" si="17"/>
        <v>7000.08</v>
      </c>
      <c r="G99" s="143" t="s">
        <v>113</v>
      </c>
      <c r="H99" s="141"/>
      <c r="I99" s="141"/>
      <c r="J99" s="141"/>
      <c r="K99" s="141"/>
      <c r="L99" s="141"/>
      <c r="M99" s="141"/>
      <c r="N99" s="141"/>
      <c r="O99" s="141"/>
      <c r="Q99" s="142"/>
      <c r="R99" s="142"/>
      <c r="S99" s="142"/>
      <c r="T99" s="142"/>
      <c r="U99" s="142"/>
      <c r="V99" s="142"/>
      <c r="W99" s="142"/>
      <c r="X99" s="142"/>
      <c r="Z99" s="168"/>
      <c r="AA99" s="168"/>
      <c r="AB99" s="168"/>
      <c r="AC99" s="168"/>
      <c r="AD99" s="168"/>
      <c r="AE99" s="168"/>
      <c r="AF99" s="168"/>
      <c r="AG99" s="168"/>
      <c r="AI99" s="170"/>
      <c r="AJ99" s="170"/>
      <c r="AK99" s="166"/>
      <c r="AL99" s="166">
        <f>IFERROR(VLOOKUP(B99,[2]rptBudgetaryBudgetCrossOrganiza!$A$12570:$O$12875,13,FALSE),"0")</f>
        <v>0</v>
      </c>
      <c r="AM99" s="166"/>
      <c r="AN99" s="166"/>
      <c r="AO99" s="166"/>
      <c r="AP99" s="166"/>
      <c r="AQ99" s="166"/>
      <c r="AS99" s="142"/>
      <c r="AT99" s="142"/>
      <c r="AU99" s="142"/>
      <c r="AV99" s="142"/>
      <c r="AW99" s="142"/>
      <c r="AX99" s="142"/>
      <c r="AY99" s="142"/>
      <c r="AZ99" s="142"/>
    </row>
    <row r="100" spans="1:52" x14ac:dyDescent="0.2">
      <c r="A100" s="182"/>
      <c r="B100" s="143" t="s">
        <v>269</v>
      </c>
      <c r="C100" s="149" t="str">
        <f t="shared" si="14"/>
        <v>45</v>
      </c>
      <c r="D100" s="149" t="str">
        <f t="shared" si="15"/>
        <v>40</v>
      </c>
      <c r="E100" s="149" t="str">
        <f t="shared" si="16"/>
        <v>000</v>
      </c>
      <c r="F100" s="143" t="str">
        <f t="shared" si="17"/>
        <v>7000.12</v>
      </c>
      <c r="G100" s="143" t="s">
        <v>403</v>
      </c>
      <c r="H100" s="141"/>
      <c r="I100" s="141"/>
      <c r="J100" s="141"/>
      <c r="K100" s="141"/>
      <c r="L100" s="141"/>
      <c r="M100" s="141"/>
      <c r="N100" s="141"/>
      <c r="O100" s="141"/>
      <c r="Q100" s="142"/>
      <c r="R100" s="142"/>
      <c r="S100" s="142"/>
      <c r="T100" s="142"/>
      <c r="U100" s="142"/>
      <c r="V100" s="142"/>
      <c r="W100" s="142"/>
      <c r="X100" s="142"/>
      <c r="Z100" s="168"/>
      <c r="AA100" s="168"/>
      <c r="AB100" s="168"/>
      <c r="AC100" s="168"/>
      <c r="AD100" s="168"/>
      <c r="AE100" s="168"/>
      <c r="AF100" s="168"/>
      <c r="AG100" s="168"/>
      <c r="AI100" s="170"/>
      <c r="AJ100" s="170"/>
      <c r="AK100" s="166"/>
      <c r="AL100" s="166">
        <f>IFERROR(VLOOKUP(B100,[2]rptBudgetaryBudgetCrossOrganiza!$A$12570:$O$12875,13,FALSE),"0")</f>
        <v>0</v>
      </c>
      <c r="AM100" s="166"/>
      <c r="AN100" s="166"/>
      <c r="AO100" s="166"/>
      <c r="AP100" s="166"/>
      <c r="AQ100" s="166"/>
      <c r="AS100" s="142"/>
      <c r="AT100" s="142"/>
      <c r="AU100" s="142"/>
      <c r="AV100" s="142"/>
      <c r="AW100" s="142"/>
      <c r="AX100" s="142"/>
      <c r="AY100" s="142"/>
      <c r="AZ100" s="142"/>
    </row>
    <row r="101" spans="1:52" x14ac:dyDescent="0.2">
      <c r="A101" s="182"/>
      <c r="B101" s="143" t="s">
        <v>270</v>
      </c>
      <c r="C101" s="149" t="str">
        <f t="shared" si="14"/>
        <v>45</v>
      </c>
      <c r="D101" s="149" t="str">
        <f t="shared" si="15"/>
        <v>40</v>
      </c>
      <c r="E101" s="149" t="str">
        <f t="shared" si="16"/>
        <v>000</v>
      </c>
      <c r="F101" s="143" t="str">
        <f t="shared" si="17"/>
        <v>7000.99</v>
      </c>
      <c r="G101" s="143" t="s">
        <v>404</v>
      </c>
      <c r="H101" s="141"/>
      <c r="I101" s="141"/>
      <c r="J101" s="141"/>
      <c r="K101" s="141"/>
      <c r="L101" s="141"/>
      <c r="M101" s="141"/>
      <c r="N101" s="141"/>
      <c r="O101" s="141"/>
      <c r="Q101" s="142"/>
      <c r="R101" s="142"/>
      <c r="S101" s="142"/>
      <c r="T101" s="142"/>
      <c r="U101" s="142"/>
      <c r="V101" s="142"/>
      <c r="W101" s="142"/>
      <c r="X101" s="142"/>
      <c r="Z101" s="168"/>
      <c r="AA101" s="168"/>
      <c r="AB101" s="168"/>
      <c r="AC101" s="168"/>
      <c r="AD101" s="168"/>
      <c r="AE101" s="168"/>
      <c r="AF101" s="168"/>
      <c r="AG101" s="168"/>
      <c r="AI101" s="170"/>
      <c r="AJ101" s="170"/>
      <c r="AK101" s="166"/>
      <c r="AL101" s="166">
        <f>IFERROR(VLOOKUP(B101,[2]rptBudgetaryBudgetCrossOrganiza!$A$12570:$O$12875,13,FALSE),"0")</f>
        <v>0</v>
      </c>
      <c r="AM101" s="166"/>
      <c r="AN101" s="166"/>
      <c r="AO101" s="166"/>
      <c r="AP101" s="166"/>
      <c r="AQ101" s="166"/>
      <c r="AS101" s="142"/>
      <c r="AT101" s="142"/>
      <c r="AU101" s="142"/>
      <c r="AV101" s="142"/>
      <c r="AW101" s="142"/>
      <c r="AX101" s="142"/>
      <c r="AY101" s="142"/>
      <c r="AZ101" s="142"/>
    </row>
    <row r="102" spans="1:52" x14ac:dyDescent="0.2">
      <c r="A102" s="182"/>
      <c r="B102" s="143" t="s">
        <v>271</v>
      </c>
      <c r="C102" s="149" t="str">
        <f t="shared" si="14"/>
        <v>45</v>
      </c>
      <c r="D102" s="149" t="str">
        <f t="shared" si="15"/>
        <v>41</v>
      </c>
      <c r="E102" s="149" t="str">
        <f t="shared" si="16"/>
        <v>000</v>
      </c>
      <c r="F102" s="143" t="str">
        <f t="shared" si="17"/>
        <v>5000.01</v>
      </c>
      <c r="G102" s="143" t="s">
        <v>342</v>
      </c>
      <c r="H102" s="141"/>
      <c r="I102" s="141"/>
      <c r="J102" s="141"/>
      <c r="K102" s="141"/>
      <c r="L102" s="141"/>
      <c r="M102" s="141"/>
      <c r="N102" s="141"/>
      <c r="O102" s="141"/>
      <c r="Q102" s="142"/>
      <c r="R102" s="142"/>
      <c r="S102" s="142"/>
      <c r="T102" s="142"/>
      <c r="U102" s="142"/>
      <c r="V102" s="142"/>
      <c r="W102" s="142"/>
      <c r="X102" s="142"/>
      <c r="Z102" s="168"/>
      <c r="AA102" s="168"/>
      <c r="AB102" s="168"/>
      <c r="AC102" s="168"/>
      <c r="AD102" s="168"/>
      <c r="AE102" s="168"/>
      <c r="AF102" s="168"/>
      <c r="AG102" s="168"/>
      <c r="AI102" s="170"/>
      <c r="AJ102" s="170"/>
      <c r="AK102" s="166"/>
      <c r="AL102" s="166">
        <f>IFERROR(VLOOKUP(B102,[2]rptBudgetaryBudgetCrossOrganiza!$A$12570:$O$12875,13,FALSE),"0")</f>
        <v>0</v>
      </c>
      <c r="AM102" s="166"/>
      <c r="AN102" s="166"/>
      <c r="AO102" s="166"/>
      <c r="AP102" s="166"/>
      <c r="AQ102" s="166"/>
      <c r="AS102" s="142"/>
      <c r="AT102" s="142"/>
      <c r="AU102" s="142"/>
      <c r="AV102" s="142"/>
      <c r="AW102" s="142"/>
      <c r="AX102" s="142"/>
      <c r="AY102" s="142"/>
      <c r="AZ102" s="142"/>
    </row>
    <row r="103" spans="1:52" x14ac:dyDescent="0.2">
      <c r="A103" s="182"/>
      <c r="B103" s="143" t="s">
        <v>272</v>
      </c>
      <c r="C103" s="149" t="str">
        <f t="shared" si="14"/>
        <v>45</v>
      </c>
      <c r="D103" s="149" t="str">
        <f t="shared" si="15"/>
        <v>41</v>
      </c>
      <c r="E103" s="149" t="str">
        <f t="shared" si="16"/>
        <v>000</v>
      </c>
      <c r="F103" s="143" t="str">
        <f t="shared" si="17"/>
        <v>5000.02</v>
      </c>
      <c r="G103" s="143" t="s">
        <v>343</v>
      </c>
      <c r="H103" s="141"/>
      <c r="I103" s="141"/>
      <c r="J103" s="141"/>
      <c r="K103" s="141"/>
      <c r="L103" s="141"/>
      <c r="M103" s="141"/>
      <c r="N103" s="141"/>
      <c r="O103" s="141"/>
      <c r="Q103" s="142"/>
      <c r="R103" s="142"/>
      <c r="S103" s="142"/>
      <c r="T103" s="142"/>
      <c r="U103" s="142"/>
      <c r="V103" s="142"/>
      <c r="W103" s="142"/>
      <c r="X103" s="142"/>
      <c r="Z103" s="168"/>
      <c r="AA103" s="168"/>
      <c r="AB103" s="168"/>
      <c r="AC103" s="168"/>
      <c r="AD103" s="168"/>
      <c r="AE103" s="168"/>
      <c r="AF103" s="168"/>
      <c r="AG103" s="168"/>
      <c r="AI103" s="170"/>
      <c r="AJ103" s="170"/>
      <c r="AK103" s="166"/>
      <c r="AL103" s="166">
        <f>IFERROR(VLOOKUP(B103,[2]rptBudgetaryBudgetCrossOrganiza!$A$12570:$O$12875,13,FALSE),"0")</f>
        <v>0</v>
      </c>
      <c r="AM103" s="166"/>
      <c r="AN103" s="166"/>
      <c r="AO103" s="166"/>
      <c r="AP103" s="166"/>
      <c r="AQ103" s="166"/>
      <c r="AS103" s="142"/>
      <c r="AT103" s="142"/>
      <c r="AU103" s="142"/>
      <c r="AV103" s="142"/>
      <c r="AW103" s="142"/>
      <c r="AX103" s="142"/>
      <c r="AY103" s="142"/>
      <c r="AZ103" s="142"/>
    </row>
    <row r="104" spans="1:52" x14ac:dyDescent="0.2">
      <c r="A104" s="182"/>
      <c r="B104" s="143" t="s">
        <v>273</v>
      </c>
      <c r="C104" s="149" t="str">
        <f t="shared" si="14"/>
        <v>45</v>
      </c>
      <c r="D104" s="149" t="str">
        <f t="shared" si="15"/>
        <v>41</v>
      </c>
      <c r="E104" s="149" t="str">
        <f t="shared" si="16"/>
        <v>000</v>
      </c>
      <c r="F104" s="143" t="str">
        <f t="shared" si="17"/>
        <v>5000.03</v>
      </c>
      <c r="G104" s="143" t="s">
        <v>344</v>
      </c>
      <c r="H104" s="141"/>
      <c r="I104" s="141"/>
      <c r="J104" s="141"/>
      <c r="K104" s="141"/>
      <c r="L104" s="141"/>
      <c r="M104" s="141"/>
      <c r="N104" s="141"/>
      <c r="O104" s="141"/>
      <c r="Q104" s="142"/>
      <c r="R104" s="142"/>
      <c r="S104" s="142"/>
      <c r="T104" s="142"/>
      <c r="U104" s="142"/>
      <c r="V104" s="142"/>
      <c r="W104" s="142"/>
      <c r="X104" s="142"/>
      <c r="Z104" s="168"/>
      <c r="AA104" s="168"/>
      <c r="AB104" s="168"/>
      <c r="AC104" s="168"/>
      <c r="AD104" s="168"/>
      <c r="AE104" s="168"/>
      <c r="AF104" s="168"/>
      <c r="AG104" s="168"/>
      <c r="AI104" s="170"/>
      <c r="AJ104" s="170"/>
      <c r="AK104" s="166"/>
      <c r="AL104" s="166">
        <f>IFERROR(VLOOKUP(B104,[2]rptBudgetaryBudgetCrossOrganiza!$A$12570:$O$12875,13,FALSE),"0")</f>
        <v>0</v>
      </c>
      <c r="AM104" s="166"/>
      <c r="AN104" s="166"/>
      <c r="AO104" s="166"/>
      <c r="AP104" s="166"/>
      <c r="AQ104" s="166"/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82"/>
      <c r="B105" s="143" t="s">
        <v>274</v>
      </c>
      <c r="C105" s="149" t="str">
        <f t="shared" si="14"/>
        <v>45</v>
      </c>
      <c r="D105" s="149" t="str">
        <f t="shared" si="15"/>
        <v>41</v>
      </c>
      <c r="E105" s="149" t="str">
        <f t="shared" si="16"/>
        <v>000</v>
      </c>
      <c r="F105" s="143" t="str">
        <f t="shared" si="17"/>
        <v>5000.04</v>
      </c>
      <c r="G105" s="143" t="s">
        <v>345</v>
      </c>
      <c r="H105" s="141"/>
      <c r="I105" s="141"/>
      <c r="J105" s="141"/>
      <c r="K105" s="141"/>
      <c r="L105" s="141"/>
      <c r="M105" s="141"/>
      <c r="N105" s="141"/>
      <c r="O105" s="141"/>
      <c r="Q105" s="142"/>
      <c r="R105" s="142"/>
      <c r="S105" s="142"/>
      <c r="T105" s="142"/>
      <c r="U105" s="142"/>
      <c r="V105" s="142"/>
      <c r="W105" s="142"/>
      <c r="X105" s="142"/>
      <c r="Z105" s="168"/>
      <c r="AA105" s="168"/>
      <c r="AB105" s="168"/>
      <c r="AC105" s="168"/>
      <c r="AD105" s="168"/>
      <c r="AE105" s="168"/>
      <c r="AF105" s="168"/>
      <c r="AG105" s="168"/>
      <c r="AI105" s="170"/>
      <c r="AJ105" s="170"/>
      <c r="AK105" s="166"/>
      <c r="AL105" s="166">
        <f>IFERROR(VLOOKUP(B105,[2]rptBudgetaryBudgetCrossOrganiza!$A$12570:$O$12875,13,FALSE),"0")</f>
        <v>0</v>
      </c>
      <c r="AM105" s="166"/>
      <c r="AN105" s="166"/>
      <c r="AO105" s="166"/>
      <c r="AP105" s="166"/>
      <c r="AQ105" s="166"/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82"/>
      <c r="B106" s="143" t="s">
        <v>275</v>
      </c>
      <c r="C106" s="149" t="str">
        <f t="shared" si="14"/>
        <v>45</v>
      </c>
      <c r="D106" s="149" t="str">
        <f t="shared" si="15"/>
        <v>41</v>
      </c>
      <c r="E106" s="149" t="str">
        <f t="shared" si="16"/>
        <v>000</v>
      </c>
      <c r="F106" s="143" t="str">
        <f t="shared" si="17"/>
        <v>5000.06</v>
      </c>
      <c r="G106" s="143" t="s">
        <v>346</v>
      </c>
      <c r="H106" s="141"/>
      <c r="I106" s="141"/>
      <c r="J106" s="141"/>
      <c r="K106" s="141"/>
      <c r="L106" s="141"/>
      <c r="M106" s="141"/>
      <c r="N106" s="141"/>
      <c r="O106" s="141"/>
      <c r="Q106" s="142"/>
      <c r="R106" s="142"/>
      <c r="S106" s="142"/>
      <c r="T106" s="142"/>
      <c r="U106" s="142"/>
      <c r="V106" s="142"/>
      <c r="W106" s="142"/>
      <c r="X106" s="142"/>
      <c r="Z106" s="168"/>
      <c r="AA106" s="168"/>
      <c r="AB106" s="168"/>
      <c r="AC106" s="168"/>
      <c r="AD106" s="168"/>
      <c r="AE106" s="168"/>
      <c r="AF106" s="168"/>
      <c r="AG106" s="168"/>
      <c r="AI106" s="170"/>
      <c r="AJ106" s="170"/>
      <c r="AK106" s="166"/>
      <c r="AL106" s="166">
        <f>IFERROR(VLOOKUP(B106,[2]rptBudgetaryBudgetCrossOrganiza!$A$12570:$O$12875,13,FALSE),"0")</f>
        <v>0</v>
      </c>
      <c r="AM106" s="166"/>
      <c r="AN106" s="166"/>
      <c r="AO106" s="166"/>
      <c r="AP106" s="166"/>
      <c r="AQ106" s="166"/>
      <c r="AS106" s="142"/>
      <c r="AT106" s="142"/>
      <c r="AU106" s="142"/>
      <c r="AV106" s="142"/>
      <c r="AW106" s="142"/>
      <c r="AX106" s="142"/>
      <c r="AY106" s="142"/>
      <c r="AZ106" s="142"/>
    </row>
    <row r="107" spans="1:52" x14ac:dyDescent="0.2">
      <c r="A107" s="182"/>
      <c r="B107" s="143" t="s">
        <v>276</v>
      </c>
      <c r="C107" s="149" t="str">
        <f t="shared" si="14"/>
        <v>45</v>
      </c>
      <c r="D107" s="149" t="str">
        <f t="shared" si="15"/>
        <v>41</v>
      </c>
      <c r="E107" s="149" t="str">
        <f t="shared" si="16"/>
        <v>000</v>
      </c>
      <c r="F107" s="143" t="str">
        <f t="shared" si="17"/>
        <v>5000.07</v>
      </c>
      <c r="G107" s="143" t="s">
        <v>347</v>
      </c>
      <c r="H107" s="141"/>
      <c r="I107" s="141"/>
      <c r="J107" s="141"/>
      <c r="K107" s="141"/>
      <c r="L107" s="141"/>
      <c r="M107" s="141"/>
      <c r="N107" s="141"/>
      <c r="O107" s="141"/>
      <c r="Q107" s="142"/>
      <c r="R107" s="142"/>
      <c r="S107" s="142"/>
      <c r="T107" s="142"/>
      <c r="U107" s="142"/>
      <c r="V107" s="142"/>
      <c r="W107" s="142"/>
      <c r="X107" s="142"/>
      <c r="Z107" s="168"/>
      <c r="AA107" s="168"/>
      <c r="AB107" s="168"/>
      <c r="AC107" s="168"/>
      <c r="AD107" s="168"/>
      <c r="AE107" s="168"/>
      <c r="AF107" s="168"/>
      <c r="AG107" s="168"/>
      <c r="AI107" s="170"/>
      <c r="AJ107" s="170"/>
      <c r="AK107" s="166"/>
      <c r="AL107" s="166">
        <f>IFERROR(VLOOKUP(B107,[2]rptBudgetaryBudgetCrossOrganiza!$A$12570:$O$12875,13,FALSE),"0")</f>
        <v>0</v>
      </c>
      <c r="AM107" s="166"/>
      <c r="AN107" s="166"/>
      <c r="AO107" s="166"/>
      <c r="AP107" s="166"/>
      <c r="AQ107" s="166"/>
      <c r="AS107" s="142"/>
      <c r="AT107" s="142"/>
      <c r="AU107" s="142"/>
      <c r="AV107" s="142"/>
      <c r="AW107" s="142"/>
      <c r="AX107" s="142"/>
      <c r="AY107" s="142"/>
      <c r="AZ107" s="142"/>
    </row>
    <row r="108" spans="1:52" x14ac:dyDescent="0.2">
      <c r="A108" s="182"/>
      <c r="B108" s="143" t="s">
        <v>277</v>
      </c>
      <c r="C108" s="149" t="str">
        <f t="shared" si="14"/>
        <v>45</v>
      </c>
      <c r="D108" s="149" t="str">
        <f t="shared" si="15"/>
        <v>41</v>
      </c>
      <c r="E108" s="149" t="str">
        <f t="shared" si="16"/>
        <v>000</v>
      </c>
      <c r="F108" s="143" t="str">
        <f t="shared" si="17"/>
        <v>5000.08</v>
      </c>
      <c r="G108" s="143" t="s">
        <v>348</v>
      </c>
      <c r="H108" s="141"/>
      <c r="I108" s="141"/>
      <c r="J108" s="141"/>
      <c r="K108" s="141"/>
      <c r="L108" s="141"/>
      <c r="M108" s="141"/>
      <c r="N108" s="141"/>
      <c r="O108" s="141"/>
      <c r="Q108" s="142"/>
      <c r="R108" s="142"/>
      <c r="S108" s="142"/>
      <c r="T108" s="142"/>
      <c r="U108" s="142"/>
      <c r="V108" s="142"/>
      <c r="W108" s="142"/>
      <c r="X108" s="142"/>
      <c r="Z108" s="168"/>
      <c r="AA108" s="168"/>
      <c r="AB108" s="168"/>
      <c r="AC108" s="168"/>
      <c r="AD108" s="168"/>
      <c r="AE108" s="168"/>
      <c r="AF108" s="168"/>
      <c r="AG108" s="168"/>
      <c r="AI108" s="170"/>
      <c r="AJ108" s="170"/>
      <c r="AK108" s="166"/>
      <c r="AL108" s="166">
        <f>IFERROR(VLOOKUP(B108,[2]rptBudgetaryBudgetCrossOrganiza!$A$12570:$O$12875,13,FALSE),"0")</f>
        <v>0</v>
      </c>
      <c r="AM108" s="166"/>
      <c r="AN108" s="166"/>
      <c r="AO108" s="166"/>
      <c r="AP108" s="166"/>
      <c r="AQ108" s="166"/>
      <c r="AS108" s="142"/>
      <c r="AT108" s="142"/>
      <c r="AU108" s="142"/>
      <c r="AV108" s="142"/>
      <c r="AW108" s="142"/>
      <c r="AX108" s="142"/>
      <c r="AY108" s="142"/>
      <c r="AZ108" s="142"/>
    </row>
    <row r="109" spans="1:52" x14ac:dyDescent="0.2">
      <c r="A109" s="182"/>
      <c r="B109" s="143" t="s">
        <v>278</v>
      </c>
      <c r="C109" s="149" t="str">
        <f t="shared" si="14"/>
        <v>45</v>
      </c>
      <c r="D109" s="149" t="str">
        <f t="shared" si="15"/>
        <v>41</v>
      </c>
      <c r="E109" s="149" t="str">
        <f t="shared" si="16"/>
        <v>000</v>
      </c>
      <c r="F109" s="143" t="str">
        <f t="shared" si="17"/>
        <v>5000.11</v>
      </c>
      <c r="G109" s="143" t="s">
        <v>349</v>
      </c>
      <c r="H109" s="141"/>
      <c r="I109" s="141"/>
      <c r="J109" s="141"/>
      <c r="K109" s="141"/>
      <c r="L109" s="141"/>
      <c r="M109" s="141"/>
      <c r="N109" s="141"/>
      <c r="O109" s="141"/>
      <c r="Q109" s="142"/>
      <c r="R109" s="142"/>
      <c r="S109" s="142"/>
      <c r="T109" s="142"/>
      <c r="U109" s="142"/>
      <c r="V109" s="142"/>
      <c r="W109" s="142"/>
      <c r="X109" s="142"/>
      <c r="Z109" s="168"/>
      <c r="AA109" s="168"/>
      <c r="AB109" s="168"/>
      <c r="AC109" s="168"/>
      <c r="AD109" s="168"/>
      <c r="AE109" s="168"/>
      <c r="AF109" s="168"/>
      <c r="AG109" s="168"/>
      <c r="AI109" s="170"/>
      <c r="AJ109" s="170"/>
      <c r="AK109" s="166"/>
      <c r="AL109" s="166">
        <f>IFERROR(VLOOKUP(B109,[2]rptBudgetaryBudgetCrossOrganiza!$A$12570:$O$12875,13,FALSE),"0")</f>
        <v>0</v>
      </c>
      <c r="AM109" s="166"/>
      <c r="AN109" s="166"/>
      <c r="AO109" s="166"/>
      <c r="AP109" s="166"/>
      <c r="AQ109" s="166"/>
      <c r="AS109" s="142"/>
      <c r="AT109" s="142"/>
      <c r="AU109" s="142"/>
      <c r="AV109" s="142"/>
      <c r="AW109" s="142"/>
      <c r="AX109" s="142"/>
      <c r="AY109" s="142"/>
      <c r="AZ109" s="142"/>
    </row>
    <row r="110" spans="1:52" x14ac:dyDescent="0.2">
      <c r="A110" s="182"/>
      <c r="B110" s="143" t="s">
        <v>279</v>
      </c>
      <c r="C110" s="149" t="str">
        <f t="shared" si="14"/>
        <v>45</v>
      </c>
      <c r="D110" s="149" t="str">
        <f t="shared" si="15"/>
        <v>41</v>
      </c>
      <c r="E110" s="149" t="str">
        <f t="shared" si="16"/>
        <v>000</v>
      </c>
      <c r="F110" s="143" t="str">
        <f t="shared" si="17"/>
        <v>5000.99</v>
      </c>
      <c r="G110" s="143" t="s">
        <v>350</v>
      </c>
      <c r="H110" s="141"/>
      <c r="I110" s="141"/>
      <c r="J110" s="141"/>
      <c r="K110" s="141"/>
      <c r="L110" s="141"/>
      <c r="M110" s="141"/>
      <c r="N110" s="141"/>
      <c r="O110" s="141"/>
      <c r="Q110" s="142"/>
      <c r="R110" s="142"/>
      <c r="S110" s="142"/>
      <c r="T110" s="142"/>
      <c r="U110" s="142"/>
      <c r="V110" s="142"/>
      <c r="W110" s="142"/>
      <c r="X110" s="142"/>
      <c r="Z110" s="168"/>
      <c r="AA110" s="168"/>
      <c r="AB110" s="168"/>
      <c r="AC110" s="168"/>
      <c r="AD110" s="168"/>
      <c r="AE110" s="168"/>
      <c r="AF110" s="168"/>
      <c r="AG110" s="168"/>
      <c r="AI110" s="170"/>
      <c r="AJ110" s="170"/>
      <c r="AK110" s="166"/>
      <c r="AL110" s="166">
        <f>IFERROR(VLOOKUP(B110,[2]rptBudgetaryBudgetCrossOrganiza!$A$12570:$O$12875,13,FALSE),"0")</f>
        <v>0</v>
      </c>
      <c r="AM110" s="166"/>
      <c r="AN110" s="166"/>
      <c r="AO110" s="166"/>
      <c r="AP110" s="166"/>
      <c r="AQ110" s="166"/>
      <c r="AS110" s="142"/>
      <c r="AT110" s="142"/>
      <c r="AU110" s="142"/>
      <c r="AV110" s="142"/>
      <c r="AW110" s="142"/>
      <c r="AX110" s="142"/>
      <c r="AY110" s="142"/>
      <c r="AZ110" s="142"/>
    </row>
    <row r="111" spans="1:52" x14ac:dyDescent="0.2">
      <c r="A111" s="182"/>
      <c r="B111" s="143" t="s">
        <v>280</v>
      </c>
      <c r="C111" s="149" t="str">
        <f t="shared" si="14"/>
        <v>45</v>
      </c>
      <c r="D111" s="149" t="str">
        <f t="shared" si="15"/>
        <v>41</v>
      </c>
      <c r="E111" s="149" t="str">
        <f t="shared" si="16"/>
        <v>000</v>
      </c>
      <c r="F111" s="143" t="str">
        <f t="shared" si="17"/>
        <v>5100.00</v>
      </c>
      <c r="G111" s="143" t="s">
        <v>351</v>
      </c>
      <c r="H111" s="141"/>
      <c r="I111" s="141"/>
      <c r="J111" s="141"/>
      <c r="K111" s="141"/>
      <c r="L111" s="141"/>
      <c r="M111" s="141"/>
      <c r="N111" s="141"/>
      <c r="O111" s="141"/>
      <c r="Q111" s="142"/>
      <c r="R111" s="142"/>
      <c r="S111" s="142"/>
      <c r="T111" s="142"/>
      <c r="U111" s="142"/>
      <c r="V111" s="142"/>
      <c r="W111" s="142"/>
      <c r="X111" s="142"/>
      <c r="Z111" s="168"/>
      <c r="AA111" s="168"/>
      <c r="AB111" s="168"/>
      <c r="AC111" s="168"/>
      <c r="AD111" s="168"/>
      <c r="AE111" s="168"/>
      <c r="AF111" s="168"/>
      <c r="AG111" s="168"/>
      <c r="AI111" s="170"/>
      <c r="AJ111" s="170"/>
      <c r="AK111" s="166"/>
      <c r="AL111" s="166">
        <f>IFERROR(VLOOKUP(B111,[2]rptBudgetaryBudgetCrossOrganiza!$A$12570:$O$12875,13,FALSE),"0")</f>
        <v>0</v>
      </c>
      <c r="AM111" s="166"/>
      <c r="AN111" s="166"/>
      <c r="AO111" s="166"/>
      <c r="AP111" s="166"/>
      <c r="AQ111" s="166"/>
      <c r="AS111" s="142"/>
      <c r="AT111" s="142"/>
      <c r="AU111" s="142"/>
      <c r="AV111" s="142"/>
      <c r="AW111" s="142"/>
      <c r="AX111" s="142"/>
      <c r="AY111" s="142"/>
      <c r="AZ111" s="142"/>
    </row>
    <row r="112" spans="1:52" x14ac:dyDescent="0.2">
      <c r="A112" s="182"/>
      <c r="B112" s="143" t="s">
        <v>281</v>
      </c>
      <c r="C112" s="149" t="str">
        <f t="shared" si="14"/>
        <v>45</v>
      </c>
      <c r="D112" s="149" t="str">
        <f t="shared" si="15"/>
        <v>41</v>
      </c>
      <c r="E112" s="149" t="str">
        <f t="shared" si="16"/>
        <v>000</v>
      </c>
      <c r="F112" s="143" t="str">
        <f t="shared" si="17"/>
        <v>5100.01</v>
      </c>
      <c r="G112" s="143" t="s">
        <v>352</v>
      </c>
      <c r="H112" s="141"/>
      <c r="I112" s="141"/>
      <c r="J112" s="141"/>
      <c r="K112" s="141"/>
      <c r="L112" s="141"/>
      <c r="M112" s="141"/>
      <c r="N112" s="141"/>
      <c r="O112" s="141"/>
      <c r="Q112" s="142"/>
      <c r="R112" s="142"/>
      <c r="S112" s="142"/>
      <c r="T112" s="142"/>
      <c r="U112" s="142"/>
      <c r="V112" s="142"/>
      <c r="W112" s="142"/>
      <c r="X112" s="142"/>
      <c r="Z112" s="168"/>
      <c r="AA112" s="168"/>
      <c r="AB112" s="168"/>
      <c r="AC112" s="168"/>
      <c r="AD112" s="168"/>
      <c r="AE112" s="168"/>
      <c r="AF112" s="168"/>
      <c r="AG112" s="168"/>
      <c r="AI112" s="170"/>
      <c r="AJ112" s="170"/>
      <c r="AK112" s="166"/>
      <c r="AL112" s="166">
        <f>IFERROR(VLOOKUP(B112,[2]rptBudgetaryBudgetCrossOrganiza!$A$12570:$O$12875,13,FALSE),"0")</f>
        <v>0</v>
      </c>
      <c r="AM112" s="166"/>
      <c r="AN112" s="166"/>
      <c r="AO112" s="166"/>
      <c r="AP112" s="166"/>
      <c r="AQ112" s="166"/>
      <c r="AS112" s="142"/>
      <c r="AT112" s="142"/>
      <c r="AU112" s="142"/>
      <c r="AV112" s="142"/>
      <c r="AW112" s="142"/>
      <c r="AX112" s="142"/>
      <c r="AY112" s="142"/>
      <c r="AZ112" s="142"/>
    </row>
    <row r="113" spans="1:52" x14ac:dyDescent="0.2">
      <c r="A113" s="182"/>
      <c r="B113" s="143" t="s">
        <v>282</v>
      </c>
      <c r="C113" s="149" t="str">
        <f t="shared" si="14"/>
        <v>45</v>
      </c>
      <c r="D113" s="149" t="str">
        <f t="shared" si="15"/>
        <v>41</v>
      </c>
      <c r="E113" s="149" t="str">
        <f t="shared" si="16"/>
        <v>000</v>
      </c>
      <c r="F113" s="143" t="str">
        <f t="shared" si="17"/>
        <v>5100.02</v>
      </c>
      <c r="G113" s="143" t="s">
        <v>353</v>
      </c>
      <c r="H113" s="141"/>
      <c r="I113" s="141"/>
      <c r="J113" s="141"/>
      <c r="K113" s="141"/>
      <c r="L113" s="141"/>
      <c r="M113" s="141"/>
      <c r="N113" s="141"/>
      <c r="O113" s="141"/>
      <c r="Q113" s="142"/>
      <c r="R113" s="142"/>
      <c r="S113" s="142"/>
      <c r="T113" s="142"/>
      <c r="U113" s="142"/>
      <c r="V113" s="142"/>
      <c r="W113" s="142"/>
      <c r="X113" s="142"/>
      <c r="Z113" s="168"/>
      <c r="AA113" s="168"/>
      <c r="AB113" s="168"/>
      <c r="AC113" s="168"/>
      <c r="AD113" s="168"/>
      <c r="AE113" s="168"/>
      <c r="AF113" s="168"/>
      <c r="AG113" s="168"/>
      <c r="AI113" s="170"/>
      <c r="AJ113" s="170"/>
      <c r="AK113" s="166"/>
      <c r="AL113" s="166">
        <f>IFERROR(VLOOKUP(B113,[2]rptBudgetaryBudgetCrossOrganiza!$A$12570:$O$12875,13,FALSE),"0")</f>
        <v>0</v>
      </c>
      <c r="AM113" s="166"/>
      <c r="AN113" s="166"/>
      <c r="AO113" s="166"/>
      <c r="AP113" s="166"/>
      <c r="AQ113" s="166"/>
      <c r="AS113" s="142"/>
      <c r="AT113" s="142"/>
      <c r="AU113" s="142"/>
      <c r="AV113" s="142"/>
      <c r="AW113" s="142"/>
      <c r="AX113" s="142"/>
      <c r="AY113" s="142"/>
      <c r="AZ113" s="142"/>
    </row>
    <row r="114" spans="1:52" x14ac:dyDescent="0.2">
      <c r="A114" s="182"/>
      <c r="B114" s="143" t="s">
        <v>283</v>
      </c>
      <c r="C114" s="149" t="str">
        <f t="shared" si="14"/>
        <v>45</v>
      </c>
      <c r="D114" s="149" t="str">
        <f t="shared" si="15"/>
        <v>41</v>
      </c>
      <c r="E114" s="149" t="str">
        <f t="shared" si="16"/>
        <v>000</v>
      </c>
      <c r="F114" s="143" t="str">
        <f t="shared" si="17"/>
        <v>5100.03</v>
      </c>
      <c r="G114" s="143" t="s">
        <v>354</v>
      </c>
      <c r="H114" s="141"/>
      <c r="I114" s="141"/>
      <c r="J114" s="141"/>
      <c r="K114" s="141"/>
      <c r="L114" s="141"/>
      <c r="M114" s="141"/>
      <c r="N114" s="141"/>
      <c r="O114" s="141"/>
      <c r="Q114" s="142"/>
      <c r="R114" s="142"/>
      <c r="S114" s="142"/>
      <c r="T114" s="142"/>
      <c r="U114" s="142"/>
      <c r="V114" s="142"/>
      <c r="W114" s="142"/>
      <c r="X114" s="142"/>
      <c r="Z114" s="168"/>
      <c r="AA114" s="168"/>
      <c r="AB114" s="168"/>
      <c r="AC114" s="168"/>
      <c r="AD114" s="168"/>
      <c r="AE114" s="168"/>
      <c r="AF114" s="168"/>
      <c r="AG114" s="168"/>
      <c r="AI114" s="170"/>
      <c r="AJ114" s="170"/>
      <c r="AK114" s="166"/>
      <c r="AL114" s="166">
        <f>IFERROR(VLOOKUP(B114,[2]rptBudgetaryBudgetCrossOrganiza!$A$12570:$O$12875,13,FALSE),"0")</f>
        <v>0</v>
      </c>
      <c r="AM114" s="166"/>
      <c r="AN114" s="166"/>
      <c r="AO114" s="166"/>
      <c r="AP114" s="166"/>
      <c r="AQ114" s="166"/>
      <c r="AS114" s="142"/>
      <c r="AT114" s="142"/>
      <c r="AU114" s="142"/>
      <c r="AV114" s="142"/>
      <c r="AW114" s="142"/>
      <c r="AX114" s="142"/>
      <c r="AY114" s="142"/>
      <c r="AZ114" s="142"/>
    </row>
    <row r="115" spans="1:52" x14ac:dyDescent="0.2">
      <c r="A115" s="182"/>
      <c r="B115" s="143" t="s">
        <v>284</v>
      </c>
      <c r="C115" s="149" t="str">
        <f t="shared" si="14"/>
        <v>45</v>
      </c>
      <c r="D115" s="149" t="str">
        <f t="shared" si="15"/>
        <v>41</v>
      </c>
      <c r="E115" s="149" t="str">
        <f t="shared" si="16"/>
        <v>000</v>
      </c>
      <c r="F115" s="143" t="str">
        <f t="shared" si="17"/>
        <v>5100.04</v>
      </c>
      <c r="G115" s="143" t="s">
        <v>355</v>
      </c>
      <c r="H115" s="141"/>
      <c r="I115" s="141"/>
      <c r="J115" s="141"/>
      <c r="K115" s="141"/>
      <c r="L115" s="141"/>
      <c r="M115" s="141"/>
      <c r="N115" s="141"/>
      <c r="O115" s="141"/>
      <c r="Q115" s="142"/>
      <c r="R115" s="142"/>
      <c r="S115" s="142"/>
      <c r="T115" s="142"/>
      <c r="U115" s="142"/>
      <c r="V115" s="142"/>
      <c r="W115" s="142"/>
      <c r="X115" s="142"/>
      <c r="Z115" s="168"/>
      <c r="AA115" s="168"/>
      <c r="AB115" s="168"/>
      <c r="AC115" s="168"/>
      <c r="AD115" s="168"/>
      <c r="AE115" s="168"/>
      <c r="AF115" s="168"/>
      <c r="AG115" s="168"/>
      <c r="AI115" s="170"/>
      <c r="AJ115" s="170"/>
      <c r="AK115" s="166"/>
      <c r="AL115" s="166">
        <f>IFERROR(VLOOKUP(B115,[2]rptBudgetaryBudgetCrossOrganiza!$A$12570:$O$12875,13,FALSE),"0")</f>
        <v>0</v>
      </c>
      <c r="AM115" s="166"/>
      <c r="AN115" s="166"/>
      <c r="AO115" s="166"/>
      <c r="AP115" s="166"/>
      <c r="AQ115" s="166"/>
      <c r="AS115" s="142"/>
      <c r="AT115" s="142"/>
      <c r="AU115" s="142"/>
      <c r="AV115" s="142"/>
      <c r="AW115" s="142"/>
      <c r="AX115" s="142"/>
      <c r="AY115" s="142"/>
      <c r="AZ115" s="142"/>
    </row>
    <row r="116" spans="1:52" x14ac:dyDescent="0.2">
      <c r="A116" s="182"/>
      <c r="B116" s="143" t="s">
        <v>285</v>
      </c>
      <c r="C116" s="149" t="str">
        <f t="shared" si="14"/>
        <v>45</v>
      </c>
      <c r="D116" s="149" t="str">
        <f t="shared" si="15"/>
        <v>41</v>
      </c>
      <c r="E116" s="149" t="str">
        <f t="shared" si="16"/>
        <v>000</v>
      </c>
      <c r="F116" s="143" t="str">
        <f t="shared" si="17"/>
        <v>5100.05</v>
      </c>
      <c r="G116" s="143" t="s">
        <v>356</v>
      </c>
      <c r="H116" s="141"/>
      <c r="I116" s="141"/>
      <c r="J116" s="141"/>
      <c r="K116" s="141"/>
      <c r="L116" s="141"/>
      <c r="M116" s="141"/>
      <c r="N116" s="141"/>
      <c r="O116" s="141"/>
      <c r="Q116" s="142"/>
      <c r="R116" s="142"/>
      <c r="S116" s="142"/>
      <c r="T116" s="142"/>
      <c r="U116" s="142"/>
      <c r="V116" s="142"/>
      <c r="W116" s="142"/>
      <c r="X116" s="142"/>
      <c r="Z116" s="168"/>
      <c r="AA116" s="168"/>
      <c r="AB116" s="168"/>
      <c r="AC116" s="168"/>
      <c r="AD116" s="168"/>
      <c r="AE116" s="168"/>
      <c r="AF116" s="168"/>
      <c r="AG116" s="168"/>
      <c r="AI116" s="170"/>
      <c r="AJ116" s="170"/>
      <c r="AK116" s="166"/>
      <c r="AL116" s="166">
        <f>IFERROR(VLOOKUP(B116,[2]rptBudgetaryBudgetCrossOrganiza!$A$12570:$O$12875,13,FALSE),"0")</f>
        <v>0</v>
      </c>
      <c r="AM116" s="166"/>
      <c r="AN116" s="166"/>
      <c r="AO116" s="166"/>
      <c r="AP116" s="166"/>
      <c r="AQ116" s="166"/>
      <c r="AS116" s="142"/>
      <c r="AT116" s="142"/>
      <c r="AU116" s="142"/>
      <c r="AV116" s="142"/>
      <c r="AW116" s="142"/>
      <c r="AX116" s="142"/>
      <c r="AY116" s="142"/>
      <c r="AZ116" s="142"/>
    </row>
    <row r="117" spans="1:52" x14ac:dyDescent="0.2">
      <c r="A117" s="182"/>
      <c r="B117" s="143" t="s">
        <v>286</v>
      </c>
      <c r="C117" s="149" t="str">
        <f t="shared" si="14"/>
        <v>45</v>
      </c>
      <c r="D117" s="149" t="str">
        <f t="shared" si="15"/>
        <v>41</v>
      </c>
      <c r="E117" s="149" t="str">
        <f t="shared" si="16"/>
        <v>000</v>
      </c>
      <c r="F117" s="143" t="str">
        <f t="shared" si="17"/>
        <v>5100.06</v>
      </c>
      <c r="G117" s="143" t="s">
        <v>357</v>
      </c>
      <c r="H117" s="141"/>
      <c r="I117" s="141"/>
      <c r="J117" s="141"/>
      <c r="K117" s="141"/>
      <c r="L117" s="141"/>
      <c r="M117" s="141"/>
      <c r="N117" s="141"/>
      <c r="O117" s="141"/>
      <c r="Q117" s="142"/>
      <c r="R117" s="142"/>
      <c r="S117" s="142"/>
      <c r="T117" s="142"/>
      <c r="U117" s="142"/>
      <c r="V117" s="142"/>
      <c r="W117" s="142"/>
      <c r="X117" s="142"/>
      <c r="Z117" s="168"/>
      <c r="AA117" s="168"/>
      <c r="AB117" s="168"/>
      <c r="AC117" s="168"/>
      <c r="AD117" s="168"/>
      <c r="AE117" s="168"/>
      <c r="AF117" s="168"/>
      <c r="AG117" s="168"/>
      <c r="AI117" s="170"/>
      <c r="AJ117" s="170"/>
      <c r="AK117" s="166"/>
      <c r="AL117" s="166">
        <f>IFERROR(VLOOKUP(B117,[2]rptBudgetaryBudgetCrossOrganiza!$A$12570:$O$12875,13,FALSE),"0")</f>
        <v>0</v>
      </c>
      <c r="AM117" s="166"/>
      <c r="AN117" s="166"/>
      <c r="AO117" s="166"/>
      <c r="AP117" s="166"/>
      <c r="AQ117" s="166"/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82"/>
      <c r="B118" s="143" t="s">
        <v>287</v>
      </c>
      <c r="C118" s="149" t="str">
        <f t="shared" si="14"/>
        <v>45</v>
      </c>
      <c r="D118" s="149" t="str">
        <f t="shared" si="15"/>
        <v>41</v>
      </c>
      <c r="E118" s="149" t="str">
        <f t="shared" si="16"/>
        <v>000</v>
      </c>
      <c r="F118" s="143" t="str">
        <f t="shared" si="17"/>
        <v>5100.07</v>
      </c>
      <c r="G118" s="143" t="s">
        <v>358</v>
      </c>
      <c r="H118" s="141"/>
      <c r="I118" s="141"/>
      <c r="J118" s="141"/>
      <c r="K118" s="141"/>
      <c r="L118" s="141"/>
      <c r="M118" s="141"/>
      <c r="N118" s="141"/>
      <c r="O118" s="141"/>
      <c r="Q118" s="142"/>
      <c r="R118" s="142"/>
      <c r="S118" s="142"/>
      <c r="T118" s="142"/>
      <c r="U118" s="142"/>
      <c r="V118" s="142"/>
      <c r="W118" s="142"/>
      <c r="X118" s="142"/>
      <c r="Z118" s="168"/>
      <c r="AA118" s="168"/>
      <c r="AB118" s="168"/>
      <c r="AC118" s="168"/>
      <c r="AD118" s="168"/>
      <c r="AE118" s="168"/>
      <c r="AF118" s="168"/>
      <c r="AG118" s="168"/>
      <c r="AI118" s="170"/>
      <c r="AJ118" s="170"/>
      <c r="AK118" s="166"/>
      <c r="AL118" s="166">
        <f>IFERROR(VLOOKUP(B118,[2]rptBudgetaryBudgetCrossOrganiza!$A$12570:$O$12875,13,FALSE),"0")</f>
        <v>0</v>
      </c>
      <c r="AM118" s="166"/>
      <c r="AN118" s="166"/>
      <c r="AO118" s="166"/>
      <c r="AP118" s="166"/>
      <c r="AQ118" s="166"/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82"/>
      <c r="B119" s="143" t="s">
        <v>288</v>
      </c>
      <c r="C119" s="149" t="str">
        <f t="shared" si="14"/>
        <v>45</v>
      </c>
      <c r="D119" s="149" t="str">
        <f t="shared" si="15"/>
        <v>41</v>
      </c>
      <c r="E119" s="149" t="str">
        <f t="shared" si="16"/>
        <v>000</v>
      </c>
      <c r="F119" s="143" t="str">
        <f t="shared" si="17"/>
        <v>5100.08</v>
      </c>
      <c r="G119" s="143" t="s">
        <v>359</v>
      </c>
      <c r="H119" s="141"/>
      <c r="I119" s="141"/>
      <c r="J119" s="141"/>
      <c r="K119" s="141"/>
      <c r="L119" s="141"/>
      <c r="M119" s="141"/>
      <c r="N119" s="141"/>
      <c r="O119" s="141"/>
      <c r="Q119" s="142"/>
      <c r="R119" s="142"/>
      <c r="S119" s="142"/>
      <c r="T119" s="142"/>
      <c r="U119" s="142"/>
      <c r="V119" s="142"/>
      <c r="W119" s="142"/>
      <c r="X119" s="142"/>
      <c r="Z119" s="168"/>
      <c r="AA119" s="168"/>
      <c r="AB119" s="168"/>
      <c r="AC119" s="168"/>
      <c r="AD119" s="168"/>
      <c r="AE119" s="168"/>
      <c r="AF119" s="168"/>
      <c r="AG119" s="168"/>
      <c r="AI119" s="170"/>
      <c r="AJ119" s="170"/>
      <c r="AK119" s="166"/>
      <c r="AL119" s="166">
        <f>IFERROR(VLOOKUP(B119,[2]rptBudgetaryBudgetCrossOrganiza!$A$12570:$O$12875,13,FALSE),"0")</f>
        <v>0</v>
      </c>
      <c r="AM119" s="166"/>
      <c r="AN119" s="166"/>
      <c r="AO119" s="166"/>
      <c r="AP119" s="166"/>
      <c r="AQ119" s="166"/>
      <c r="AS119" s="142"/>
      <c r="AT119" s="142"/>
      <c r="AU119" s="142"/>
      <c r="AV119" s="142"/>
      <c r="AW119" s="142"/>
      <c r="AX119" s="142"/>
      <c r="AY119" s="142"/>
      <c r="AZ119" s="142"/>
    </row>
    <row r="120" spans="1:52" x14ac:dyDescent="0.2">
      <c r="A120" s="182"/>
      <c r="B120" s="143" t="s">
        <v>289</v>
      </c>
      <c r="C120" s="149" t="str">
        <f t="shared" si="14"/>
        <v>45</v>
      </c>
      <c r="D120" s="149" t="str">
        <f t="shared" si="15"/>
        <v>41</v>
      </c>
      <c r="E120" s="149" t="str">
        <f t="shared" si="16"/>
        <v>000</v>
      </c>
      <c r="F120" s="143" t="str">
        <f t="shared" si="17"/>
        <v>5100.09</v>
      </c>
      <c r="G120" s="143" t="s">
        <v>360</v>
      </c>
      <c r="H120" s="141"/>
      <c r="I120" s="141"/>
      <c r="J120" s="141"/>
      <c r="K120" s="141"/>
      <c r="L120" s="141"/>
      <c r="M120" s="141"/>
      <c r="N120" s="141"/>
      <c r="O120" s="141"/>
      <c r="Q120" s="142"/>
      <c r="R120" s="142"/>
      <c r="S120" s="142"/>
      <c r="T120" s="142"/>
      <c r="U120" s="142"/>
      <c r="V120" s="142"/>
      <c r="W120" s="142"/>
      <c r="X120" s="142"/>
      <c r="Z120" s="168"/>
      <c r="AA120" s="168"/>
      <c r="AB120" s="168"/>
      <c r="AC120" s="168"/>
      <c r="AD120" s="168"/>
      <c r="AE120" s="168"/>
      <c r="AF120" s="168"/>
      <c r="AG120" s="168"/>
      <c r="AI120" s="170"/>
      <c r="AJ120" s="170"/>
      <c r="AK120" s="166"/>
      <c r="AL120" s="166">
        <f>IFERROR(VLOOKUP(B120,[2]rptBudgetaryBudgetCrossOrganiza!$A$12570:$O$12875,13,FALSE),"0")</f>
        <v>0</v>
      </c>
      <c r="AM120" s="166"/>
      <c r="AN120" s="166"/>
      <c r="AO120" s="166"/>
      <c r="AP120" s="166"/>
      <c r="AQ120" s="166"/>
      <c r="AS120" s="142"/>
      <c r="AT120" s="142"/>
      <c r="AU120" s="142"/>
      <c r="AV120" s="142"/>
      <c r="AW120" s="142"/>
      <c r="AX120" s="142"/>
      <c r="AY120" s="142"/>
      <c r="AZ120" s="142"/>
    </row>
    <row r="121" spans="1:52" x14ac:dyDescent="0.2">
      <c r="A121" s="182"/>
      <c r="B121" s="143" t="s">
        <v>290</v>
      </c>
      <c r="C121" s="149" t="str">
        <f t="shared" si="14"/>
        <v>45</v>
      </c>
      <c r="D121" s="149" t="str">
        <f t="shared" si="15"/>
        <v>41</v>
      </c>
      <c r="E121" s="149" t="str">
        <f t="shared" si="16"/>
        <v>000</v>
      </c>
      <c r="F121" s="143" t="str">
        <f t="shared" si="17"/>
        <v>5100.11</v>
      </c>
      <c r="G121" s="143" t="s">
        <v>361</v>
      </c>
      <c r="H121" s="141"/>
      <c r="I121" s="141"/>
      <c r="J121" s="141"/>
      <c r="K121" s="141"/>
      <c r="L121" s="141"/>
      <c r="M121" s="141"/>
      <c r="N121" s="141"/>
      <c r="O121" s="141"/>
      <c r="Q121" s="142"/>
      <c r="R121" s="142"/>
      <c r="S121" s="142"/>
      <c r="T121" s="142"/>
      <c r="U121" s="142"/>
      <c r="V121" s="142"/>
      <c r="W121" s="142"/>
      <c r="X121" s="142"/>
      <c r="Z121" s="168"/>
      <c r="AA121" s="168"/>
      <c r="AB121" s="168"/>
      <c r="AC121" s="168"/>
      <c r="AD121" s="168"/>
      <c r="AE121" s="168"/>
      <c r="AF121" s="168"/>
      <c r="AG121" s="168"/>
      <c r="AI121" s="170"/>
      <c r="AJ121" s="170"/>
      <c r="AK121" s="166"/>
      <c r="AL121" s="166">
        <f>IFERROR(VLOOKUP(B121,[2]rptBudgetaryBudgetCrossOrganiza!$A$12570:$O$12875,13,FALSE),"0")</f>
        <v>0</v>
      </c>
      <c r="AM121" s="166"/>
      <c r="AN121" s="166"/>
      <c r="AO121" s="166"/>
      <c r="AP121" s="166"/>
      <c r="AQ121" s="166"/>
      <c r="AS121" s="142"/>
      <c r="AT121" s="142"/>
      <c r="AU121" s="142"/>
      <c r="AV121" s="142"/>
      <c r="AW121" s="142"/>
      <c r="AX121" s="142"/>
      <c r="AY121" s="142"/>
      <c r="AZ121" s="142"/>
    </row>
    <row r="122" spans="1:52" x14ac:dyDescent="0.2">
      <c r="A122" s="182"/>
      <c r="B122" s="143" t="s">
        <v>291</v>
      </c>
      <c r="C122" s="149" t="str">
        <f t="shared" si="14"/>
        <v>45</v>
      </c>
      <c r="D122" s="149" t="str">
        <f t="shared" si="15"/>
        <v>41</v>
      </c>
      <c r="E122" s="149" t="str">
        <f t="shared" si="16"/>
        <v>000</v>
      </c>
      <c r="F122" s="143" t="str">
        <f t="shared" si="17"/>
        <v>5100.15</v>
      </c>
      <c r="G122" s="143" t="s">
        <v>362</v>
      </c>
      <c r="H122" s="141"/>
      <c r="I122" s="141"/>
      <c r="J122" s="141"/>
      <c r="K122" s="141"/>
      <c r="L122" s="141"/>
      <c r="M122" s="141"/>
      <c r="N122" s="141"/>
      <c r="O122" s="141"/>
      <c r="Q122" s="142"/>
      <c r="R122" s="142"/>
      <c r="S122" s="142"/>
      <c r="T122" s="142"/>
      <c r="U122" s="142"/>
      <c r="V122" s="142"/>
      <c r="W122" s="142"/>
      <c r="X122" s="142"/>
      <c r="Z122" s="168"/>
      <c r="AA122" s="168"/>
      <c r="AB122" s="168"/>
      <c r="AC122" s="168"/>
      <c r="AD122" s="168"/>
      <c r="AE122" s="168"/>
      <c r="AF122" s="168"/>
      <c r="AG122" s="168"/>
      <c r="AI122" s="170"/>
      <c r="AJ122" s="170"/>
      <c r="AK122" s="166"/>
      <c r="AL122" s="166">
        <f>IFERROR(VLOOKUP(B122,[2]rptBudgetaryBudgetCrossOrganiza!$A$12570:$O$12875,13,FALSE),"0")</f>
        <v>0</v>
      </c>
      <c r="AM122" s="166"/>
      <c r="AN122" s="166"/>
      <c r="AO122" s="166"/>
      <c r="AP122" s="166"/>
      <c r="AQ122" s="166"/>
      <c r="AS122" s="142"/>
      <c r="AT122" s="142"/>
      <c r="AU122" s="142"/>
      <c r="AV122" s="142"/>
      <c r="AW122" s="142"/>
      <c r="AX122" s="142"/>
      <c r="AY122" s="142"/>
      <c r="AZ122" s="142"/>
    </row>
    <row r="123" spans="1:52" x14ac:dyDescent="0.2">
      <c r="A123" s="182"/>
      <c r="B123" s="143" t="s">
        <v>292</v>
      </c>
      <c r="C123" s="149" t="str">
        <f t="shared" si="14"/>
        <v>45</v>
      </c>
      <c r="D123" s="149" t="str">
        <f t="shared" si="15"/>
        <v>41</v>
      </c>
      <c r="E123" s="149" t="str">
        <f t="shared" si="16"/>
        <v>000</v>
      </c>
      <c r="F123" s="143" t="str">
        <f t="shared" si="17"/>
        <v>5100.17</v>
      </c>
      <c r="G123" s="143" t="s">
        <v>363</v>
      </c>
      <c r="H123" s="141"/>
      <c r="I123" s="141"/>
      <c r="J123" s="141"/>
      <c r="K123" s="141"/>
      <c r="L123" s="141"/>
      <c r="M123" s="141"/>
      <c r="N123" s="141"/>
      <c r="O123" s="141"/>
      <c r="Q123" s="142"/>
      <c r="R123" s="142"/>
      <c r="S123" s="142"/>
      <c r="T123" s="142"/>
      <c r="U123" s="142"/>
      <c r="V123" s="142"/>
      <c r="W123" s="142"/>
      <c r="X123" s="142"/>
      <c r="Z123" s="168"/>
      <c r="AA123" s="168"/>
      <c r="AB123" s="168"/>
      <c r="AC123" s="168"/>
      <c r="AD123" s="168"/>
      <c r="AE123" s="168"/>
      <c r="AF123" s="168"/>
      <c r="AG123" s="168"/>
      <c r="AI123" s="170"/>
      <c r="AJ123" s="170"/>
      <c r="AK123" s="166"/>
      <c r="AL123" s="166">
        <f>IFERROR(VLOOKUP(B123,[2]rptBudgetaryBudgetCrossOrganiza!$A$12570:$O$12875,13,FALSE),"0")</f>
        <v>0</v>
      </c>
      <c r="AM123" s="166"/>
      <c r="AN123" s="166"/>
      <c r="AO123" s="166"/>
      <c r="AP123" s="166"/>
      <c r="AQ123" s="166"/>
      <c r="AS123" s="142"/>
      <c r="AT123" s="142"/>
      <c r="AU123" s="142"/>
      <c r="AV123" s="142"/>
      <c r="AW123" s="142"/>
      <c r="AX123" s="142"/>
      <c r="AY123" s="142"/>
      <c r="AZ123" s="142"/>
    </row>
    <row r="124" spans="1:52" x14ac:dyDescent="0.2">
      <c r="A124" s="182"/>
      <c r="B124" s="143" t="s">
        <v>293</v>
      </c>
      <c r="C124" s="149" t="str">
        <f t="shared" si="14"/>
        <v>45</v>
      </c>
      <c r="D124" s="149" t="str">
        <f t="shared" si="15"/>
        <v>41</v>
      </c>
      <c r="E124" s="149" t="str">
        <f t="shared" si="16"/>
        <v>000</v>
      </c>
      <c r="F124" s="143" t="str">
        <f t="shared" si="17"/>
        <v>6000.01</v>
      </c>
      <c r="G124" s="143" t="s">
        <v>84</v>
      </c>
      <c r="H124" s="141"/>
      <c r="I124" s="141"/>
      <c r="J124" s="141"/>
      <c r="K124" s="141"/>
      <c r="L124" s="141"/>
      <c r="M124" s="141"/>
      <c r="N124" s="141"/>
      <c r="O124" s="141"/>
      <c r="Q124" s="142"/>
      <c r="R124" s="142"/>
      <c r="S124" s="142"/>
      <c r="T124" s="142"/>
      <c r="U124" s="142"/>
      <c r="V124" s="142"/>
      <c r="W124" s="142"/>
      <c r="X124" s="142"/>
      <c r="Z124" s="168"/>
      <c r="AA124" s="168"/>
      <c r="AB124" s="168"/>
      <c r="AC124" s="168"/>
      <c r="AD124" s="168"/>
      <c r="AE124" s="168"/>
      <c r="AF124" s="168"/>
      <c r="AG124" s="168"/>
      <c r="AI124" s="170"/>
      <c r="AJ124" s="170"/>
      <c r="AK124" s="166"/>
      <c r="AL124" s="166">
        <f>IFERROR(VLOOKUP(B124,[2]rptBudgetaryBudgetCrossOrganiza!$A$12570:$O$12875,13,FALSE),"0")</f>
        <v>0</v>
      </c>
      <c r="AM124" s="166"/>
      <c r="AN124" s="166"/>
      <c r="AO124" s="166"/>
      <c r="AP124" s="166"/>
      <c r="AQ124" s="166"/>
      <c r="AS124" s="142"/>
      <c r="AT124" s="142"/>
      <c r="AU124" s="142"/>
      <c r="AV124" s="142"/>
      <c r="AW124" s="142"/>
      <c r="AX124" s="142"/>
      <c r="AY124" s="142"/>
      <c r="AZ124" s="142"/>
    </row>
    <row r="125" spans="1:52" x14ac:dyDescent="0.2">
      <c r="A125" s="182"/>
      <c r="B125" s="143" t="s">
        <v>294</v>
      </c>
      <c r="C125" s="149" t="str">
        <f t="shared" si="14"/>
        <v>45</v>
      </c>
      <c r="D125" s="149" t="str">
        <f t="shared" si="15"/>
        <v>41</v>
      </c>
      <c r="E125" s="149" t="str">
        <f t="shared" si="16"/>
        <v>000</v>
      </c>
      <c r="F125" s="143" t="str">
        <f t="shared" si="17"/>
        <v>6000.10</v>
      </c>
      <c r="G125" s="143" t="s">
        <v>364</v>
      </c>
      <c r="H125" s="141"/>
      <c r="I125" s="141"/>
      <c r="J125" s="141"/>
      <c r="K125" s="141"/>
      <c r="L125" s="141"/>
      <c r="M125" s="141"/>
      <c r="N125" s="141"/>
      <c r="O125" s="141"/>
      <c r="Q125" s="142"/>
      <c r="R125" s="142"/>
      <c r="S125" s="142"/>
      <c r="T125" s="142"/>
      <c r="U125" s="142"/>
      <c r="V125" s="142"/>
      <c r="W125" s="142"/>
      <c r="X125" s="142"/>
      <c r="Z125" s="168"/>
      <c r="AA125" s="168"/>
      <c r="AB125" s="168"/>
      <c r="AC125" s="168"/>
      <c r="AD125" s="168"/>
      <c r="AE125" s="168"/>
      <c r="AF125" s="168"/>
      <c r="AG125" s="168"/>
      <c r="AI125" s="170"/>
      <c r="AJ125" s="170"/>
      <c r="AK125" s="166"/>
      <c r="AL125" s="166">
        <f>IFERROR(VLOOKUP(B125,[2]rptBudgetaryBudgetCrossOrganiza!$A$12570:$O$12875,13,FALSE),"0")</f>
        <v>0</v>
      </c>
      <c r="AM125" s="166"/>
      <c r="AN125" s="166"/>
      <c r="AO125" s="166"/>
      <c r="AP125" s="166"/>
      <c r="AQ125" s="166"/>
      <c r="AS125" s="142"/>
      <c r="AT125" s="142"/>
      <c r="AU125" s="142"/>
      <c r="AV125" s="142"/>
      <c r="AW125" s="142"/>
      <c r="AX125" s="142"/>
      <c r="AY125" s="142"/>
      <c r="AZ125" s="142"/>
    </row>
    <row r="126" spans="1:52" x14ac:dyDescent="0.2">
      <c r="A126" s="182"/>
      <c r="B126" s="143" t="s">
        <v>295</v>
      </c>
      <c r="C126" s="149" t="str">
        <f t="shared" si="14"/>
        <v>45</v>
      </c>
      <c r="D126" s="149" t="str">
        <f t="shared" si="15"/>
        <v>41</v>
      </c>
      <c r="E126" s="149" t="str">
        <f t="shared" si="16"/>
        <v>000</v>
      </c>
      <c r="F126" s="143" t="str">
        <f t="shared" si="17"/>
        <v>6000.12</v>
      </c>
      <c r="G126" s="143" t="s">
        <v>118</v>
      </c>
      <c r="H126" s="141"/>
      <c r="I126" s="141"/>
      <c r="J126" s="141"/>
      <c r="K126" s="141"/>
      <c r="L126" s="141"/>
      <c r="M126" s="141"/>
      <c r="N126" s="141"/>
      <c r="O126" s="141"/>
      <c r="Q126" s="142"/>
      <c r="R126" s="142"/>
      <c r="S126" s="142"/>
      <c r="T126" s="142"/>
      <c r="U126" s="142"/>
      <c r="V126" s="142"/>
      <c r="W126" s="142"/>
      <c r="X126" s="142"/>
      <c r="Z126" s="168"/>
      <c r="AA126" s="168"/>
      <c r="AB126" s="168"/>
      <c r="AC126" s="168"/>
      <c r="AD126" s="168"/>
      <c r="AE126" s="168"/>
      <c r="AF126" s="168"/>
      <c r="AG126" s="168"/>
      <c r="AI126" s="170"/>
      <c r="AJ126" s="170"/>
      <c r="AK126" s="166"/>
      <c r="AL126" s="166">
        <f>IFERROR(VLOOKUP(B126,[2]rptBudgetaryBudgetCrossOrganiza!$A$12570:$O$12875,13,FALSE),"0")</f>
        <v>0</v>
      </c>
      <c r="AM126" s="166"/>
      <c r="AN126" s="166"/>
      <c r="AO126" s="166"/>
      <c r="AP126" s="166"/>
      <c r="AQ126" s="166"/>
      <c r="AS126" s="142"/>
      <c r="AT126" s="142"/>
      <c r="AU126" s="142"/>
      <c r="AV126" s="142"/>
      <c r="AW126" s="142"/>
      <c r="AX126" s="142"/>
      <c r="AY126" s="142"/>
      <c r="AZ126" s="142"/>
    </row>
    <row r="127" spans="1:52" x14ac:dyDescent="0.2">
      <c r="A127" s="182"/>
      <c r="B127" s="143" t="s">
        <v>296</v>
      </c>
      <c r="C127" s="149" t="str">
        <f t="shared" si="14"/>
        <v>45</v>
      </c>
      <c r="D127" s="149" t="str">
        <f t="shared" si="15"/>
        <v>41</v>
      </c>
      <c r="E127" s="149" t="str">
        <f t="shared" si="16"/>
        <v>000</v>
      </c>
      <c r="F127" s="143" t="str">
        <f t="shared" si="17"/>
        <v>6000.13</v>
      </c>
      <c r="G127" s="143" t="s">
        <v>365</v>
      </c>
      <c r="H127" s="141"/>
      <c r="I127" s="141"/>
      <c r="J127" s="141"/>
      <c r="K127" s="141"/>
      <c r="L127" s="141"/>
      <c r="M127" s="141"/>
      <c r="N127" s="141"/>
      <c r="O127" s="141"/>
      <c r="Q127" s="142"/>
      <c r="R127" s="142"/>
      <c r="S127" s="142"/>
      <c r="T127" s="142"/>
      <c r="U127" s="142"/>
      <c r="V127" s="142"/>
      <c r="W127" s="142"/>
      <c r="X127" s="142"/>
      <c r="Z127" s="168"/>
      <c r="AA127" s="168"/>
      <c r="AB127" s="168"/>
      <c r="AC127" s="168"/>
      <c r="AD127" s="168"/>
      <c r="AE127" s="168"/>
      <c r="AF127" s="168"/>
      <c r="AG127" s="168"/>
      <c r="AI127" s="170"/>
      <c r="AJ127" s="170"/>
      <c r="AK127" s="166"/>
      <c r="AL127" s="166">
        <f>IFERROR(VLOOKUP(B127,[2]rptBudgetaryBudgetCrossOrganiza!$A$12570:$O$12875,13,FALSE),"0")</f>
        <v>0</v>
      </c>
      <c r="AM127" s="166"/>
      <c r="AN127" s="166"/>
      <c r="AO127" s="166"/>
      <c r="AP127" s="166"/>
      <c r="AQ127" s="166"/>
      <c r="AS127" s="142"/>
      <c r="AT127" s="142"/>
      <c r="AU127" s="142"/>
      <c r="AV127" s="142"/>
      <c r="AW127" s="142"/>
      <c r="AX127" s="142"/>
      <c r="AY127" s="142"/>
      <c r="AZ127" s="142"/>
    </row>
    <row r="128" spans="1:52" x14ac:dyDescent="0.2">
      <c r="A128" s="182"/>
      <c r="B128" s="143" t="s">
        <v>297</v>
      </c>
      <c r="C128" s="149" t="str">
        <f t="shared" si="14"/>
        <v>45</v>
      </c>
      <c r="D128" s="149" t="str">
        <f t="shared" si="15"/>
        <v>41</v>
      </c>
      <c r="E128" s="149" t="str">
        <f t="shared" si="16"/>
        <v>000</v>
      </c>
      <c r="F128" s="143" t="str">
        <f t="shared" si="17"/>
        <v>6000.14</v>
      </c>
      <c r="G128" s="143" t="s">
        <v>366</v>
      </c>
      <c r="H128" s="141"/>
      <c r="I128" s="141"/>
      <c r="J128" s="141"/>
      <c r="K128" s="141"/>
      <c r="L128" s="141"/>
      <c r="M128" s="141"/>
      <c r="N128" s="141"/>
      <c r="O128" s="141"/>
      <c r="Q128" s="142"/>
      <c r="R128" s="142"/>
      <c r="S128" s="142"/>
      <c r="T128" s="142"/>
      <c r="U128" s="142"/>
      <c r="V128" s="142"/>
      <c r="W128" s="142"/>
      <c r="X128" s="142"/>
      <c r="Z128" s="168"/>
      <c r="AA128" s="168"/>
      <c r="AB128" s="168"/>
      <c r="AC128" s="168"/>
      <c r="AD128" s="168"/>
      <c r="AE128" s="168"/>
      <c r="AF128" s="168"/>
      <c r="AG128" s="168"/>
      <c r="AI128" s="170"/>
      <c r="AJ128" s="170"/>
      <c r="AK128" s="166"/>
      <c r="AL128" s="166">
        <f>IFERROR(VLOOKUP(B128,[2]rptBudgetaryBudgetCrossOrganiza!$A$12570:$O$12875,13,FALSE),"0")</f>
        <v>0</v>
      </c>
      <c r="AM128" s="166"/>
      <c r="AN128" s="166"/>
      <c r="AO128" s="166"/>
      <c r="AP128" s="166"/>
      <c r="AQ128" s="166"/>
      <c r="AS128" s="142"/>
      <c r="AT128" s="142"/>
      <c r="AU128" s="142"/>
      <c r="AV128" s="142"/>
      <c r="AW128" s="142"/>
      <c r="AX128" s="142"/>
      <c r="AY128" s="142"/>
      <c r="AZ128" s="142"/>
    </row>
    <row r="129" spans="1:52" x14ac:dyDescent="0.2">
      <c r="A129" s="182"/>
      <c r="B129" s="143" t="s">
        <v>298</v>
      </c>
      <c r="C129" s="149" t="str">
        <f t="shared" si="14"/>
        <v>45</v>
      </c>
      <c r="D129" s="149" t="str">
        <f t="shared" si="15"/>
        <v>41</v>
      </c>
      <c r="E129" s="149" t="str">
        <f t="shared" si="16"/>
        <v>000</v>
      </c>
      <c r="F129" s="143" t="str">
        <f t="shared" si="17"/>
        <v>6000.18</v>
      </c>
      <c r="G129" s="143" t="s">
        <v>367</v>
      </c>
      <c r="H129" s="141"/>
      <c r="I129" s="141"/>
      <c r="J129" s="141"/>
      <c r="K129" s="141"/>
      <c r="L129" s="141"/>
      <c r="M129" s="141"/>
      <c r="N129" s="141"/>
      <c r="O129" s="141"/>
      <c r="Q129" s="142"/>
      <c r="R129" s="142"/>
      <c r="S129" s="142"/>
      <c r="T129" s="142"/>
      <c r="U129" s="142"/>
      <c r="V129" s="142"/>
      <c r="W129" s="142"/>
      <c r="X129" s="142"/>
      <c r="Z129" s="168"/>
      <c r="AA129" s="168"/>
      <c r="AB129" s="168"/>
      <c r="AC129" s="168"/>
      <c r="AD129" s="168"/>
      <c r="AE129" s="168"/>
      <c r="AF129" s="168"/>
      <c r="AG129" s="168"/>
      <c r="AI129" s="170"/>
      <c r="AJ129" s="170"/>
      <c r="AK129" s="166"/>
      <c r="AL129" s="166">
        <f>IFERROR(VLOOKUP(B129,[2]rptBudgetaryBudgetCrossOrganiza!$A$12570:$O$12875,13,FALSE),"0")</f>
        <v>0</v>
      </c>
      <c r="AM129" s="166"/>
      <c r="AN129" s="166"/>
      <c r="AO129" s="166"/>
      <c r="AP129" s="166"/>
      <c r="AQ129" s="166"/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82"/>
      <c r="B130" s="143" t="s">
        <v>299</v>
      </c>
      <c r="C130" s="149" t="str">
        <f t="shared" si="14"/>
        <v>45</v>
      </c>
      <c r="D130" s="149" t="str">
        <f t="shared" si="15"/>
        <v>41</v>
      </c>
      <c r="E130" s="149" t="str">
        <f t="shared" si="16"/>
        <v>000</v>
      </c>
      <c r="F130" s="143" t="str">
        <f t="shared" si="17"/>
        <v>6100.01</v>
      </c>
      <c r="G130" s="143" t="s">
        <v>368</v>
      </c>
      <c r="H130" s="141"/>
      <c r="I130" s="141"/>
      <c r="J130" s="141"/>
      <c r="K130" s="141"/>
      <c r="L130" s="141"/>
      <c r="M130" s="141"/>
      <c r="N130" s="141"/>
      <c r="O130" s="141"/>
      <c r="Q130" s="142"/>
      <c r="R130" s="142"/>
      <c r="S130" s="142"/>
      <c r="T130" s="142"/>
      <c r="U130" s="142"/>
      <c r="V130" s="142"/>
      <c r="W130" s="142"/>
      <c r="X130" s="142"/>
      <c r="Z130" s="168"/>
      <c r="AA130" s="168"/>
      <c r="AB130" s="168"/>
      <c r="AC130" s="168"/>
      <c r="AD130" s="168"/>
      <c r="AE130" s="168"/>
      <c r="AF130" s="168"/>
      <c r="AG130" s="168"/>
      <c r="AI130" s="170"/>
      <c r="AJ130" s="170"/>
      <c r="AK130" s="166"/>
      <c r="AL130" s="166">
        <f>IFERROR(VLOOKUP(B130,[2]rptBudgetaryBudgetCrossOrganiza!$A$12570:$O$12875,13,FALSE),"0")</f>
        <v>0</v>
      </c>
      <c r="AM130" s="166"/>
      <c r="AN130" s="166"/>
      <c r="AO130" s="166"/>
      <c r="AP130" s="166"/>
      <c r="AQ130" s="166"/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82"/>
      <c r="B131" s="143" t="s">
        <v>300</v>
      </c>
      <c r="C131" s="149" t="str">
        <f t="shared" si="14"/>
        <v>45</v>
      </c>
      <c r="D131" s="149" t="str">
        <f t="shared" si="15"/>
        <v>41</v>
      </c>
      <c r="E131" s="149" t="str">
        <f t="shared" si="16"/>
        <v>000</v>
      </c>
      <c r="F131" s="143" t="str">
        <f t="shared" si="17"/>
        <v>6100.02</v>
      </c>
      <c r="G131" s="143" t="s">
        <v>369</v>
      </c>
      <c r="H131" s="141"/>
      <c r="I131" s="141"/>
      <c r="J131" s="141"/>
      <c r="K131" s="141"/>
      <c r="L131" s="141"/>
      <c r="M131" s="141"/>
      <c r="N131" s="141"/>
      <c r="O131" s="141"/>
      <c r="Q131" s="142"/>
      <c r="R131" s="142"/>
      <c r="S131" s="142"/>
      <c r="T131" s="142"/>
      <c r="U131" s="142"/>
      <c r="V131" s="142"/>
      <c r="W131" s="142"/>
      <c r="X131" s="142"/>
      <c r="Z131" s="168"/>
      <c r="AA131" s="168"/>
      <c r="AB131" s="168"/>
      <c r="AC131" s="168"/>
      <c r="AD131" s="168"/>
      <c r="AE131" s="168"/>
      <c r="AF131" s="168"/>
      <c r="AG131" s="168"/>
      <c r="AI131" s="170"/>
      <c r="AJ131" s="170"/>
      <c r="AK131" s="166"/>
      <c r="AL131" s="166">
        <f>IFERROR(VLOOKUP(B131,[2]rptBudgetaryBudgetCrossOrganiza!$A$12570:$O$12875,13,FALSE),"0")</f>
        <v>0</v>
      </c>
      <c r="AM131" s="166"/>
      <c r="AN131" s="166"/>
      <c r="AO131" s="166"/>
      <c r="AP131" s="166"/>
      <c r="AQ131" s="166"/>
      <c r="AS131" s="142"/>
      <c r="AT131" s="142"/>
      <c r="AU131" s="142"/>
      <c r="AV131" s="142"/>
      <c r="AW131" s="142"/>
      <c r="AX131" s="142"/>
      <c r="AY131" s="142"/>
      <c r="AZ131" s="142"/>
    </row>
    <row r="132" spans="1:52" x14ac:dyDescent="0.2">
      <c r="A132" s="182"/>
      <c r="B132" s="143" t="s">
        <v>301</v>
      </c>
      <c r="C132" s="149" t="str">
        <f t="shared" si="14"/>
        <v>45</v>
      </c>
      <c r="D132" s="149" t="str">
        <f t="shared" si="15"/>
        <v>41</v>
      </c>
      <c r="E132" s="149" t="str">
        <f t="shared" si="16"/>
        <v>000</v>
      </c>
      <c r="F132" s="143" t="str">
        <f t="shared" si="17"/>
        <v>6100.03</v>
      </c>
      <c r="G132" s="143" t="s">
        <v>370</v>
      </c>
      <c r="H132" s="141"/>
      <c r="I132" s="141"/>
      <c r="J132" s="141"/>
      <c r="K132" s="141"/>
      <c r="L132" s="141"/>
      <c r="M132" s="141"/>
      <c r="N132" s="141"/>
      <c r="O132" s="141"/>
      <c r="Q132" s="142"/>
      <c r="R132" s="142"/>
      <c r="S132" s="142"/>
      <c r="T132" s="142"/>
      <c r="U132" s="142"/>
      <c r="V132" s="142"/>
      <c r="W132" s="142"/>
      <c r="X132" s="142"/>
      <c r="Z132" s="168"/>
      <c r="AA132" s="168"/>
      <c r="AB132" s="168"/>
      <c r="AC132" s="168"/>
      <c r="AD132" s="168"/>
      <c r="AE132" s="168"/>
      <c r="AF132" s="168"/>
      <c r="AG132" s="168"/>
      <c r="AI132" s="170"/>
      <c r="AJ132" s="170"/>
      <c r="AK132" s="166"/>
      <c r="AL132" s="166">
        <f>IFERROR(VLOOKUP(B132,[2]rptBudgetaryBudgetCrossOrganiza!$A$12570:$O$12875,13,FALSE),"0")</f>
        <v>0</v>
      </c>
      <c r="AM132" s="166"/>
      <c r="AN132" s="166"/>
      <c r="AO132" s="166"/>
      <c r="AP132" s="166"/>
      <c r="AQ132" s="166"/>
      <c r="AS132" s="142"/>
      <c r="AT132" s="142"/>
      <c r="AU132" s="142"/>
      <c r="AV132" s="142"/>
      <c r="AW132" s="142"/>
      <c r="AX132" s="142"/>
      <c r="AY132" s="142"/>
      <c r="AZ132" s="142"/>
    </row>
    <row r="133" spans="1:52" x14ac:dyDescent="0.2">
      <c r="A133" s="182"/>
      <c r="B133" s="143" t="s">
        <v>302</v>
      </c>
      <c r="C133" s="149" t="str">
        <f t="shared" si="14"/>
        <v>45</v>
      </c>
      <c r="D133" s="149" t="str">
        <f t="shared" si="15"/>
        <v>41</v>
      </c>
      <c r="E133" s="149" t="str">
        <f t="shared" si="16"/>
        <v>000</v>
      </c>
      <c r="F133" s="143" t="str">
        <f t="shared" si="17"/>
        <v>6200.01</v>
      </c>
      <c r="G133" s="143" t="s">
        <v>371</v>
      </c>
      <c r="H133" s="141"/>
      <c r="I133" s="141"/>
      <c r="J133" s="141"/>
      <c r="K133" s="141"/>
      <c r="L133" s="141"/>
      <c r="M133" s="141"/>
      <c r="N133" s="141"/>
      <c r="O133" s="141"/>
      <c r="Q133" s="142"/>
      <c r="R133" s="142"/>
      <c r="S133" s="142"/>
      <c r="T133" s="142"/>
      <c r="U133" s="142"/>
      <c r="V133" s="142"/>
      <c r="W133" s="142"/>
      <c r="X133" s="142"/>
      <c r="Z133" s="168"/>
      <c r="AA133" s="168"/>
      <c r="AB133" s="168"/>
      <c r="AC133" s="168"/>
      <c r="AD133" s="168"/>
      <c r="AE133" s="168"/>
      <c r="AF133" s="168"/>
      <c r="AG133" s="168"/>
      <c r="AI133" s="170"/>
      <c r="AJ133" s="170"/>
      <c r="AK133" s="166"/>
      <c r="AL133" s="166">
        <f>IFERROR(VLOOKUP(B133,[2]rptBudgetaryBudgetCrossOrganiza!$A$12570:$O$12875,13,FALSE),"0")</f>
        <v>0</v>
      </c>
      <c r="AM133" s="166"/>
      <c r="AN133" s="166"/>
      <c r="AO133" s="166"/>
      <c r="AP133" s="166"/>
      <c r="AQ133" s="166"/>
      <c r="AS133" s="142"/>
      <c r="AT133" s="142"/>
      <c r="AU133" s="142"/>
      <c r="AV133" s="142"/>
      <c r="AW133" s="142"/>
      <c r="AX133" s="142"/>
      <c r="AY133" s="142"/>
      <c r="AZ133" s="142"/>
    </row>
    <row r="134" spans="1:52" x14ac:dyDescent="0.2">
      <c r="A134" s="182"/>
      <c r="B134" s="143" t="s">
        <v>303</v>
      </c>
      <c r="C134" s="149" t="str">
        <f t="shared" si="14"/>
        <v>45</v>
      </c>
      <c r="D134" s="149" t="str">
        <f t="shared" si="15"/>
        <v>41</v>
      </c>
      <c r="E134" s="149" t="str">
        <f t="shared" si="16"/>
        <v>000</v>
      </c>
      <c r="F134" s="143" t="str">
        <f t="shared" si="17"/>
        <v>6200.02</v>
      </c>
      <c r="G134" s="143" t="s">
        <v>372</v>
      </c>
      <c r="H134" s="141"/>
      <c r="I134" s="141"/>
      <c r="J134" s="141"/>
      <c r="K134" s="141"/>
      <c r="L134" s="141"/>
      <c r="M134" s="141"/>
      <c r="N134" s="141"/>
      <c r="O134" s="141"/>
      <c r="Q134" s="142"/>
      <c r="R134" s="142"/>
      <c r="S134" s="142"/>
      <c r="T134" s="142"/>
      <c r="U134" s="142"/>
      <c r="V134" s="142"/>
      <c r="W134" s="142"/>
      <c r="X134" s="142"/>
      <c r="Z134" s="168"/>
      <c r="AA134" s="168"/>
      <c r="AB134" s="168"/>
      <c r="AC134" s="168"/>
      <c r="AD134" s="168"/>
      <c r="AE134" s="168"/>
      <c r="AF134" s="168"/>
      <c r="AG134" s="168"/>
      <c r="AI134" s="170"/>
      <c r="AJ134" s="170"/>
      <c r="AK134" s="166"/>
      <c r="AL134" s="166">
        <f>IFERROR(VLOOKUP(B134,[2]rptBudgetaryBudgetCrossOrganiza!$A$12570:$O$12875,13,FALSE),"0")</f>
        <v>0</v>
      </c>
      <c r="AM134" s="166"/>
      <c r="AN134" s="166"/>
      <c r="AO134" s="166"/>
      <c r="AP134" s="166"/>
      <c r="AQ134" s="166"/>
      <c r="AS134" s="142"/>
      <c r="AT134" s="142"/>
      <c r="AU134" s="142"/>
      <c r="AV134" s="142"/>
      <c r="AW134" s="142"/>
      <c r="AX134" s="142"/>
      <c r="AY134" s="142"/>
      <c r="AZ134" s="142"/>
    </row>
    <row r="135" spans="1:52" x14ac:dyDescent="0.2">
      <c r="A135" s="182"/>
      <c r="B135" s="143" t="s">
        <v>304</v>
      </c>
      <c r="C135" s="149" t="str">
        <f t="shared" si="14"/>
        <v>45</v>
      </c>
      <c r="D135" s="149" t="str">
        <f t="shared" si="15"/>
        <v>41</v>
      </c>
      <c r="E135" s="149" t="str">
        <f t="shared" si="16"/>
        <v>000</v>
      </c>
      <c r="F135" s="143" t="str">
        <f t="shared" si="17"/>
        <v>6200.03</v>
      </c>
      <c r="G135" s="143" t="s">
        <v>373</v>
      </c>
      <c r="H135" s="141"/>
      <c r="I135" s="141"/>
      <c r="J135" s="141"/>
      <c r="K135" s="141"/>
      <c r="L135" s="141"/>
      <c r="M135" s="141"/>
      <c r="N135" s="141"/>
      <c r="O135" s="141"/>
      <c r="Q135" s="142"/>
      <c r="R135" s="142"/>
      <c r="S135" s="142"/>
      <c r="T135" s="142"/>
      <c r="U135" s="142"/>
      <c r="V135" s="142"/>
      <c r="W135" s="142"/>
      <c r="X135" s="142"/>
      <c r="Z135" s="168"/>
      <c r="AA135" s="168"/>
      <c r="AB135" s="168"/>
      <c r="AC135" s="168"/>
      <c r="AD135" s="168"/>
      <c r="AE135" s="168"/>
      <c r="AF135" s="168"/>
      <c r="AG135" s="168"/>
      <c r="AI135" s="170"/>
      <c r="AJ135" s="170"/>
      <c r="AK135" s="166"/>
      <c r="AL135" s="166">
        <f>IFERROR(VLOOKUP(B135,[2]rptBudgetaryBudgetCrossOrganiza!$A$12570:$O$12875,13,FALSE),"0")</f>
        <v>0</v>
      </c>
      <c r="AM135" s="166"/>
      <c r="AN135" s="166"/>
      <c r="AO135" s="166"/>
      <c r="AP135" s="166"/>
      <c r="AQ135" s="166"/>
      <c r="AS135" s="142"/>
      <c r="AT135" s="142"/>
      <c r="AU135" s="142"/>
      <c r="AV135" s="142"/>
      <c r="AW135" s="142"/>
      <c r="AX135" s="142"/>
      <c r="AY135" s="142"/>
      <c r="AZ135" s="142"/>
    </row>
    <row r="136" spans="1:52" x14ac:dyDescent="0.2">
      <c r="A136" s="182"/>
      <c r="B136" s="143" t="s">
        <v>305</v>
      </c>
      <c r="C136" s="149" t="str">
        <f t="shared" si="14"/>
        <v>45</v>
      </c>
      <c r="D136" s="149" t="str">
        <f t="shared" si="15"/>
        <v>41</v>
      </c>
      <c r="E136" s="149" t="str">
        <f t="shared" si="16"/>
        <v>000</v>
      </c>
      <c r="F136" s="143" t="str">
        <f t="shared" si="17"/>
        <v>6200.04</v>
      </c>
      <c r="G136" s="143" t="s">
        <v>374</v>
      </c>
      <c r="H136" s="141"/>
      <c r="I136" s="141"/>
      <c r="J136" s="141"/>
      <c r="K136" s="141"/>
      <c r="L136" s="141"/>
      <c r="M136" s="141"/>
      <c r="N136" s="141"/>
      <c r="O136" s="141"/>
      <c r="Q136" s="142"/>
      <c r="R136" s="142"/>
      <c r="S136" s="142"/>
      <c r="T136" s="142"/>
      <c r="U136" s="142"/>
      <c r="V136" s="142"/>
      <c r="W136" s="142"/>
      <c r="X136" s="142"/>
      <c r="Z136" s="168"/>
      <c r="AA136" s="168"/>
      <c r="AB136" s="168"/>
      <c r="AC136" s="168"/>
      <c r="AD136" s="168"/>
      <c r="AE136" s="168"/>
      <c r="AF136" s="168"/>
      <c r="AG136" s="168"/>
      <c r="AI136" s="170"/>
      <c r="AJ136" s="170"/>
      <c r="AK136" s="166"/>
      <c r="AL136" s="166">
        <f>IFERROR(VLOOKUP(B136,[2]rptBudgetaryBudgetCrossOrganiza!$A$12570:$O$12875,13,FALSE),"0")</f>
        <v>0</v>
      </c>
      <c r="AM136" s="166"/>
      <c r="AN136" s="166"/>
      <c r="AO136" s="166"/>
      <c r="AP136" s="166"/>
      <c r="AQ136" s="166"/>
      <c r="AS136" s="142"/>
      <c r="AT136" s="142"/>
      <c r="AU136" s="142"/>
      <c r="AV136" s="142"/>
      <c r="AW136" s="142"/>
      <c r="AX136" s="142"/>
      <c r="AY136" s="142"/>
      <c r="AZ136" s="142"/>
    </row>
    <row r="137" spans="1:52" x14ac:dyDescent="0.2">
      <c r="A137" s="182"/>
      <c r="B137" s="143" t="s">
        <v>306</v>
      </c>
      <c r="C137" s="149" t="str">
        <f t="shared" si="14"/>
        <v>45</v>
      </c>
      <c r="D137" s="149" t="str">
        <f t="shared" si="15"/>
        <v>41</v>
      </c>
      <c r="E137" s="149" t="str">
        <f t="shared" si="16"/>
        <v>000</v>
      </c>
      <c r="F137" s="143" t="str">
        <f t="shared" si="17"/>
        <v>6200.05</v>
      </c>
      <c r="G137" s="143" t="s">
        <v>375</v>
      </c>
      <c r="H137" s="141"/>
      <c r="I137" s="141"/>
      <c r="J137" s="141"/>
      <c r="K137" s="141"/>
      <c r="L137" s="141"/>
      <c r="M137" s="141"/>
      <c r="N137" s="141"/>
      <c r="O137" s="141"/>
      <c r="Q137" s="142"/>
      <c r="R137" s="142"/>
      <c r="S137" s="142"/>
      <c r="T137" s="142"/>
      <c r="U137" s="142"/>
      <c r="V137" s="142"/>
      <c r="W137" s="142"/>
      <c r="X137" s="142"/>
      <c r="Z137" s="168"/>
      <c r="AA137" s="168"/>
      <c r="AB137" s="168"/>
      <c r="AC137" s="168"/>
      <c r="AD137" s="168"/>
      <c r="AE137" s="168"/>
      <c r="AF137" s="168"/>
      <c r="AG137" s="168"/>
      <c r="AI137" s="170"/>
      <c r="AJ137" s="170"/>
      <c r="AK137" s="166"/>
      <c r="AL137" s="166">
        <f>IFERROR(VLOOKUP(B137,[2]rptBudgetaryBudgetCrossOrganiza!$A$12570:$O$12875,13,FALSE),"0")</f>
        <v>0</v>
      </c>
      <c r="AM137" s="166"/>
      <c r="AN137" s="166"/>
      <c r="AO137" s="166"/>
      <c r="AP137" s="166"/>
      <c r="AQ137" s="166"/>
      <c r="AS137" s="142"/>
      <c r="AT137" s="142"/>
      <c r="AU137" s="142"/>
      <c r="AV137" s="142"/>
      <c r="AW137" s="142"/>
      <c r="AX137" s="142"/>
      <c r="AY137" s="142"/>
      <c r="AZ137" s="142"/>
    </row>
    <row r="138" spans="1:52" x14ac:dyDescent="0.2">
      <c r="A138" s="182"/>
      <c r="B138" s="143" t="s">
        <v>307</v>
      </c>
      <c r="C138" s="149" t="str">
        <f t="shared" si="14"/>
        <v>45</v>
      </c>
      <c r="D138" s="149" t="str">
        <f t="shared" si="15"/>
        <v>41</v>
      </c>
      <c r="E138" s="149" t="str">
        <f t="shared" si="16"/>
        <v>000</v>
      </c>
      <c r="F138" s="143" t="str">
        <f t="shared" si="17"/>
        <v>6200.09</v>
      </c>
      <c r="G138" s="143" t="s">
        <v>111</v>
      </c>
      <c r="H138" s="141"/>
      <c r="I138" s="141"/>
      <c r="J138" s="141"/>
      <c r="K138" s="141"/>
      <c r="L138" s="141"/>
      <c r="M138" s="141"/>
      <c r="N138" s="141"/>
      <c r="O138" s="141"/>
      <c r="Q138" s="142"/>
      <c r="R138" s="142"/>
      <c r="S138" s="142"/>
      <c r="T138" s="142"/>
      <c r="U138" s="142"/>
      <c r="V138" s="142"/>
      <c r="W138" s="142"/>
      <c r="X138" s="142"/>
      <c r="Z138" s="168"/>
      <c r="AA138" s="168"/>
      <c r="AB138" s="168"/>
      <c r="AC138" s="168"/>
      <c r="AD138" s="168"/>
      <c r="AE138" s="168"/>
      <c r="AF138" s="168"/>
      <c r="AG138" s="168"/>
      <c r="AI138" s="170"/>
      <c r="AJ138" s="170"/>
      <c r="AK138" s="166"/>
      <c r="AL138" s="166">
        <f>IFERROR(VLOOKUP(B138,[2]rptBudgetaryBudgetCrossOrganiza!$A$12570:$O$12875,13,FALSE),"0")</f>
        <v>0</v>
      </c>
      <c r="AM138" s="166"/>
      <c r="AN138" s="166"/>
      <c r="AO138" s="166"/>
      <c r="AP138" s="166"/>
      <c r="AQ138" s="166"/>
      <c r="AS138" s="142"/>
      <c r="AT138" s="142"/>
      <c r="AU138" s="142"/>
      <c r="AV138" s="142"/>
      <c r="AW138" s="142"/>
      <c r="AX138" s="142"/>
      <c r="AY138" s="142"/>
      <c r="AZ138" s="142"/>
    </row>
    <row r="139" spans="1:52" x14ac:dyDescent="0.2">
      <c r="A139" s="182"/>
      <c r="B139" s="143" t="s">
        <v>308</v>
      </c>
      <c r="C139" s="149" t="str">
        <f t="shared" si="14"/>
        <v>45</v>
      </c>
      <c r="D139" s="149" t="str">
        <f t="shared" si="15"/>
        <v>41</v>
      </c>
      <c r="E139" s="149" t="str">
        <f t="shared" si="16"/>
        <v>000</v>
      </c>
      <c r="F139" s="143" t="str">
        <f t="shared" si="17"/>
        <v>6300.01</v>
      </c>
      <c r="G139" s="143" t="s">
        <v>376</v>
      </c>
      <c r="H139" s="141"/>
      <c r="I139" s="141"/>
      <c r="J139" s="141"/>
      <c r="K139" s="141"/>
      <c r="L139" s="141"/>
      <c r="M139" s="141"/>
      <c r="N139" s="141"/>
      <c r="O139" s="141"/>
      <c r="Q139" s="142"/>
      <c r="R139" s="142"/>
      <c r="S139" s="142"/>
      <c r="T139" s="142"/>
      <c r="U139" s="142"/>
      <c r="V139" s="142"/>
      <c r="W139" s="142"/>
      <c r="X139" s="142"/>
      <c r="Z139" s="168"/>
      <c r="AA139" s="168"/>
      <c r="AB139" s="168"/>
      <c r="AC139" s="168"/>
      <c r="AD139" s="168"/>
      <c r="AE139" s="168"/>
      <c r="AF139" s="168"/>
      <c r="AG139" s="168"/>
      <c r="AI139" s="170"/>
      <c r="AJ139" s="170"/>
      <c r="AK139" s="166"/>
      <c r="AL139" s="166">
        <f>IFERROR(VLOOKUP(B139,[2]rptBudgetaryBudgetCrossOrganiza!$A$12570:$O$12875,13,FALSE),"0")</f>
        <v>0</v>
      </c>
      <c r="AM139" s="166"/>
      <c r="AN139" s="166"/>
      <c r="AO139" s="166"/>
      <c r="AP139" s="166"/>
      <c r="AQ139" s="166"/>
      <c r="AS139" s="142"/>
      <c r="AT139" s="142"/>
      <c r="AU139" s="142"/>
      <c r="AV139" s="142"/>
      <c r="AW139" s="142"/>
      <c r="AX139" s="142"/>
      <c r="AY139" s="142"/>
      <c r="AZ139" s="142"/>
    </row>
    <row r="140" spans="1:52" x14ac:dyDescent="0.2">
      <c r="A140" s="182"/>
      <c r="B140" s="143" t="s">
        <v>309</v>
      </c>
      <c r="C140" s="149" t="str">
        <f t="shared" si="14"/>
        <v>45</v>
      </c>
      <c r="D140" s="149" t="str">
        <f t="shared" si="15"/>
        <v>41</v>
      </c>
      <c r="E140" s="149" t="str">
        <f t="shared" si="16"/>
        <v>000</v>
      </c>
      <c r="F140" s="143" t="str">
        <f t="shared" si="17"/>
        <v>6300.02</v>
      </c>
      <c r="G140" s="143" t="s">
        <v>377</v>
      </c>
      <c r="H140" s="141"/>
      <c r="I140" s="141"/>
      <c r="J140" s="141"/>
      <c r="K140" s="141"/>
      <c r="L140" s="141"/>
      <c r="M140" s="141"/>
      <c r="N140" s="141"/>
      <c r="O140" s="141"/>
      <c r="Q140" s="142"/>
      <c r="R140" s="142"/>
      <c r="S140" s="142"/>
      <c r="T140" s="142"/>
      <c r="U140" s="142"/>
      <c r="V140" s="142"/>
      <c r="W140" s="142"/>
      <c r="X140" s="142"/>
      <c r="Z140" s="168"/>
      <c r="AA140" s="168"/>
      <c r="AB140" s="168"/>
      <c r="AC140" s="168"/>
      <c r="AD140" s="168"/>
      <c r="AE140" s="168"/>
      <c r="AF140" s="168"/>
      <c r="AG140" s="168"/>
      <c r="AI140" s="170"/>
      <c r="AJ140" s="170"/>
      <c r="AK140" s="166"/>
      <c r="AL140" s="166">
        <f>IFERROR(VLOOKUP(B140,[2]rptBudgetaryBudgetCrossOrganiza!$A$12570:$O$12875,13,FALSE),"0")</f>
        <v>0</v>
      </c>
      <c r="AM140" s="166"/>
      <c r="AN140" s="166"/>
      <c r="AO140" s="166"/>
      <c r="AP140" s="166"/>
      <c r="AQ140" s="166"/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82"/>
      <c r="B141" s="143" t="s">
        <v>310</v>
      </c>
      <c r="C141" s="149" t="str">
        <f t="shared" si="14"/>
        <v>45</v>
      </c>
      <c r="D141" s="149" t="str">
        <f t="shared" si="15"/>
        <v>41</v>
      </c>
      <c r="E141" s="149" t="str">
        <f t="shared" si="16"/>
        <v>000</v>
      </c>
      <c r="F141" s="143" t="str">
        <f t="shared" si="17"/>
        <v>6300.03</v>
      </c>
      <c r="G141" s="143" t="s">
        <v>378</v>
      </c>
      <c r="H141" s="141"/>
      <c r="I141" s="141"/>
      <c r="J141" s="141"/>
      <c r="K141" s="141"/>
      <c r="L141" s="141"/>
      <c r="M141" s="141"/>
      <c r="N141" s="141"/>
      <c r="O141" s="141"/>
      <c r="Q141" s="142"/>
      <c r="R141" s="142"/>
      <c r="S141" s="142"/>
      <c r="T141" s="142"/>
      <c r="U141" s="142"/>
      <c r="V141" s="142"/>
      <c r="W141" s="142"/>
      <c r="X141" s="142"/>
      <c r="Z141" s="168"/>
      <c r="AA141" s="168"/>
      <c r="AB141" s="168"/>
      <c r="AC141" s="168"/>
      <c r="AD141" s="168"/>
      <c r="AE141" s="168"/>
      <c r="AF141" s="168"/>
      <c r="AG141" s="168"/>
      <c r="AI141" s="170"/>
      <c r="AJ141" s="170"/>
      <c r="AK141" s="166"/>
      <c r="AL141" s="166">
        <f>IFERROR(VLOOKUP(B141,[2]rptBudgetaryBudgetCrossOrganiza!$A$12570:$O$12875,13,FALSE),"0")</f>
        <v>0</v>
      </c>
      <c r="AM141" s="166"/>
      <c r="AN141" s="166"/>
      <c r="AO141" s="166"/>
      <c r="AP141" s="166"/>
      <c r="AQ141" s="166"/>
      <c r="AS141" s="142"/>
      <c r="AT141" s="142"/>
      <c r="AU141" s="142"/>
      <c r="AV141" s="142"/>
      <c r="AW141" s="142"/>
      <c r="AX141" s="142"/>
      <c r="AY141" s="142"/>
      <c r="AZ141" s="142"/>
    </row>
    <row r="142" spans="1:52" x14ac:dyDescent="0.2">
      <c r="A142" s="182"/>
      <c r="B142" s="143" t="s">
        <v>311</v>
      </c>
      <c r="C142" s="149" t="str">
        <f t="shared" si="14"/>
        <v>45</v>
      </c>
      <c r="D142" s="149" t="str">
        <f t="shared" si="15"/>
        <v>41</v>
      </c>
      <c r="E142" s="149" t="str">
        <f t="shared" si="16"/>
        <v>000</v>
      </c>
      <c r="F142" s="143" t="str">
        <f t="shared" si="17"/>
        <v>6350.01</v>
      </c>
      <c r="G142" s="143" t="s">
        <v>379</v>
      </c>
      <c r="H142" s="141"/>
      <c r="I142" s="141"/>
      <c r="J142" s="141"/>
      <c r="K142" s="141"/>
      <c r="L142" s="141"/>
      <c r="M142" s="141"/>
      <c r="N142" s="141"/>
      <c r="O142" s="141"/>
      <c r="Q142" s="142"/>
      <c r="R142" s="142"/>
      <c r="S142" s="142"/>
      <c r="T142" s="142"/>
      <c r="U142" s="142"/>
      <c r="V142" s="142"/>
      <c r="W142" s="142"/>
      <c r="X142" s="142"/>
      <c r="Z142" s="168"/>
      <c r="AA142" s="168"/>
      <c r="AB142" s="168"/>
      <c r="AC142" s="168"/>
      <c r="AD142" s="168"/>
      <c r="AE142" s="168"/>
      <c r="AF142" s="168"/>
      <c r="AG142" s="168"/>
      <c r="AI142" s="170"/>
      <c r="AJ142" s="170"/>
      <c r="AK142" s="166"/>
      <c r="AL142" s="166">
        <f>IFERROR(VLOOKUP(B142,[2]rptBudgetaryBudgetCrossOrganiza!$A$12570:$O$12875,13,FALSE),"0")</f>
        <v>0</v>
      </c>
      <c r="AM142" s="166"/>
      <c r="AN142" s="166"/>
      <c r="AO142" s="166"/>
      <c r="AP142" s="166"/>
      <c r="AQ142" s="166"/>
      <c r="AS142" s="142"/>
      <c r="AT142" s="142"/>
      <c r="AU142" s="142"/>
      <c r="AV142" s="142"/>
      <c r="AW142" s="142"/>
      <c r="AX142" s="142"/>
      <c r="AY142" s="142"/>
      <c r="AZ142" s="142"/>
    </row>
    <row r="143" spans="1:52" x14ac:dyDescent="0.2">
      <c r="A143" s="182"/>
      <c r="B143" s="143" t="s">
        <v>312</v>
      </c>
      <c r="C143" s="149" t="str">
        <f t="shared" si="14"/>
        <v>45</v>
      </c>
      <c r="D143" s="149" t="str">
        <f t="shared" si="15"/>
        <v>41</v>
      </c>
      <c r="E143" s="149" t="str">
        <f t="shared" si="16"/>
        <v>000</v>
      </c>
      <c r="F143" s="143" t="str">
        <f t="shared" si="17"/>
        <v>6350.02</v>
      </c>
      <c r="G143" s="143" t="s">
        <v>380</v>
      </c>
      <c r="H143" s="141"/>
      <c r="I143" s="141"/>
      <c r="J143" s="141"/>
      <c r="K143" s="141"/>
      <c r="L143" s="141"/>
      <c r="M143" s="141"/>
      <c r="N143" s="141"/>
      <c r="O143" s="141"/>
      <c r="Q143" s="142"/>
      <c r="R143" s="142"/>
      <c r="S143" s="142"/>
      <c r="T143" s="142"/>
      <c r="U143" s="142"/>
      <c r="V143" s="142"/>
      <c r="W143" s="142"/>
      <c r="X143" s="142"/>
      <c r="Z143" s="168"/>
      <c r="AA143" s="168"/>
      <c r="AB143" s="168"/>
      <c r="AC143" s="168"/>
      <c r="AD143" s="168"/>
      <c r="AE143" s="168"/>
      <c r="AF143" s="168"/>
      <c r="AG143" s="168"/>
      <c r="AI143" s="170"/>
      <c r="AJ143" s="170"/>
      <c r="AK143" s="166"/>
      <c r="AL143" s="166">
        <f>IFERROR(VLOOKUP(B143,[2]rptBudgetaryBudgetCrossOrganiza!$A$12570:$O$12875,13,FALSE),"0")</f>
        <v>0</v>
      </c>
      <c r="AM143" s="166"/>
      <c r="AN143" s="166"/>
      <c r="AO143" s="166"/>
      <c r="AP143" s="166"/>
      <c r="AQ143" s="166"/>
      <c r="AS143" s="142"/>
      <c r="AT143" s="142"/>
      <c r="AU143" s="142"/>
      <c r="AV143" s="142"/>
      <c r="AW143" s="142"/>
      <c r="AX143" s="142"/>
      <c r="AY143" s="142"/>
      <c r="AZ143" s="142"/>
    </row>
    <row r="144" spans="1:52" x14ac:dyDescent="0.2">
      <c r="A144" s="182"/>
      <c r="B144" s="143" t="s">
        <v>313</v>
      </c>
      <c r="C144" s="149" t="str">
        <f t="shared" si="14"/>
        <v>45</v>
      </c>
      <c r="D144" s="149" t="str">
        <f t="shared" si="15"/>
        <v>41</v>
      </c>
      <c r="E144" s="149" t="str">
        <f t="shared" si="16"/>
        <v>000</v>
      </c>
      <c r="F144" s="143" t="str">
        <f t="shared" si="17"/>
        <v>6350.03</v>
      </c>
      <c r="G144" s="143" t="s">
        <v>381</v>
      </c>
      <c r="H144" s="141"/>
      <c r="I144" s="141"/>
      <c r="J144" s="141"/>
      <c r="K144" s="141"/>
      <c r="L144" s="141"/>
      <c r="M144" s="141"/>
      <c r="N144" s="141"/>
      <c r="O144" s="141"/>
      <c r="Q144" s="142"/>
      <c r="R144" s="142"/>
      <c r="S144" s="142"/>
      <c r="T144" s="142"/>
      <c r="U144" s="142"/>
      <c r="V144" s="142"/>
      <c r="W144" s="142"/>
      <c r="X144" s="142"/>
      <c r="Z144" s="168"/>
      <c r="AA144" s="168"/>
      <c r="AB144" s="168"/>
      <c r="AC144" s="168"/>
      <c r="AD144" s="168"/>
      <c r="AE144" s="168"/>
      <c r="AF144" s="168"/>
      <c r="AG144" s="168"/>
      <c r="AI144" s="170"/>
      <c r="AJ144" s="170"/>
      <c r="AK144" s="166"/>
      <c r="AL144" s="166">
        <f>IFERROR(VLOOKUP(B144,[2]rptBudgetaryBudgetCrossOrganiza!$A$12570:$O$12875,13,FALSE),"0")</f>
        <v>0</v>
      </c>
      <c r="AM144" s="166"/>
      <c r="AN144" s="166"/>
      <c r="AO144" s="166"/>
      <c r="AP144" s="166"/>
      <c r="AQ144" s="166"/>
      <c r="AS144" s="142"/>
      <c r="AT144" s="142"/>
      <c r="AU144" s="142"/>
      <c r="AV144" s="142"/>
      <c r="AW144" s="142"/>
      <c r="AX144" s="142"/>
      <c r="AY144" s="142"/>
      <c r="AZ144" s="142"/>
    </row>
    <row r="145" spans="1:52" x14ac:dyDescent="0.2">
      <c r="A145" s="182"/>
      <c r="B145" s="143" t="s">
        <v>314</v>
      </c>
      <c r="C145" s="149" t="str">
        <f t="shared" si="14"/>
        <v>45</v>
      </c>
      <c r="D145" s="149" t="str">
        <f t="shared" si="15"/>
        <v>41</v>
      </c>
      <c r="E145" s="149" t="str">
        <f t="shared" si="16"/>
        <v>000</v>
      </c>
      <c r="F145" s="143" t="str">
        <f t="shared" si="17"/>
        <v>6350.04</v>
      </c>
      <c r="G145" s="143" t="s">
        <v>382</v>
      </c>
      <c r="H145" s="141"/>
      <c r="I145" s="141"/>
      <c r="J145" s="141"/>
      <c r="K145" s="141"/>
      <c r="L145" s="141"/>
      <c r="M145" s="141"/>
      <c r="N145" s="141"/>
      <c r="O145" s="141"/>
      <c r="Q145" s="142"/>
      <c r="R145" s="142"/>
      <c r="S145" s="142"/>
      <c r="T145" s="142"/>
      <c r="U145" s="142"/>
      <c r="V145" s="142"/>
      <c r="W145" s="142"/>
      <c r="X145" s="142"/>
      <c r="Z145" s="168"/>
      <c r="AA145" s="168"/>
      <c r="AB145" s="168"/>
      <c r="AC145" s="168"/>
      <c r="AD145" s="168"/>
      <c r="AE145" s="168"/>
      <c r="AF145" s="168"/>
      <c r="AG145" s="168"/>
      <c r="AI145" s="170"/>
      <c r="AJ145" s="170"/>
      <c r="AK145" s="166"/>
      <c r="AL145" s="166">
        <f>IFERROR(VLOOKUP(B145,[2]rptBudgetaryBudgetCrossOrganiza!$A$12570:$O$12875,13,FALSE),"0")</f>
        <v>0</v>
      </c>
      <c r="AM145" s="166"/>
      <c r="AN145" s="166"/>
      <c r="AO145" s="166"/>
      <c r="AP145" s="166"/>
      <c r="AQ145" s="166"/>
      <c r="AS145" s="142"/>
      <c r="AT145" s="142"/>
      <c r="AU145" s="142"/>
      <c r="AV145" s="142"/>
      <c r="AW145" s="142"/>
      <c r="AX145" s="142"/>
      <c r="AY145" s="142"/>
      <c r="AZ145" s="142"/>
    </row>
    <row r="146" spans="1:52" x14ac:dyDescent="0.2">
      <c r="A146" s="182"/>
      <c r="B146" s="143" t="s">
        <v>315</v>
      </c>
      <c r="C146" s="149" t="str">
        <f t="shared" si="14"/>
        <v>45</v>
      </c>
      <c r="D146" s="149" t="str">
        <f t="shared" si="15"/>
        <v>41</v>
      </c>
      <c r="E146" s="149" t="str">
        <f t="shared" si="16"/>
        <v>000</v>
      </c>
      <c r="F146" s="143" t="str">
        <f t="shared" si="17"/>
        <v>6350.05</v>
      </c>
      <c r="G146" s="143" t="s">
        <v>383</v>
      </c>
      <c r="H146" s="141"/>
      <c r="I146" s="141"/>
      <c r="J146" s="141"/>
      <c r="K146" s="141"/>
      <c r="L146" s="141"/>
      <c r="M146" s="141"/>
      <c r="N146" s="141"/>
      <c r="O146" s="141"/>
      <c r="Q146" s="142"/>
      <c r="R146" s="142"/>
      <c r="S146" s="142"/>
      <c r="T146" s="142"/>
      <c r="U146" s="142"/>
      <c r="V146" s="142"/>
      <c r="W146" s="142"/>
      <c r="X146" s="142"/>
      <c r="Z146" s="168"/>
      <c r="AA146" s="168"/>
      <c r="AB146" s="168"/>
      <c r="AC146" s="168"/>
      <c r="AD146" s="168"/>
      <c r="AE146" s="168"/>
      <c r="AF146" s="168"/>
      <c r="AG146" s="168"/>
      <c r="AI146" s="170"/>
      <c r="AJ146" s="170"/>
      <c r="AK146" s="166"/>
      <c r="AL146" s="166">
        <f>IFERROR(VLOOKUP(B146,[2]rptBudgetaryBudgetCrossOrganiza!$A$12570:$O$12875,13,FALSE),"0")</f>
        <v>0</v>
      </c>
      <c r="AM146" s="166"/>
      <c r="AN146" s="166"/>
      <c r="AO146" s="166"/>
      <c r="AP146" s="166"/>
      <c r="AQ146" s="166"/>
      <c r="AS146" s="142"/>
      <c r="AT146" s="142"/>
      <c r="AU146" s="142"/>
      <c r="AV146" s="142"/>
      <c r="AW146" s="142"/>
      <c r="AX146" s="142"/>
      <c r="AY146" s="142"/>
      <c r="AZ146" s="142"/>
    </row>
    <row r="147" spans="1:52" x14ac:dyDescent="0.2">
      <c r="A147" s="182"/>
      <c r="B147" s="143" t="s">
        <v>316</v>
      </c>
      <c r="C147" s="149" t="str">
        <f t="shared" si="14"/>
        <v>45</v>
      </c>
      <c r="D147" s="149" t="str">
        <f t="shared" si="15"/>
        <v>41</v>
      </c>
      <c r="E147" s="149" t="str">
        <f t="shared" si="16"/>
        <v>000</v>
      </c>
      <c r="F147" s="143" t="str">
        <f t="shared" si="17"/>
        <v>6350.06</v>
      </c>
      <c r="G147" s="143" t="s">
        <v>384</v>
      </c>
      <c r="H147" s="141"/>
      <c r="I147" s="141"/>
      <c r="J147" s="141"/>
      <c r="K147" s="141"/>
      <c r="L147" s="141"/>
      <c r="M147" s="141"/>
      <c r="N147" s="141"/>
      <c r="O147" s="141"/>
      <c r="Q147" s="142"/>
      <c r="R147" s="142"/>
      <c r="S147" s="142"/>
      <c r="T147" s="142"/>
      <c r="U147" s="142"/>
      <c r="V147" s="142"/>
      <c r="W147" s="142"/>
      <c r="X147" s="142"/>
      <c r="Z147" s="168"/>
      <c r="AA147" s="168"/>
      <c r="AB147" s="168"/>
      <c r="AC147" s="168"/>
      <c r="AD147" s="168"/>
      <c r="AE147" s="168"/>
      <c r="AF147" s="168"/>
      <c r="AG147" s="168"/>
      <c r="AI147" s="170"/>
      <c r="AJ147" s="170"/>
      <c r="AK147" s="166"/>
      <c r="AL147" s="166">
        <f>IFERROR(VLOOKUP(B147,[2]rptBudgetaryBudgetCrossOrganiza!$A$12570:$O$12875,13,FALSE),"0")</f>
        <v>0</v>
      </c>
      <c r="AM147" s="166"/>
      <c r="AN147" s="166"/>
      <c r="AO147" s="166"/>
      <c r="AP147" s="166"/>
      <c r="AQ147" s="166"/>
      <c r="AS147" s="142"/>
      <c r="AT147" s="142"/>
      <c r="AU147" s="142"/>
      <c r="AV147" s="142"/>
      <c r="AW147" s="142"/>
      <c r="AX147" s="142"/>
      <c r="AY147" s="142"/>
      <c r="AZ147" s="142"/>
    </row>
    <row r="148" spans="1:52" x14ac:dyDescent="0.2">
      <c r="A148" s="182"/>
      <c r="B148" s="143" t="s">
        <v>317</v>
      </c>
      <c r="C148" s="149" t="str">
        <f t="shared" si="14"/>
        <v>45</v>
      </c>
      <c r="D148" s="149" t="str">
        <f t="shared" si="15"/>
        <v>41</v>
      </c>
      <c r="E148" s="149" t="str">
        <f t="shared" si="16"/>
        <v>000</v>
      </c>
      <c r="F148" s="143" t="str">
        <f t="shared" si="17"/>
        <v>6400.01</v>
      </c>
      <c r="G148" s="143" t="s">
        <v>385</v>
      </c>
      <c r="H148" s="141"/>
      <c r="I148" s="141"/>
      <c r="J148" s="141"/>
      <c r="K148" s="141"/>
      <c r="L148" s="141"/>
      <c r="M148" s="141"/>
      <c r="N148" s="141"/>
      <c r="O148" s="141"/>
      <c r="Q148" s="142"/>
      <c r="R148" s="142"/>
      <c r="S148" s="142"/>
      <c r="T148" s="142"/>
      <c r="U148" s="142"/>
      <c r="V148" s="142"/>
      <c r="W148" s="142"/>
      <c r="X148" s="142"/>
      <c r="Z148" s="168"/>
      <c r="AA148" s="168"/>
      <c r="AB148" s="168"/>
      <c r="AC148" s="168"/>
      <c r="AD148" s="168"/>
      <c r="AE148" s="168"/>
      <c r="AF148" s="168"/>
      <c r="AG148" s="168"/>
      <c r="AI148" s="170"/>
      <c r="AJ148" s="170"/>
      <c r="AK148" s="166"/>
      <c r="AL148" s="166">
        <f>IFERROR(VLOOKUP(B148,[2]rptBudgetaryBudgetCrossOrganiza!$A$12570:$O$12875,13,FALSE),"0")</f>
        <v>0</v>
      </c>
      <c r="AM148" s="166"/>
      <c r="AN148" s="166"/>
      <c r="AO148" s="166"/>
      <c r="AP148" s="166"/>
      <c r="AQ148" s="166"/>
      <c r="AS148" s="142"/>
      <c r="AT148" s="142"/>
      <c r="AU148" s="142"/>
      <c r="AV148" s="142"/>
      <c r="AW148" s="142"/>
      <c r="AX148" s="142"/>
      <c r="AY148" s="142"/>
      <c r="AZ148" s="142"/>
    </row>
    <row r="149" spans="1:52" x14ac:dyDescent="0.2">
      <c r="A149" s="182"/>
      <c r="B149" s="143" t="s">
        <v>318</v>
      </c>
      <c r="C149" s="149" t="str">
        <f t="shared" si="14"/>
        <v>45</v>
      </c>
      <c r="D149" s="149" t="str">
        <f t="shared" si="15"/>
        <v>41</v>
      </c>
      <c r="E149" s="149" t="str">
        <f t="shared" si="16"/>
        <v>000</v>
      </c>
      <c r="F149" s="143" t="str">
        <f t="shared" si="17"/>
        <v>6400.02</v>
      </c>
      <c r="G149" s="143" t="s">
        <v>386</v>
      </c>
      <c r="H149" s="141"/>
      <c r="I149" s="141"/>
      <c r="J149" s="141"/>
      <c r="K149" s="141"/>
      <c r="L149" s="141"/>
      <c r="M149" s="141"/>
      <c r="N149" s="141"/>
      <c r="O149" s="141"/>
      <c r="Q149" s="142"/>
      <c r="R149" s="142"/>
      <c r="S149" s="142"/>
      <c r="T149" s="142"/>
      <c r="U149" s="142"/>
      <c r="V149" s="142"/>
      <c r="W149" s="142"/>
      <c r="X149" s="142"/>
      <c r="Z149" s="168"/>
      <c r="AA149" s="168"/>
      <c r="AB149" s="168"/>
      <c r="AC149" s="168"/>
      <c r="AD149" s="168"/>
      <c r="AE149" s="168"/>
      <c r="AF149" s="168"/>
      <c r="AG149" s="168"/>
      <c r="AI149" s="170"/>
      <c r="AJ149" s="170"/>
      <c r="AK149" s="166"/>
      <c r="AL149" s="166">
        <f>IFERROR(VLOOKUP(B149,[2]rptBudgetaryBudgetCrossOrganiza!$A$12570:$O$12875,13,FALSE),"0")</f>
        <v>0</v>
      </c>
      <c r="AM149" s="166"/>
      <c r="AN149" s="166"/>
      <c r="AO149" s="166"/>
      <c r="AP149" s="166"/>
      <c r="AQ149" s="166"/>
      <c r="AS149" s="142"/>
      <c r="AT149" s="142"/>
      <c r="AU149" s="142"/>
      <c r="AV149" s="142"/>
      <c r="AW149" s="142"/>
      <c r="AX149" s="142"/>
      <c r="AY149" s="142"/>
      <c r="AZ149" s="142"/>
    </row>
    <row r="150" spans="1:52" x14ac:dyDescent="0.2">
      <c r="A150" s="182"/>
      <c r="B150" s="143" t="s">
        <v>319</v>
      </c>
      <c r="C150" s="149" t="str">
        <f t="shared" si="14"/>
        <v>45</v>
      </c>
      <c r="D150" s="149" t="str">
        <f t="shared" si="15"/>
        <v>41</v>
      </c>
      <c r="E150" s="149" t="str">
        <f t="shared" si="16"/>
        <v>000</v>
      </c>
      <c r="F150" s="143" t="str">
        <f t="shared" si="17"/>
        <v>6400.03</v>
      </c>
      <c r="G150" s="143" t="s">
        <v>387</v>
      </c>
      <c r="H150" s="141"/>
      <c r="I150" s="141"/>
      <c r="J150" s="141"/>
      <c r="K150" s="141"/>
      <c r="L150" s="141"/>
      <c r="M150" s="141"/>
      <c r="N150" s="141"/>
      <c r="O150" s="141"/>
      <c r="Q150" s="142"/>
      <c r="R150" s="142"/>
      <c r="S150" s="142"/>
      <c r="T150" s="142"/>
      <c r="U150" s="142"/>
      <c r="V150" s="142"/>
      <c r="W150" s="142"/>
      <c r="X150" s="142"/>
      <c r="Z150" s="168"/>
      <c r="AA150" s="168"/>
      <c r="AB150" s="168"/>
      <c r="AC150" s="168"/>
      <c r="AD150" s="168"/>
      <c r="AE150" s="168"/>
      <c r="AF150" s="168"/>
      <c r="AG150" s="168"/>
      <c r="AI150" s="170"/>
      <c r="AJ150" s="170"/>
      <c r="AK150" s="166"/>
      <c r="AL150" s="166">
        <f>IFERROR(VLOOKUP(B150,[2]rptBudgetaryBudgetCrossOrganiza!$A$12570:$O$12875,13,FALSE),"0")</f>
        <v>0</v>
      </c>
      <c r="AM150" s="166"/>
      <c r="AN150" s="166"/>
      <c r="AO150" s="166"/>
      <c r="AP150" s="166"/>
      <c r="AQ150" s="166"/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82"/>
      <c r="B151" s="143" t="s">
        <v>320</v>
      </c>
      <c r="C151" s="149" t="str">
        <f t="shared" si="14"/>
        <v>45</v>
      </c>
      <c r="D151" s="149" t="str">
        <f t="shared" si="15"/>
        <v>41</v>
      </c>
      <c r="E151" s="149" t="str">
        <f t="shared" si="16"/>
        <v>000</v>
      </c>
      <c r="F151" s="143" t="str">
        <f t="shared" si="17"/>
        <v>6400.04</v>
      </c>
      <c r="G151" s="143" t="s">
        <v>388</v>
      </c>
      <c r="H151" s="141"/>
      <c r="I151" s="141"/>
      <c r="J151" s="141"/>
      <c r="K151" s="141"/>
      <c r="L151" s="141"/>
      <c r="M151" s="141"/>
      <c r="N151" s="141"/>
      <c r="O151" s="141"/>
      <c r="Q151" s="142"/>
      <c r="R151" s="142"/>
      <c r="S151" s="142"/>
      <c r="T151" s="142"/>
      <c r="U151" s="142"/>
      <c r="V151" s="142"/>
      <c r="W151" s="142"/>
      <c r="X151" s="142"/>
      <c r="Z151" s="168"/>
      <c r="AA151" s="168"/>
      <c r="AB151" s="168"/>
      <c r="AC151" s="168"/>
      <c r="AD151" s="168"/>
      <c r="AE151" s="168"/>
      <c r="AF151" s="168"/>
      <c r="AG151" s="168"/>
      <c r="AI151" s="170"/>
      <c r="AJ151" s="170"/>
      <c r="AK151" s="166"/>
      <c r="AL151" s="166">
        <f>IFERROR(VLOOKUP(B151,[2]rptBudgetaryBudgetCrossOrganiza!$A$12570:$O$12875,13,FALSE),"0")</f>
        <v>0</v>
      </c>
      <c r="AM151" s="166"/>
      <c r="AN151" s="166"/>
      <c r="AO151" s="166"/>
      <c r="AP151" s="166"/>
      <c r="AQ151" s="166"/>
      <c r="AS151" s="142"/>
      <c r="AT151" s="142"/>
      <c r="AU151" s="142"/>
      <c r="AV151" s="142"/>
      <c r="AW151" s="142"/>
      <c r="AX151" s="142"/>
      <c r="AY151" s="142"/>
      <c r="AZ151" s="142"/>
    </row>
    <row r="152" spans="1:52" x14ac:dyDescent="0.2">
      <c r="A152" s="182"/>
      <c r="B152" s="143" t="s">
        <v>321</v>
      </c>
      <c r="C152" s="149" t="str">
        <f t="shared" si="14"/>
        <v>45</v>
      </c>
      <c r="D152" s="149" t="str">
        <f t="shared" si="15"/>
        <v>41</v>
      </c>
      <c r="E152" s="149" t="str">
        <f t="shared" si="16"/>
        <v>000</v>
      </c>
      <c r="F152" s="143" t="str">
        <f t="shared" si="17"/>
        <v>6400.05</v>
      </c>
      <c r="G152" s="143" t="s">
        <v>389</v>
      </c>
      <c r="H152" s="141"/>
      <c r="I152" s="141"/>
      <c r="J152" s="141"/>
      <c r="K152" s="141"/>
      <c r="L152" s="141"/>
      <c r="M152" s="141"/>
      <c r="N152" s="141"/>
      <c r="O152" s="141"/>
      <c r="Q152" s="142"/>
      <c r="R152" s="142"/>
      <c r="S152" s="142"/>
      <c r="T152" s="142"/>
      <c r="U152" s="142"/>
      <c r="V152" s="142"/>
      <c r="W152" s="142"/>
      <c r="X152" s="142"/>
      <c r="Z152" s="168"/>
      <c r="AA152" s="168"/>
      <c r="AB152" s="168"/>
      <c r="AC152" s="168"/>
      <c r="AD152" s="168"/>
      <c r="AE152" s="168"/>
      <c r="AF152" s="168"/>
      <c r="AG152" s="168"/>
      <c r="AI152" s="170"/>
      <c r="AJ152" s="170"/>
      <c r="AK152" s="166"/>
      <c r="AL152" s="166">
        <f>IFERROR(VLOOKUP(B152,[2]rptBudgetaryBudgetCrossOrganiza!$A$12570:$O$12875,13,FALSE),"0")</f>
        <v>0</v>
      </c>
      <c r="AM152" s="166"/>
      <c r="AN152" s="166"/>
      <c r="AO152" s="166"/>
      <c r="AP152" s="166"/>
      <c r="AQ152" s="166"/>
      <c r="AS152" s="142"/>
      <c r="AT152" s="142"/>
      <c r="AU152" s="142"/>
      <c r="AV152" s="142"/>
      <c r="AW152" s="142"/>
      <c r="AX152" s="142"/>
      <c r="AY152" s="142"/>
      <c r="AZ152" s="142"/>
    </row>
    <row r="153" spans="1:52" x14ac:dyDescent="0.2">
      <c r="A153" s="182"/>
      <c r="B153" s="143" t="s">
        <v>322</v>
      </c>
      <c r="C153" s="149" t="str">
        <f t="shared" si="14"/>
        <v>45</v>
      </c>
      <c r="D153" s="149" t="str">
        <f t="shared" si="15"/>
        <v>41</v>
      </c>
      <c r="E153" s="149" t="str">
        <f t="shared" si="16"/>
        <v>000</v>
      </c>
      <c r="F153" s="143" t="str">
        <f t="shared" si="17"/>
        <v>6600.01</v>
      </c>
      <c r="G153" s="143" t="s">
        <v>390</v>
      </c>
      <c r="H153" s="141"/>
      <c r="I153" s="141"/>
      <c r="J153" s="141"/>
      <c r="K153" s="141"/>
      <c r="L153" s="141"/>
      <c r="M153" s="141"/>
      <c r="N153" s="141"/>
      <c r="O153" s="141"/>
      <c r="Q153" s="142"/>
      <c r="R153" s="142"/>
      <c r="S153" s="142"/>
      <c r="T153" s="142"/>
      <c r="U153" s="142"/>
      <c r="V153" s="142"/>
      <c r="W153" s="142"/>
      <c r="X153" s="142"/>
      <c r="Z153" s="168"/>
      <c r="AA153" s="168"/>
      <c r="AB153" s="168"/>
      <c r="AC153" s="168"/>
      <c r="AD153" s="168"/>
      <c r="AE153" s="168"/>
      <c r="AF153" s="168"/>
      <c r="AG153" s="168"/>
      <c r="AI153" s="170"/>
      <c r="AJ153" s="170"/>
      <c r="AK153" s="166"/>
      <c r="AL153" s="166">
        <f>IFERROR(VLOOKUP(B153,[2]rptBudgetaryBudgetCrossOrganiza!$A$12570:$O$12875,13,FALSE),"0")</f>
        <v>0</v>
      </c>
      <c r="AM153" s="166"/>
      <c r="AN153" s="166"/>
      <c r="AO153" s="166"/>
      <c r="AP153" s="166"/>
      <c r="AQ153" s="166"/>
      <c r="AS153" s="142"/>
      <c r="AT153" s="142"/>
      <c r="AU153" s="142"/>
      <c r="AV153" s="142"/>
      <c r="AW153" s="142"/>
      <c r="AX153" s="142"/>
      <c r="AY153" s="142"/>
      <c r="AZ153" s="142"/>
    </row>
    <row r="154" spans="1:52" x14ac:dyDescent="0.2">
      <c r="A154" s="182"/>
      <c r="B154" s="143" t="s">
        <v>323</v>
      </c>
      <c r="C154" s="149" t="str">
        <f t="shared" si="14"/>
        <v>45</v>
      </c>
      <c r="D154" s="149" t="str">
        <f t="shared" si="15"/>
        <v>41</v>
      </c>
      <c r="E154" s="149" t="str">
        <f t="shared" si="16"/>
        <v>000</v>
      </c>
      <c r="F154" s="143" t="str">
        <f t="shared" si="17"/>
        <v>6600.03</v>
      </c>
      <c r="G154" s="143" t="s">
        <v>391</v>
      </c>
      <c r="H154" s="141"/>
      <c r="I154" s="141"/>
      <c r="J154" s="141"/>
      <c r="K154" s="141"/>
      <c r="L154" s="141"/>
      <c r="M154" s="141"/>
      <c r="N154" s="141"/>
      <c r="O154" s="141"/>
      <c r="Q154" s="142"/>
      <c r="R154" s="142"/>
      <c r="S154" s="142"/>
      <c r="T154" s="142"/>
      <c r="U154" s="142"/>
      <c r="V154" s="142"/>
      <c r="W154" s="142"/>
      <c r="X154" s="142"/>
      <c r="Z154" s="168"/>
      <c r="AA154" s="168"/>
      <c r="AB154" s="168"/>
      <c r="AC154" s="168"/>
      <c r="AD154" s="168"/>
      <c r="AE154" s="168"/>
      <c r="AF154" s="168"/>
      <c r="AG154" s="168"/>
      <c r="AI154" s="170"/>
      <c r="AJ154" s="170"/>
      <c r="AK154" s="166"/>
      <c r="AL154" s="166">
        <f>IFERROR(VLOOKUP(B154,[2]rptBudgetaryBudgetCrossOrganiza!$A$12570:$O$12875,13,FALSE),"0")</f>
        <v>0</v>
      </c>
      <c r="AM154" s="166"/>
      <c r="AN154" s="166"/>
      <c r="AO154" s="166"/>
      <c r="AP154" s="166"/>
      <c r="AQ154" s="166"/>
      <c r="AS154" s="142"/>
      <c r="AT154" s="142"/>
      <c r="AU154" s="142"/>
      <c r="AV154" s="142"/>
      <c r="AW154" s="142"/>
      <c r="AX154" s="142"/>
      <c r="AY154" s="142"/>
      <c r="AZ154" s="142"/>
    </row>
    <row r="155" spans="1:52" x14ac:dyDescent="0.2">
      <c r="A155" s="182"/>
      <c r="B155" s="143" t="s">
        <v>324</v>
      </c>
      <c r="C155" s="149" t="str">
        <f t="shared" si="14"/>
        <v>45</v>
      </c>
      <c r="D155" s="149" t="str">
        <f t="shared" si="15"/>
        <v>41</v>
      </c>
      <c r="E155" s="149" t="str">
        <f t="shared" si="16"/>
        <v>000</v>
      </c>
      <c r="F155" s="143" t="str">
        <f t="shared" si="17"/>
        <v>6600.04</v>
      </c>
      <c r="G155" s="143" t="s">
        <v>85</v>
      </c>
      <c r="H155" s="141"/>
      <c r="I155" s="141"/>
      <c r="J155" s="141"/>
      <c r="K155" s="141"/>
      <c r="L155" s="141"/>
      <c r="M155" s="141"/>
      <c r="N155" s="141"/>
      <c r="O155" s="141"/>
      <c r="Q155" s="142"/>
      <c r="R155" s="142"/>
      <c r="S155" s="142"/>
      <c r="T155" s="142"/>
      <c r="U155" s="142"/>
      <c r="V155" s="142"/>
      <c r="W155" s="142"/>
      <c r="X155" s="142"/>
      <c r="Z155" s="168"/>
      <c r="AA155" s="168"/>
      <c r="AB155" s="168"/>
      <c r="AC155" s="168"/>
      <c r="AD155" s="168"/>
      <c r="AE155" s="168"/>
      <c r="AF155" s="168"/>
      <c r="AG155" s="168"/>
      <c r="AI155" s="170"/>
      <c r="AJ155" s="170"/>
      <c r="AK155" s="166"/>
      <c r="AL155" s="166">
        <f>IFERROR(VLOOKUP(B155,[2]rptBudgetaryBudgetCrossOrganiza!$A$12570:$O$12875,13,FALSE),"0")</f>
        <v>0</v>
      </c>
      <c r="AM155" s="166"/>
      <c r="AN155" s="166"/>
      <c r="AO155" s="166"/>
      <c r="AP155" s="166"/>
      <c r="AQ155" s="166"/>
      <c r="AS155" s="142"/>
      <c r="AT155" s="142"/>
      <c r="AU155" s="142"/>
      <c r="AV155" s="142"/>
      <c r="AW155" s="142"/>
      <c r="AX155" s="142"/>
      <c r="AY155" s="142"/>
      <c r="AZ155" s="142"/>
    </row>
    <row r="156" spans="1:52" x14ac:dyDescent="0.2">
      <c r="A156" s="182"/>
      <c r="B156" s="143" t="s">
        <v>325</v>
      </c>
      <c r="C156" s="149" t="str">
        <f t="shared" si="14"/>
        <v>45</v>
      </c>
      <c r="D156" s="149" t="str">
        <f t="shared" si="15"/>
        <v>41</v>
      </c>
      <c r="E156" s="149" t="str">
        <f t="shared" si="16"/>
        <v>000</v>
      </c>
      <c r="F156" s="143" t="str">
        <f t="shared" si="17"/>
        <v>6600.05</v>
      </c>
      <c r="G156" s="143" t="s">
        <v>392</v>
      </c>
      <c r="H156" s="141"/>
      <c r="I156" s="141"/>
      <c r="J156" s="141"/>
      <c r="K156" s="141"/>
      <c r="L156" s="141"/>
      <c r="M156" s="141"/>
      <c r="N156" s="141"/>
      <c r="O156" s="141"/>
      <c r="Q156" s="142"/>
      <c r="R156" s="142"/>
      <c r="S156" s="142"/>
      <c r="T156" s="142"/>
      <c r="U156" s="142"/>
      <c r="V156" s="142"/>
      <c r="W156" s="142"/>
      <c r="X156" s="142"/>
      <c r="Z156" s="168"/>
      <c r="AA156" s="168"/>
      <c r="AB156" s="168"/>
      <c r="AC156" s="168"/>
      <c r="AD156" s="168"/>
      <c r="AE156" s="168"/>
      <c r="AF156" s="168"/>
      <c r="AG156" s="168"/>
      <c r="AI156" s="170"/>
      <c r="AJ156" s="170"/>
      <c r="AK156" s="166"/>
      <c r="AL156" s="166">
        <f>IFERROR(VLOOKUP(B156,[2]rptBudgetaryBudgetCrossOrganiza!$A$12570:$O$12875,13,FALSE),"0")</f>
        <v>0</v>
      </c>
      <c r="AM156" s="166"/>
      <c r="AN156" s="166"/>
      <c r="AO156" s="166"/>
      <c r="AP156" s="166"/>
      <c r="AQ156" s="166"/>
      <c r="AS156" s="142"/>
      <c r="AT156" s="142"/>
      <c r="AU156" s="142"/>
      <c r="AV156" s="142"/>
      <c r="AW156" s="142"/>
      <c r="AX156" s="142"/>
      <c r="AY156" s="142"/>
      <c r="AZ156" s="142"/>
    </row>
    <row r="157" spans="1:52" x14ac:dyDescent="0.2">
      <c r="A157" s="182"/>
      <c r="B157" s="143" t="s">
        <v>326</v>
      </c>
      <c r="C157" s="149" t="str">
        <f t="shared" si="14"/>
        <v>45</v>
      </c>
      <c r="D157" s="149" t="str">
        <f t="shared" si="15"/>
        <v>41</v>
      </c>
      <c r="E157" s="149" t="str">
        <f t="shared" si="16"/>
        <v>000</v>
      </c>
      <c r="F157" s="143" t="str">
        <f t="shared" si="17"/>
        <v>6600.06</v>
      </c>
      <c r="G157" s="143" t="s">
        <v>393</v>
      </c>
      <c r="H157" s="141"/>
      <c r="I157" s="141"/>
      <c r="J157" s="141"/>
      <c r="K157" s="141"/>
      <c r="L157" s="141"/>
      <c r="M157" s="141"/>
      <c r="N157" s="141"/>
      <c r="O157" s="141"/>
      <c r="Q157" s="142"/>
      <c r="R157" s="142"/>
      <c r="S157" s="142"/>
      <c r="T157" s="142"/>
      <c r="U157" s="142"/>
      <c r="V157" s="142"/>
      <c r="W157" s="142"/>
      <c r="X157" s="142"/>
      <c r="Z157" s="168"/>
      <c r="AA157" s="168"/>
      <c r="AB157" s="168"/>
      <c r="AC157" s="168"/>
      <c r="AD157" s="168"/>
      <c r="AE157" s="168"/>
      <c r="AF157" s="168"/>
      <c r="AG157" s="168"/>
      <c r="AI157" s="170"/>
      <c r="AJ157" s="170"/>
      <c r="AK157" s="166"/>
      <c r="AL157" s="166">
        <f>IFERROR(VLOOKUP(B157,[2]rptBudgetaryBudgetCrossOrganiza!$A$12570:$O$12875,13,FALSE),"0")</f>
        <v>0</v>
      </c>
      <c r="AM157" s="166"/>
      <c r="AN157" s="166"/>
      <c r="AO157" s="166"/>
      <c r="AP157" s="166"/>
      <c r="AQ157" s="166"/>
      <c r="AS157" s="142"/>
      <c r="AT157" s="142"/>
      <c r="AU157" s="142"/>
      <c r="AV157" s="142"/>
      <c r="AW157" s="142"/>
      <c r="AX157" s="142"/>
      <c r="AY157" s="142"/>
      <c r="AZ157" s="142"/>
    </row>
    <row r="158" spans="1:52" x14ac:dyDescent="0.2">
      <c r="A158" s="182"/>
      <c r="B158" s="143" t="s">
        <v>327</v>
      </c>
      <c r="C158" s="149" t="str">
        <f t="shared" si="14"/>
        <v>45</v>
      </c>
      <c r="D158" s="149" t="str">
        <f t="shared" si="15"/>
        <v>41</v>
      </c>
      <c r="E158" s="149" t="str">
        <f t="shared" si="16"/>
        <v>000</v>
      </c>
      <c r="F158" s="143" t="str">
        <f t="shared" si="17"/>
        <v>6600.07</v>
      </c>
      <c r="G158" s="143" t="s">
        <v>394</v>
      </c>
      <c r="H158" s="141"/>
      <c r="I158" s="141"/>
      <c r="J158" s="141"/>
      <c r="K158" s="141"/>
      <c r="L158" s="141"/>
      <c r="M158" s="141"/>
      <c r="N158" s="141"/>
      <c r="O158" s="141"/>
      <c r="Q158" s="142"/>
      <c r="R158" s="142"/>
      <c r="S158" s="142"/>
      <c r="T158" s="142"/>
      <c r="U158" s="142"/>
      <c r="V158" s="142"/>
      <c r="W158" s="142"/>
      <c r="X158" s="142"/>
      <c r="Z158" s="168"/>
      <c r="AA158" s="168"/>
      <c r="AB158" s="168"/>
      <c r="AC158" s="168"/>
      <c r="AD158" s="168"/>
      <c r="AE158" s="168"/>
      <c r="AF158" s="168"/>
      <c r="AG158" s="168"/>
      <c r="AI158" s="170"/>
      <c r="AJ158" s="170"/>
      <c r="AK158" s="166"/>
      <c r="AL158" s="166">
        <f>IFERROR(VLOOKUP(B158,[2]rptBudgetaryBudgetCrossOrganiza!$A$12570:$O$12875,13,FALSE),"0")</f>
        <v>0</v>
      </c>
      <c r="AM158" s="166"/>
      <c r="AN158" s="166"/>
      <c r="AO158" s="166"/>
      <c r="AP158" s="166"/>
      <c r="AQ158" s="166"/>
      <c r="AS158" s="142"/>
      <c r="AT158" s="142"/>
      <c r="AU158" s="142"/>
      <c r="AV158" s="142"/>
      <c r="AW158" s="142"/>
      <c r="AX158" s="142"/>
      <c r="AY158" s="142"/>
      <c r="AZ158" s="142"/>
    </row>
    <row r="159" spans="1:52" x14ac:dyDescent="0.2">
      <c r="A159" s="182"/>
      <c r="B159" s="143" t="s">
        <v>328</v>
      </c>
      <c r="C159" s="149" t="str">
        <f t="shared" ref="C159:C172" si="18">MID(B159,5,2)</f>
        <v>45</v>
      </c>
      <c r="D159" s="149" t="str">
        <f t="shared" ref="D159:D172" si="19">MID(B159,8,2)</f>
        <v>41</v>
      </c>
      <c r="E159" s="149" t="str">
        <f t="shared" ref="E159:E172" si="20">MID(B159,11,3)</f>
        <v>000</v>
      </c>
      <c r="F159" s="143" t="str">
        <f t="shared" ref="F159:F172" si="21">RIGHT(B159,7)</f>
        <v>6600.08</v>
      </c>
      <c r="G159" s="143" t="s">
        <v>395</v>
      </c>
      <c r="H159" s="141"/>
      <c r="I159" s="141"/>
      <c r="J159" s="141"/>
      <c r="K159" s="141"/>
      <c r="L159" s="141"/>
      <c r="M159" s="141"/>
      <c r="N159" s="141"/>
      <c r="O159" s="141"/>
      <c r="Q159" s="142"/>
      <c r="R159" s="142"/>
      <c r="S159" s="142"/>
      <c r="T159" s="142"/>
      <c r="U159" s="142"/>
      <c r="V159" s="142"/>
      <c r="W159" s="142"/>
      <c r="X159" s="142"/>
      <c r="Z159" s="168"/>
      <c r="AA159" s="168"/>
      <c r="AB159" s="168"/>
      <c r="AC159" s="168"/>
      <c r="AD159" s="168"/>
      <c r="AE159" s="168"/>
      <c r="AF159" s="168"/>
      <c r="AG159" s="168"/>
      <c r="AI159" s="170"/>
      <c r="AJ159" s="170"/>
      <c r="AK159" s="166"/>
      <c r="AL159" s="166">
        <f>IFERROR(VLOOKUP(B159,[2]rptBudgetaryBudgetCrossOrganiza!$A$12570:$O$12875,13,FALSE),"0")</f>
        <v>0</v>
      </c>
      <c r="AM159" s="166"/>
      <c r="AN159" s="166"/>
      <c r="AO159" s="166"/>
      <c r="AP159" s="166"/>
      <c r="AQ159" s="166"/>
      <c r="AS159" s="142"/>
      <c r="AT159" s="142"/>
      <c r="AU159" s="142"/>
      <c r="AV159" s="142"/>
      <c r="AW159" s="142"/>
      <c r="AX159" s="142"/>
      <c r="AY159" s="142"/>
      <c r="AZ159" s="142"/>
    </row>
    <row r="160" spans="1:52" x14ac:dyDescent="0.2">
      <c r="A160" s="182"/>
      <c r="B160" s="143" t="s">
        <v>329</v>
      </c>
      <c r="C160" s="149" t="str">
        <f t="shared" si="18"/>
        <v>45</v>
      </c>
      <c r="D160" s="149" t="str">
        <f t="shared" si="19"/>
        <v>41</v>
      </c>
      <c r="E160" s="149" t="str">
        <f t="shared" si="20"/>
        <v>000</v>
      </c>
      <c r="F160" s="143" t="str">
        <f t="shared" si="21"/>
        <v>6600.14</v>
      </c>
      <c r="G160" s="143" t="s">
        <v>396</v>
      </c>
      <c r="H160" s="141"/>
      <c r="I160" s="141"/>
      <c r="J160" s="141"/>
      <c r="K160" s="141"/>
      <c r="L160" s="141"/>
      <c r="M160" s="141"/>
      <c r="N160" s="141"/>
      <c r="O160" s="141"/>
      <c r="Q160" s="142"/>
      <c r="R160" s="142"/>
      <c r="S160" s="142"/>
      <c r="T160" s="142"/>
      <c r="U160" s="142"/>
      <c r="V160" s="142"/>
      <c r="W160" s="142"/>
      <c r="X160" s="142"/>
      <c r="Z160" s="168"/>
      <c r="AA160" s="168"/>
      <c r="AB160" s="168"/>
      <c r="AC160" s="168"/>
      <c r="AD160" s="168"/>
      <c r="AE160" s="168"/>
      <c r="AF160" s="168"/>
      <c r="AG160" s="168"/>
      <c r="AI160" s="170"/>
      <c r="AJ160" s="170"/>
      <c r="AK160" s="166"/>
      <c r="AL160" s="166">
        <f>IFERROR(VLOOKUP(B160,[2]rptBudgetaryBudgetCrossOrganiza!$A$12570:$O$12875,13,FALSE),"0")</f>
        <v>0</v>
      </c>
      <c r="AM160" s="166"/>
      <c r="AN160" s="166"/>
      <c r="AO160" s="166"/>
      <c r="AP160" s="166"/>
      <c r="AQ160" s="166"/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82"/>
      <c r="B161" s="143" t="s">
        <v>330</v>
      </c>
      <c r="C161" s="149" t="str">
        <f t="shared" si="18"/>
        <v>45</v>
      </c>
      <c r="D161" s="149" t="str">
        <f t="shared" si="19"/>
        <v>41</v>
      </c>
      <c r="E161" s="149" t="str">
        <f t="shared" si="20"/>
        <v>000</v>
      </c>
      <c r="F161" s="143" t="str">
        <f t="shared" si="21"/>
        <v>6600.24</v>
      </c>
      <c r="G161" s="143" t="s">
        <v>397</v>
      </c>
      <c r="H161" s="141"/>
      <c r="I161" s="141"/>
      <c r="J161" s="141"/>
      <c r="K161" s="141"/>
      <c r="L161" s="141"/>
      <c r="M161" s="141"/>
      <c r="N161" s="141"/>
      <c r="O161" s="141"/>
      <c r="Q161" s="142"/>
      <c r="R161" s="142"/>
      <c r="S161" s="142"/>
      <c r="T161" s="142"/>
      <c r="U161" s="142"/>
      <c r="V161" s="142"/>
      <c r="W161" s="142"/>
      <c r="X161" s="142"/>
      <c r="Z161" s="168"/>
      <c r="AA161" s="168"/>
      <c r="AB161" s="168"/>
      <c r="AC161" s="168"/>
      <c r="AD161" s="168"/>
      <c r="AE161" s="168"/>
      <c r="AF161" s="168"/>
      <c r="AG161" s="168"/>
      <c r="AI161" s="170"/>
      <c r="AJ161" s="170"/>
      <c r="AK161" s="166"/>
      <c r="AL161" s="166">
        <f>IFERROR(VLOOKUP(B161,[2]rptBudgetaryBudgetCrossOrganiza!$A$12570:$O$12875,13,FALSE),"0")</f>
        <v>0</v>
      </c>
      <c r="AM161" s="166"/>
      <c r="AN161" s="166"/>
      <c r="AO161" s="166"/>
      <c r="AP161" s="166"/>
      <c r="AQ161" s="166"/>
      <c r="AS161" s="142"/>
      <c r="AT161" s="142"/>
      <c r="AU161" s="142"/>
      <c r="AV161" s="142"/>
      <c r="AW161" s="142"/>
      <c r="AX161" s="142"/>
      <c r="AY161" s="142"/>
      <c r="AZ161" s="142"/>
    </row>
    <row r="162" spans="1:52" x14ac:dyDescent="0.2">
      <c r="A162" s="182"/>
      <c r="B162" s="143" t="s">
        <v>331</v>
      </c>
      <c r="C162" s="149" t="str">
        <f t="shared" si="18"/>
        <v>45</v>
      </c>
      <c r="D162" s="149" t="str">
        <f t="shared" si="19"/>
        <v>41</v>
      </c>
      <c r="E162" s="149" t="str">
        <f t="shared" si="20"/>
        <v>000</v>
      </c>
      <c r="F162" s="143" t="str">
        <f t="shared" si="21"/>
        <v>6600.25</v>
      </c>
      <c r="G162" s="143" t="s">
        <v>112</v>
      </c>
      <c r="H162" s="141"/>
      <c r="I162" s="141"/>
      <c r="J162" s="141"/>
      <c r="K162" s="141"/>
      <c r="L162" s="141"/>
      <c r="M162" s="141"/>
      <c r="N162" s="141"/>
      <c r="O162" s="141"/>
      <c r="Q162" s="142"/>
      <c r="R162" s="142"/>
      <c r="S162" s="142"/>
      <c r="T162" s="142"/>
      <c r="U162" s="142"/>
      <c r="V162" s="142"/>
      <c r="W162" s="142"/>
      <c r="X162" s="142"/>
      <c r="Z162" s="168"/>
      <c r="AA162" s="168"/>
      <c r="AB162" s="168"/>
      <c r="AC162" s="168"/>
      <c r="AD162" s="168"/>
      <c r="AE162" s="168"/>
      <c r="AF162" s="168"/>
      <c r="AG162" s="168"/>
      <c r="AI162" s="170"/>
      <c r="AJ162" s="170"/>
      <c r="AK162" s="166"/>
      <c r="AL162" s="166">
        <f>IFERROR(VLOOKUP(B162,[2]rptBudgetaryBudgetCrossOrganiza!$A$12570:$O$12875,13,FALSE),"0")</f>
        <v>0</v>
      </c>
      <c r="AM162" s="166"/>
      <c r="AN162" s="166"/>
      <c r="AO162" s="166"/>
      <c r="AP162" s="166"/>
      <c r="AQ162" s="166"/>
      <c r="AS162" s="142"/>
      <c r="AT162" s="142"/>
      <c r="AU162" s="142"/>
      <c r="AV162" s="142"/>
      <c r="AW162" s="142"/>
      <c r="AX162" s="142"/>
      <c r="AY162" s="142"/>
      <c r="AZ162" s="142"/>
    </row>
    <row r="163" spans="1:52" x14ac:dyDescent="0.2">
      <c r="A163" s="182"/>
      <c r="B163" s="143" t="s">
        <v>332</v>
      </c>
      <c r="C163" s="149" t="str">
        <f t="shared" si="18"/>
        <v>45</v>
      </c>
      <c r="D163" s="149" t="str">
        <f t="shared" si="19"/>
        <v>41</v>
      </c>
      <c r="E163" s="149" t="str">
        <f t="shared" si="20"/>
        <v>000</v>
      </c>
      <c r="F163" s="143" t="str">
        <f t="shared" si="21"/>
        <v>6600.26</v>
      </c>
      <c r="G163" s="143" t="s">
        <v>116</v>
      </c>
      <c r="H163" s="141"/>
      <c r="I163" s="141"/>
      <c r="J163" s="141"/>
      <c r="K163" s="141"/>
      <c r="L163" s="141"/>
      <c r="M163" s="141"/>
      <c r="N163" s="141"/>
      <c r="O163" s="141"/>
      <c r="Q163" s="142"/>
      <c r="R163" s="142"/>
      <c r="S163" s="142"/>
      <c r="T163" s="142"/>
      <c r="U163" s="142"/>
      <c r="V163" s="142"/>
      <c r="W163" s="142"/>
      <c r="X163" s="142"/>
      <c r="Z163" s="168"/>
      <c r="AA163" s="168"/>
      <c r="AB163" s="168"/>
      <c r="AC163" s="168"/>
      <c r="AD163" s="168"/>
      <c r="AE163" s="168"/>
      <c r="AF163" s="168"/>
      <c r="AG163" s="168"/>
      <c r="AI163" s="170"/>
      <c r="AJ163" s="170"/>
      <c r="AK163" s="166"/>
      <c r="AL163" s="166">
        <f>IFERROR(VLOOKUP(B163,[2]rptBudgetaryBudgetCrossOrganiza!$A$12570:$O$12875,13,FALSE),"0")</f>
        <v>0</v>
      </c>
      <c r="AM163" s="166"/>
      <c r="AN163" s="166"/>
      <c r="AO163" s="166"/>
      <c r="AP163" s="166"/>
      <c r="AQ163" s="166"/>
      <c r="AS163" s="142"/>
      <c r="AT163" s="142"/>
      <c r="AU163" s="142"/>
      <c r="AV163" s="142"/>
      <c r="AW163" s="142"/>
      <c r="AX163" s="142"/>
      <c r="AY163" s="142"/>
      <c r="AZ163" s="142"/>
    </row>
    <row r="164" spans="1:52" x14ac:dyDescent="0.2">
      <c r="A164" s="182"/>
      <c r="B164" s="143" t="s">
        <v>333</v>
      </c>
      <c r="C164" s="149" t="str">
        <f t="shared" si="18"/>
        <v>45</v>
      </c>
      <c r="D164" s="149" t="str">
        <f t="shared" si="19"/>
        <v>41</v>
      </c>
      <c r="E164" s="149" t="str">
        <f t="shared" si="20"/>
        <v>000</v>
      </c>
      <c r="F164" s="143" t="str">
        <f t="shared" si="21"/>
        <v>6600.27</v>
      </c>
      <c r="G164" s="143" t="s">
        <v>398</v>
      </c>
      <c r="H164" s="141"/>
      <c r="I164" s="141"/>
      <c r="J164" s="141"/>
      <c r="K164" s="141"/>
      <c r="L164" s="141"/>
      <c r="M164" s="141"/>
      <c r="N164" s="141"/>
      <c r="O164" s="141"/>
      <c r="Q164" s="142"/>
      <c r="R164" s="142"/>
      <c r="S164" s="142"/>
      <c r="T164" s="142"/>
      <c r="U164" s="142"/>
      <c r="V164" s="142"/>
      <c r="W164" s="142"/>
      <c r="X164" s="142"/>
      <c r="Z164" s="168"/>
      <c r="AA164" s="168"/>
      <c r="AB164" s="168"/>
      <c r="AC164" s="168"/>
      <c r="AD164" s="168"/>
      <c r="AE164" s="168"/>
      <c r="AF164" s="168"/>
      <c r="AG164" s="168"/>
      <c r="AI164" s="170"/>
      <c r="AJ164" s="170"/>
      <c r="AK164" s="166"/>
      <c r="AL164" s="166">
        <f>IFERROR(VLOOKUP(B164,[2]rptBudgetaryBudgetCrossOrganiza!$A$12570:$O$12875,13,FALSE),"0")</f>
        <v>0</v>
      </c>
      <c r="AM164" s="166"/>
      <c r="AN164" s="166"/>
      <c r="AO164" s="166"/>
      <c r="AP164" s="166"/>
      <c r="AQ164" s="166"/>
      <c r="AS164" s="142"/>
      <c r="AT164" s="142"/>
      <c r="AU164" s="142"/>
      <c r="AV164" s="142"/>
      <c r="AW164" s="142"/>
      <c r="AX164" s="142"/>
      <c r="AY164" s="142"/>
      <c r="AZ164" s="142"/>
    </row>
    <row r="165" spans="1:52" x14ac:dyDescent="0.2">
      <c r="A165" s="182"/>
      <c r="B165" s="143" t="s">
        <v>334</v>
      </c>
      <c r="C165" s="149" t="str">
        <f t="shared" si="18"/>
        <v>45</v>
      </c>
      <c r="D165" s="149" t="str">
        <f t="shared" si="19"/>
        <v>41</v>
      </c>
      <c r="E165" s="149" t="str">
        <f t="shared" si="20"/>
        <v>000</v>
      </c>
      <c r="F165" s="143" t="str">
        <f t="shared" si="21"/>
        <v>6600.29</v>
      </c>
      <c r="G165" s="143" t="s">
        <v>399</v>
      </c>
      <c r="H165" s="141"/>
      <c r="I165" s="141"/>
      <c r="J165" s="141"/>
      <c r="K165" s="141"/>
      <c r="L165" s="141"/>
      <c r="M165" s="141"/>
      <c r="N165" s="141"/>
      <c r="O165" s="141"/>
      <c r="Q165" s="142"/>
      <c r="R165" s="142"/>
      <c r="S165" s="142"/>
      <c r="T165" s="142"/>
      <c r="U165" s="142"/>
      <c r="V165" s="142"/>
      <c r="W165" s="142"/>
      <c r="X165" s="142"/>
      <c r="Z165" s="168"/>
      <c r="AA165" s="168"/>
      <c r="AB165" s="168"/>
      <c r="AC165" s="168"/>
      <c r="AD165" s="168"/>
      <c r="AE165" s="168"/>
      <c r="AF165" s="168"/>
      <c r="AG165" s="168"/>
      <c r="AI165" s="170"/>
      <c r="AJ165" s="170"/>
      <c r="AK165" s="166"/>
      <c r="AL165" s="166">
        <f>IFERROR(VLOOKUP(B165,[2]rptBudgetaryBudgetCrossOrganiza!$A$12570:$O$12875,13,FALSE),"0")</f>
        <v>0</v>
      </c>
      <c r="AM165" s="166"/>
      <c r="AN165" s="166"/>
      <c r="AO165" s="166"/>
      <c r="AP165" s="166"/>
      <c r="AQ165" s="166"/>
      <c r="AS165" s="142"/>
      <c r="AT165" s="142"/>
      <c r="AU165" s="142"/>
      <c r="AV165" s="142"/>
      <c r="AW165" s="142"/>
      <c r="AX165" s="142"/>
      <c r="AY165" s="142"/>
      <c r="AZ165" s="142"/>
    </row>
    <row r="166" spans="1:52" x14ac:dyDescent="0.2">
      <c r="A166" s="182"/>
      <c r="B166" s="143" t="s">
        <v>335</v>
      </c>
      <c r="C166" s="149" t="str">
        <f t="shared" si="18"/>
        <v>45</v>
      </c>
      <c r="D166" s="149" t="str">
        <f t="shared" si="19"/>
        <v>41</v>
      </c>
      <c r="E166" s="149" t="str">
        <f t="shared" si="20"/>
        <v>000</v>
      </c>
      <c r="F166" s="143" t="str">
        <f t="shared" si="21"/>
        <v>6600.30</v>
      </c>
      <c r="G166" s="143" t="s">
        <v>400</v>
      </c>
      <c r="H166" s="141"/>
      <c r="I166" s="141"/>
      <c r="J166" s="141"/>
      <c r="K166" s="141"/>
      <c r="L166" s="141"/>
      <c r="M166" s="141"/>
      <c r="N166" s="141"/>
      <c r="O166" s="141"/>
      <c r="Q166" s="142"/>
      <c r="R166" s="142"/>
      <c r="S166" s="142"/>
      <c r="T166" s="142"/>
      <c r="U166" s="142"/>
      <c r="V166" s="142"/>
      <c r="W166" s="142"/>
      <c r="X166" s="142"/>
      <c r="Z166" s="168"/>
      <c r="AA166" s="168"/>
      <c r="AB166" s="168"/>
      <c r="AC166" s="168"/>
      <c r="AD166" s="168"/>
      <c r="AE166" s="168"/>
      <c r="AF166" s="168"/>
      <c r="AG166" s="168"/>
      <c r="AI166" s="170"/>
      <c r="AJ166" s="170"/>
      <c r="AK166" s="166"/>
      <c r="AL166" s="166">
        <f>IFERROR(VLOOKUP(B166,[2]rptBudgetaryBudgetCrossOrganiza!$A$12570:$O$12875,13,FALSE),"0")</f>
        <v>0</v>
      </c>
      <c r="AM166" s="166"/>
      <c r="AN166" s="166"/>
      <c r="AO166" s="166"/>
      <c r="AP166" s="166"/>
      <c r="AQ166" s="166"/>
      <c r="AS166" s="142"/>
      <c r="AT166" s="142"/>
      <c r="AU166" s="142"/>
      <c r="AV166" s="142"/>
      <c r="AW166" s="142"/>
      <c r="AX166" s="142"/>
      <c r="AY166" s="142"/>
      <c r="AZ166" s="142"/>
    </row>
    <row r="167" spans="1:52" x14ac:dyDescent="0.2">
      <c r="A167" s="182"/>
      <c r="B167" s="143" t="s">
        <v>336</v>
      </c>
      <c r="C167" s="149" t="str">
        <f t="shared" si="18"/>
        <v>45</v>
      </c>
      <c r="D167" s="149" t="str">
        <f t="shared" si="19"/>
        <v>41</v>
      </c>
      <c r="E167" s="149" t="str">
        <f t="shared" si="20"/>
        <v>000</v>
      </c>
      <c r="F167" s="143" t="str">
        <f t="shared" si="21"/>
        <v>7000.03</v>
      </c>
      <c r="G167" s="143" t="s">
        <v>83</v>
      </c>
      <c r="H167" s="141"/>
      <c r="I167" s="141"/>
      <c r="J167" s="141"/>
      <c r="K167" s="141"/>
      <c r="L167" s="141"/>
      <c r="M167" s="141"/>
      <c r="N167" s="141"/>
      <c r="O167" s="141"/>
      <c r="Q167" s="142"/>
      <c r="R167" s="142"/>
      <c r="S167" s="142"/>
      <c r="T167" s="142"/>
      <c r="U167" s="142"/>
      <c r="V167" s="142"/>
      <c r="W167" s="142"/>
      <c r="X167" s="142"/>
      <c r="Z167" s="168"/>
      <c r="AA167" s="168"/>
      <c r="AB167" s="168"/>
      <c r="AC167" s="168"/>
      <c r="AD167" s="168"/>
      <c r="AE167" s="168"/>
      <c r="AF167" s="168"/>
      <c r="AG167" s="168"/>
      <c r="AI167" s="170"/>
      <c r="AJ167" s="170"/>
      <c r="AK167" s="166"/>
      <c r="AL167" s="166">
        <f>IFERROR(VLOOKUP(B167,[2]rptBudgetaryBudgetCrossOrganiza!$A$12570:$O$12875,13,FALSE),"0")</f>
        <v>0</v>
      </c>
      <c r="AM167" s="166"/>
      <c r="AN167" s="166"/>
      <c r="AO167" s="166"/>
      <c r="AP167" s="166"/>
      <c r="AQ167" s="166"/>
      <c r="AS167" s="142"/>
      <c r="AT167" s="142"/>
      <c r="AU167" s="142"/>
      <c r="AV167" s="142"/>
      <c r="AW167" s="142"/>
      <c r="AX167" s="142"/>
      <c r="AY167" s="142"/>
      <c r="AZ167" s="142"/>
    </row>
    <row r="168" spans="1:52" x14ac:dyDescent="0.2">
      <c r="A168" s="182"/>
      <c r="B168" s="143" t="s">
        <v>337</v>
      </c>
      <c r="C168" s="149" t="str">
        <f t="shared" si="18"/>
        <v>45</v>
      </c>
      <c r="D168" s="149" t="str">
        <f t="shared" si="19"/>
        <v>41</v>
      </c>
      <c r="E168" s="149" t="str">
        <f t="shared" si="20"/>
        <v>000</v>
      </c>
      <c r="F168" s="143" t="str">
        <f t="shared" si="21"/>
        <v>7000.04</v>
      </c>
      <c r="G168" s="143" t="s">
        <v>401</v>
      </c>
      <c r="H168" s="141"/>
      <c r="I168" s="141"/>
      <c r="J168" s="141"/>
      <c r="K168" s="141"/>
      <c r="L168" s="141"/>
      <c r="M168" s="141"/>
      <c r="N168" s="141"/>
      <c r="O168" s="141"/>
      <c r="Q168" s="142"/>
      <c r="R168" s="142"/>
      <c r="S168" s="142"/>
      <c r="T168" s="142"/>
      <c r="U168" s="142"/>
      <c r="V168" s="142"/>
      <c r="W168" s="142"/>
      <c r="X168" s="142"/>
      <c r="Z168" s="168"/>
      <c r="AA168" s="168"/>
      <c r="AB168" s="168"/>
      <c r="AC168" s="168"/>
      <c r="AD168" s="168"/>
      <c r="AE168" s="168"/>
      <c r="AF168" s="168"/>
      <c r="AG168" s="168"/>
      <c r="AI168" s="170"/>
      <c r="AJ168" s="170"/>
      <c r="AK168" s="166"/>
      <c r="AL168" s="166">
        <f>IFERROR(VLOOKUP(B168,[2]rptBudgetaryBudgetCrossOrganiza!$A$12570:$O$12875,13,FALSE),"0")</f>
        <v>0</v>
      </c>
      <c r="AM168" s="166"/>
      <c r="AN168" s="166"/>
      <c r="AO168" s="166"/>
      <c r="AP168" s="166"/>
      <c r="AQ168" s="166"/>
      <c r="AS168" s="142"/>
      <c r="AT168" s="142"/>
      <c r="AU168" s="142"/>
      <c r="AV168" s="142"/>
      <c r="AW168" s="142"/>
      <c r="AX168" s="142"/>
      <c r="AY168" s="142"/>
      <c r="AZ168" s="142"/>
    </row>
    <row r="169" spans="1:52" x14ac:dyDescent="0.2">
      <c r="A169" s="182"/>
      <c r="B169" s="143" t="s">
        <v>338</v>
      </c>
      <c r="C169" s="149" t="str">
        <f t="shared" si="18"/>
        <v>45</v>
      </c>
      <c r="D169" s="149" t="str">
        <f t="shared" si="19"/>
        <v>41</v>
      </c>
      <c r="E169" s="149" t="str">
        <f t="shared" si="20"/>
        <v>000</v>
      </c>
      <c r="F169" s="143" t="str">
        <f t="shared" si="21"/>
        <v>7000.07</v>
      </c>
      <c r="G169" s="143" t="s">
        <v>402</v>
      </c>
      <c r="H169" s="141"/>
      <c r="I169" s="141"/>
      <c r="J169" s="141"/>
      <c r="K169" s="141"/>
      <c r="L169" s="141"/>
      <c r="M169" s="141"/>
      <c r="N169" s="141"/>
      <c r="O169" s="141"/>
      <c r="Q169" s="142"/>
      <c r="R169" s="142"/>
      <c r="S169" s="142"/>
      <c r="T169" s="142"/>
      <c r="U169" s="142"/>
      <c r="V169" s="142"/>
      <c r="W169" s="142"/>
      <c r="X169" s="142"/>
      <c r="Z169" s="168"/>
      <c r="AA169" s="168"/>
      <c r="AB169" s="168"/>
      <c r="AC169" s="168"/>
      <c r="AD169" s="168"/>
      <c r="AE169" s="168"/>
      <c r="AF169" s="168"/>
      <c r="AG169" s="168"/>
      <c r="AI169" s="170"/>
      <c r="AJ169" s="170"/>
      <c r="AK169" s="166"/>
      <c r="AL169" s="166">
        <f>IFERROR(VLOOKUP(B169,[2]rptBudgetaryBudgetCrossOrganiza!$A$12570:$O$12875,13,FALSE),"0")</f>
        <v>0</v>
      </c>
      <c r="AM169" s="166"/>
      <c r="AN169" s="166"/>
      <c r="AO169" s="166"/>
      <c r="AP169" s="166"/>
      <c r="AQ169" s="166"/>
      <c r="AS169" s="142"/>
      <c r="AT169" s="142"/>
      <c r="AU169" s="142"/>
      <c r="AV169" s="142"/>
      <c r="AW169" s="142"/>
      <c r="AX169" s="142"/>
      <c r="AY169" s="142"/>
      <c r="AZ169" s="142"/>
    </row>
    <row r="170" spans="1:52" x14ac:dyDescent="0.2">
      <c r="A170" s="182"/>
      <c r="B170" s="143" t="s">
        <v>339</v>
      </c>
      <c r="C170" s="149" t="str">
        <f t="shared" si="18"/>
        <v>45</v>
      </c>
      <c r="D170" s="149" t="str">
        <f t="shared" si="19"/>
        <v>41</v>
      </c>
      <c r="E170" s="149" t="str">
        <f t="shared" si="20"/>
        <v>000</v>
      </c>
      <c r="F170" s="143" t="str">
        <f t="shared" si="21"/>
        <v>7000.08</v>
      </c>
      <c r="G170" s="143" t="s">
        <v>113</v>
      </c>
      <c r="H170" s="141"/>
      <c r="I170" s="141"/>
      <c r="J170" s="141"/>
      <c r="K170" s="141"/>
      <c r="L170" s="141"/>
      <c r="M170" s="141"/>
      <c r="N170" s="141"/>
      <c r="O170" s="141"/>
      <c r="Q170" s="142"/>
      <c r="R170" s="142"/>
      <c r="S170" s="142"/>
      <c r="T170" s="142"/>
      <c r="U170" s="142"/>
      <c r="V170" s="142"/>
      <c r="W170" s="142"/>
      <c r="X170" s="142"/>
      <c r="Z170" s="168"/>
      <c r="AA170" s="168"/>
      <c r="AB170" s="168"/>
      <c r="AC170" s="168"/>
      <c r="AD170" s="168"/>
      <c r="AE170" s="168"/>
      <c r="AF170" s="168"/>
      <c r="AG170" s="168"/>
      <c r="AI170" s="170"/>
      <c r="AJ170" s="170"/>
      <c r="AK170" s="166"/>
      <c r="AL170" s="166">
        <f>IFERROR(VLOOKUP(B170,[2]rptBudgetaryBudgetCrossOrganiza!$A$12570:$O$12875,13,FALSE),"0")</f>
        <v>0</v>
      </c>
      <c r="AM170" s="166"/>
      <c r="AN170" s="166"/>
      <c r="AO170" s="166"/>
      <c r="AP170" s="166"/>
      <c r="AQ170" s="166"/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82"/>
      <c r="B171" s="143" t="s">
        <v>340</v>
      </c>
      <c r="C171" s="149" t="str">
        <f t="shared" si="18"/>
        <v>45</v>
      </c>
      <c r="D171" s="149" t="str">
        <f t="shared" si="19"/>
        <v>41</v>
      </c>
      <c r="E171" s="149" t="str">
        <f t="shared" si="20"/>
        <v>000</v>
      </c>
      <c r="F171" s="143" t="str">
        <f t="shared" si="21"/>
        <v>7000.12</v>
      </c>
      <c r="G171" s="143" t="s">
        <v>403</v>
      </c>
      <c r="H171" s="141"/>
      <c r="I171" s="141"/>
      <c r="J171" s="141"/>
      <c r="K171" s="141"/>
      <c r="L171" s="141"/>
      <c r="M171" s="141"/>
      <c r="N171" s="141"/>
      <c r="O171" s="141"/>
      <c r="Q171" s="142"/>
      <c r="R171" s="142"/>
      <c r="S171" s="142"/>
      <c r="T171" s="142"/>
      <c r="U171" s="142"/>
      <c r="V171" s="142"/>
      <c r="W171" s="142"/>
      <c r="X171" s="142"/>
      <c r="Z171" s="168"/>
      <c r="AA171" s="168"/>
      <c r="AB171" s="168"/>
      <c r="AC171" s="168"/>
      <c r="AD171" s="168"/>
      <c r="AE171" s="168"/>
      <c r="AF171" s="168"/>
      <c r="AG171" s="168"/>
      <c r="AI171" s="170"/>
      <c r="AJ171" s="170"/>
      <c r="AK171" s="166"/>
      <c r="AL171" s="166">
        <f>IFERROR(VLOOKUP(B171,[2]rptBudgetaryBudgetCrossOrganiza!$A$12570:$O$12875,13,FALSE),"0")</f>
        <v>0</v>
      </c>
      <c r="AM171" s="166"/>
      <c r="AN171" s="166"/>
      <c r="AO171" s="166"/>
      <c r="AP171" s="166"/>
      <c r="AQ171" s="166"/>
      <c r="AS171" s="142"/>
      <c r="AT171" s="142"/>
      <c r="AU171" s="142"/>
      <c r="AV171" s="142"/>
      <c r="AW171" s="142"/>
      <c r="AX171" s="142"/>
      <c r="AY171" s="142"/>
      <c r="AZ171" s="142"/>
    </row>
    <row r="172" spans="1:52" x14ac:dyDescent="0.2">
      <c r="A172" s="182"/>
      <c r="B172" s="143" t="s">
        <v>341</v>
      </c>
      <c r="C172" s="149" t="str">
        <f t="shared" si="18"/>
        <v>45</v>
      </c>
      <c r="D172" s="149" t="str">
        <f t="shared" si="19"/>
        <v>41</v>
      </c>
      <c r="E172" s="149" t="str">
        <f t="shared" si="20"/>
        <v>000</v>
      </c>
      <c r="F172" s="143" t="str">
        <f t="shared" si="21"/>
        <v>7000.99</v>
      </c>
      <c r="G172" s="143" t="s">
        <v>404</v>
      </c>
      <c r="H172" s="141"/>
      <c r="I172" s="141"/>
      <c r="J172" s="141"/>
      <c r="K172" s="141"/>
      <c r="L172" s="141"/>
      <c r="M172" s="141"/>
      <c r="N172" s="141"/>
      <c r="O172" s="141"/>
      <c r="Q172" s="142"/>
      <c r="R172" s="142"/>
      <c r="S172" s="142"/>
      <c r="T172" s="142"/>
      <c r="U172" s="142"/>
      <c r="V172" s="142"/>
      <c r="W172" s="142"/>
      <c r="X172" s="142"/>
      <c r="Z172" s="168"/>
      <c r="AA172" s="168"/>
      <c r="AB172" s="168"/>
      <c r="AC172" s="168"/>
      <c r="AD172" s="168"/>
      <c r="AE172" s="168"/>
      <c r="AF172" s="168"/>
      <c r="AG172" s="168"/>
      <c r="AI172" s="170"/>
      <c r="AJ172" s="170"/>
      <c r="AK172" s="166"/>
      <c r="AL172" s="166">
        <f>IFERROR(VLOOKUP(B172,[2]rptBudgetaryBudgetCrossOrganiza!$A$12570:$O$12875,13,FALSE),"0")</f>
        <v>0</v>
      </c>
      <c r="AM172" s="166"/>
      <c r="AN172" s="166"/>
      <c r="AO172" s="166"/>
      <c r="AP172" s="166"/>
      <c r="AQ172" s="166"/>
      <c r="AS172" s="142"/>
      <c r="AT172" s="142"/>
      <c r="AU172" s="142"/>
      <c r="AV172" s="142"/>
      <c r="AW172" s="142"/>
      <c r="AX172" s="142"/>
      <c r="AY172" s="142"/>
      <c r="AZ172" s="142"/>
    </row>
    <row r="173" spans="1:52" x14ac:dyDescent="0.2">
      <c r="H173" s="143">
        <f>SUBTOTAL(9,H3:H172)</f>
        <v>0</v>
      </c>
      <c r="I173" s="143">
        <f>SUBTOTAL(9,I3:I172)</f>
        <v>0</v>
      </c>
      <c r="J173" s="143">
        <f>SUM(J3:J172)</f>
        <v>0</v>
      </c>
      <c r="K173" s="143">
        <f>SUM(K3:K172)</f>
        <v>0</v>
      </c>
      <c r="L173" s="143">
        <f>SUM(L3:L172)</f>
        <v>0</v>
      </c>
      <c r="M173" s="143">
        <f>SUM(M3:M172)</f>
        <v>0</v>
      </c>
      <c r="N173" s="143">
        <f>SUBTOTAL(9,N3:N172)</f>
        <v>0</v>
      </c>
      <c r="O173" s="143">
        <f>SUM(O3:O172)</f>
        <v>0</v>
      </c>
      <c r="Q173" s="143">
        <f t="shared" ref="Q173:W173" si="22">SUBTOTAL(9,Q3:Q172)</f>
        <v>0</v>
      </c>
      <c r="R173" s="143">
        <f t="shared" si="22"/>
        <v>0</v>
      </c>
      <c r="S173" s="143">
        <f t="shared" si="22"/>
        <v>0</v>
      </c>
      <c r="T173" s="143">
        <f t="shared" si="22"/>
        <v>0</v>
      </c>
      <c r="U173" s="143">
        <f t="shared" si="22"/>
        <v>0</v>
      </c>
      <c r="V173" s="143">
        <f t="shared" si="22"/>
        <v>0</v>
      </c>
      <c r="W173" s="143">
        <f t="shared" si="22"/>
        <v>0</v>
      </c>
      <c r="X173" s="143">
        <f>SUM(X3:X172)</f>
        <v>0</v>
      </c>
      <c r="Z173" s="143">
        <f t="shared" ref="Z173:AG173" si="23">SUBTOTAL(9,Z3:Z172)</f>
        <v>2867275</v>
      </c>
      <c r="AA173" s="143">
        <f t="shared" si="23"/>
        <v>3188138</v>
      </c>
      <c r="AB173" s="143">
        <f t="shared" si="23"/>
        <v>0</v>
      </c>
      <c r="AC173" s="143">
        <f t="shared" si="23"/>
        <v>0</v>
      </c>
      <c r="AD173" s="143">
        <f t="shared" si="23"/>
        <v>0</v>
      </c>
      <c r="AE173" s="143">
        <f t="shared" si="23"/>
        <v>599780.55000000005</v>
      </c>
      <c r="AF173" s="143">
        <f t="shared" si="23"/>
        <v>599780.55000000005</v>
      </c>
      <c r="AG173" s="143">
        <f t="shared" si="23"/>
        <v>-2588357.4499999997</v>
      </c>
      <c r="AI173" s="143">
        <f t="shared" ref="AI173:AQ173" si="24">SUM(AI3:AI172)</f>
        <v>2867275</v>
      </c>
      <c r="AJ173" s="143">
        <f t="shared" si="24"/>
        <v>2867275</v>
      </c>
      <c r="AK173" s="143">
        <f t="shared" si="24"/>
        <v>2817275</v>
      </c>
      <c r="AL173" s="143">
        <f t="shared" si="24"/>
        <v>0</v>
      </c>
      <c r="AM173" s="143">
        <f t="shared" si="24"/>
        <v>0</v>
      </c>
      <c r="AN173" s="143">
        <f t="shared" si="24"/>
        <v>0</v>
      </c>
      <c r="AO173" s="143">
        <f t="shared" si="24"/>
        <v>0</v>
      </c>
      <c r="AP173" s="143">
        <f t="shared" si="24"/>
        <v>0</v>
      </c>
      <c r="AQ173" s="143">
        <f t="shared" si="24"/>
        <v>-2867275</v>
      </c>
      <c r="AS173" s="143">
        <f t="shared" ref="AS173:AZ173" si="25">SUM(AS3:AS172)</f>
        <v>0</v>
      </c>
      <c r="AT173" s="143">
        <f t="shared" si="25"/>
        <v>0</v>
      </c>
      <c r="AU173" s="143">
        <f t="shared" si="25"/>
        <v>0</v>
      </c>
      <c r="AV173" s="143">
        <f t="shared" si="25"/>
        <v>0</v>
      </c>
      <c r="AW173" s="143">
        <f t="shared" si="25"/>
        <v>0</v>
      </c>
      <c r="AX173" s="143">
        <f t="shared" si="25"/>
        <v>0</v>
      </c>
      <c r="AY173" s="143">
        <f t="shared" si="25"/>
        <v>0</v>
      </c>
      <c r="AZ173" s="143">
        <f t="shared" si="25"/>
        <v>0</v>
      </c>
    </row>
    <row r="175" spans="1:52" x14ac:dyDescent="0.2">
      <c r="I175" s="143">
        <f>H173-I173</f>
        <v>0</v>
      </c>
    </row>
  </sheetData>
  <autoFilter ref="A2:BJ172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"/>
  <sheetViews>
    <sheetView topLeftCell="B1" zoomScale="90" zoomScaleNormal="90" workbookViewId="0">
      <selection activeCell="AJ13" sqref="AJ13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hidden="1" customWidth="1" outlineLevel="1"/>
    <col min="4" max="4" width="8" style="129" hidden="1" customWidth="1" outlineLevel="1"/>
    <col min="5" max="5" width="12.5703125" style="144" hidden="1" customWidth="1" outlineLevel="1"/>
    <col min="6" max="6" width="7.140625" style="130" hidden="1" customWidth="1" outlineLevel="1"/>
    <col min="7" max="7" width="54.28515625" style="130" customWidth="1" collapsed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customWidth="1" outlineLevel="1"/>
    <col min="43" max="43" width="14.85546875" style="131" customWidth="1" outlineLevel="1"/>
    <col min="44" max="44" width="2.7109375" style="131" customWidth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194" t="s">
        <v>2</v>
      </c>
      <c r="I1" s="194"/>
      <c r="J1" s="194"/>
      <c r="K1" s="194"/>
      <c r="L1" s="194"/>
      <c r="M1" s="194"/>
      <c r="N1" s="194"/>
      <c r="O1" s="145"/>
      <c r="Q1" s="195" t="s">
        <v>3</v>
      </c>
      <c r="R1" s="195"/>
      <c r="S1" s="195"/>
      <c r="T1" s="195"/>
      <c r="U1" s="195"/>
      <c r="V1" s="195"/>
      <c r="W1" s="195"/>
      <c r="X1" s="195"/>
      <c r="Z1" s="196" t="s">
        <v>4</v>
      </c>
      <c r="AA1" s="196"/>
      <c r="AB1" s="196"/>
      <c r="AC1" s="196"/>
      <c r="AD1" s="196"/>
      <c r="AE1" s="196"/>
      <c r="AF1" s="196"/>
      <c r="AG1" s="196"/>
      <c r="AI1" s="197" t="s">
        <v>5</v>
      </c>
      <c r="AJ1" s="197"/>
      <c r="AK1" s="197"/>
      <c r="AL1" s="197"/>
      <c r="AM1" s="197"/>
      <c r="AN1" s="197"/>
      <c r="AO1" s="197"/>
      <c r="AP1" s="197"/>
      <c r="AQ1" s="197"/>
      <c r="AS1" s="195" t="s">
        <v>6</v>
      </c>
      <c r="AT1" s="195"/>
      <c r="AU1" s="195"/>
      <c r="AV1" s="195"/>
      <c r="AW1" s="195"/>
      <c r="AX1" s="195"/>
      <c r="AY1" s="195"/>
      <c r="AZ1" s="195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7"/>
      <c r="AI2" s="138" t="s">
        <v>198</v>
      </c>
      <c r="AJ2" s="138" t="s">
        <v>8</v>
      </c>
      <c r="AK2" s="138" t="s">
        <v>197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71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3" customFormat="1" x14ac:dyDescent="0.2">
      <c r="A3" s="182">
        <v>1</v>
      </c>
      <c r="B3" s="143" t="s">
        <v>140</v>
      </c>
      <c r="C3" s="149" t="str">
        <f t="shared" ref="C3:C17" si="0">MID(B3,5,2)</f>
        <v>40</v>
      </c>
      <c r="D3" s="149" t="str">
        <f t="shared" ref="D3:D17" si="1">MID(B3,8,2)</f>
        <v>85</v>
      </c>
      <c r="E3" s="149" t="str">
        <f t="shared" ref="E3:E17" si="2">MID(B3,11,3)</f>
        <v>015</v>
      </c>
      <c r="F3" s="143" t="str">
        <f t="shared" ref="F3:F17" si="3">RIGHT(B3,7)</f>
        <v>4500.25</v>
      </c>
      <c r="G3" s="143" t="s">
        <v>181</v>
      </c>
      <c r="H3" s="141"/>
      <c r="I3" s="141"/>
      <c r="J3" s="141"/>
      <c r="K3" s="141"/>
      <c r="L3" s="141"/>
      <c r="M3" s="141"/>
      <c r="N3" s="141"/>
      <c r="O3" s="141">
        <f t="shared" ref="O3:O17" si="4">N3-I3</f>
        <v>0</v>
      </c>
      <c r="Q3" s="142"/>
      <c r="R3" s="142"/>
      <c r="S3" s="142"/>
      <c r="T3" s="142"/>
      <c r="U3" s="142"/>
      <c r="V3" s="142"/>
      <c r="W3" s="142"/>
      <c r="X3" s="142">
        <f t="shared" ref="X3:X17" si="5">W3-R3</f>
        <v>0</v>
      </c>
      <c r="Z3" s="168">
        <v>0</v>
      </c>
      <c r="AA3" s="168">
        <v>0</v>
      </c>
      <c r="AB3" s="168"/>
      <c r="AC3" s="168"/>
      <c r="AD3" s="168"/>
      <c r="AE3" s="168">
        <v>0</v>
      </c>
      <c r="AF3" s="168">
        <v>0</v>
      </c>
      <c r="AG3" s="168">
        <f t="shared" ref="AG3:AG17" si="6">AF3-AA3</f>
        <v>0</v>
      </c>
      <c r="AI3" s="170">
        <v>0</v>
      </c>
      <c r="AJ3" s="170">
        <v>0</v>
      </c>
      <c r="AK3" s="166">
        <f>AJ3</f>
        <v>0</v>
      </c>
      <c r="AL3" s="166">
        <v>0</v>
      </c>
      <c r="AM3" s="166"/>
      <c r="AN3" s="166"/>
      <c r="AO3" s="166"/>
      <c r="AP3" s="166"/>
      <c r="AQ3" s="166">
        <f t="shared" ref="AQ3:AQ17" si="7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17" si="8">AY3-AT3</f>
        <v>0</v>
      </c>
    </row>
    <row r="4" spans="1:62" s="143" customFormat="1" x14ac:dyDescent="0.2">
      <c r="A4" s="182">
        <v>1</v>
      </c>
      <c r="B4" s="143" t="s">
        <v>141</v>
      </c>
      <c r="C4" s="149" t="str">
        <f t="shared" si="0"/>
        <v>40</v>
      </c>
      <c r="D4" s="149" t="str">
        <f t="shared" si="1"/>
        <v>85</v>
      </c>
      <c r="E4" s="149" t="str">
        <f t="shared" si="2"/>
        <v>015</v>
      </c>
      <c r="F4" s="143" t="str">
        <f t="shared" si="3"/>
        <v>4500.26</v>
      </c>
      <c r="G4" s="143" t="s">
        <v>182</v>
      </c>
      <c r="H4" s="141"/>
      <c r="I4" s="141"/>
      <c r="J4" s="141"/>
      <c r="K4" s="141"/>
      <c r="L4" s="141"/>
      <c r="M4" s="141"/>
      <c r="N4" s="141"/>
      <c r="O4" s="141">
        <f t="shared" si="4"/>
        <v>0</v>
      </c>
      <c r="Q4" s="142"/>
      <c r="R4" s="142"/>
      <c r="S4" s="142"/>
      <c r="T4" s="142"/>
      <c r="U4" s="142"/>
      <c r="V4" s="142"/>
      <c r="W4" s="142"/>
      <c r="X4" s="142">
        <f t="shared" si="5"/>
        <v>0</v>
      </c>
      <c r="Z4" s="168">
        <v>0</v>
      </c>
      <c r="AA4" s="168">
        <v>0</v>
      </c>
      <c r="AB4" s="168"/>
      <c r="AC4" s="168"/>
      <c r="AD4" s="168"/>
      <c r="AE4" s="168">
        <v>0</v>
      </c>
      <c r="AF4" s="168">
        <v>0</v>
      </c>
      <c r="AG4" s="168">
        <f t="shared" si="6"/>
        <v>0</v>
      </c>
      <c r="AI4" s="170">
        <v>0</v>
      </c>
      <c r="AJ4" s="170">
        <v>0</v>
      </c>
      <c r="AK4" s="166">
        <f t="shared" ref="AK4:AK17" si="9">AJ4</f>
        <v>0</v>
      </c>
      <c r="AL4" s="166">
        <v>0</v>
      </c>
      <c r="AM4" s="166"/>
      <c r="AN4" s="166"/>
      <c r="AO4" s="166"/>
      <c r="AP4" s="166"/>
      <c r="AQ4" s="166">
        <f t="shared" si="7"/>
        <v>0</v>
      </c>
      <c r="AS4" s="142"/>
      <c r="AT4" s="142"/>
      <c r="AU4" s="142"/>
      <c r="AV4" s="142"/>
      <c r="AW4" s="142"/>
      <c r="AX4" s="142"/>
      <c r="AY4" s="142"/>
      <c r="AZ4" s="142">
        <f t="shared" si="8"/>
        <v>0</v>
      </c>
    </row>
    <row r="5" spans="1:62" s="143" customFormat="1" x14ac:dyDescent="0.2">
      <c r="A5" s="182">
        <v>1</v>
      </c>
      <c r="B5" s="143" t="s">
        <v>142</v>
      </c>
      <c r="C5" s="149" t="str">
        <f t="shared" si="0"/>
        <v>40</v>
      </c>
      <c r="D5" s="149" t="str">
        <f t="shared" si="1"/>
        <v>85</v>
      </c>
      <c r="E5" s="149" t="str">
        <f t="shared" si="2"/>
        <v>015</v>
      </c>
      <c r="F5" s="143" t="str">
        <f t="shared" si="3"/>
        <v>4500.27</v>
      </c>
      <c r="G5" s="143" t="s">
        <v>183</v>
      </c>
      <c r="H5" s="141"/>
      <c r="I5" s="141"/>
      <c r="J5" s="141"/>
      <c r="K5" s="141"/>
      <c r="L5" s="141"/>
      <c r="M5" s="141"/>
      <c r="N5" s="141"/>
      <c r="O5" s="141">
        <f t="shared" si="4"/>
        <v>0</v>
      </c>
      <c r="Q5" s="142"/>
      <c r="R5" s="142"/>
      <c r="S5" s="142"/>
      <c r="T5" s="142"/>
      <c r="U5" s="142"/>
      <c r="V5" s="142"/>
      <c r="W5" s="142"/>
      <c r="X5" s="142">
        <f t="shared" si="5"/>
        <v>0</v>
      </c>
      <c r="Z5" s="168">
        <v>197050</v>
      </c>
      <c r="AA5" s="168">
        <v>197050</v>
      </c>
      <c r="AB5" s="168"/>
      <c r="AC5" s="168"/>
      <c r="AD5" s="168"/>
      <c r="AE5" s="168">
        <v>202501</v>
      </c>
      <c r="AF5" s="168">
        <v>202501</v>
      </c>
      <c r="AG5" s="168">
        <f t="shared" si="6"/>
        <v>5451</v>
      </c>
      <c r="AI5" s="170">
        <v>197050</v>
      </c>
      <c r="AJ5" s="170">
        <v>197050</v>
      </c>
      <c r="AK5" s="166">
        <f t="shared" si="9"/>
        <v>197050</v>
      </c>
      <c r="AL5" s="166">
        <v>86990</v>
      </c>
      <c r="AM5" s="166"/>
      <c r="AN5" s="166"/>
      <c r="AO5" s="166"/>
      <c r="AP5" s="166"/>
      <c r="AQ5" s="166">
        <f t="shared" si="7"/>
        <v>-197050</v>
      </c>
      <c r="AS5" s="142"/>
      <c r="AT5" s="142"/>
      <c r="AU5" s="142"/>
      <c r="AV5" s="142"/>
      <c r="AW5" s="142"/>
      <c r="AX5" s="142"/>
      <c r="AY5" s="142"/>
      <c r="AZ5" s="142">
        <f t="shared" si="8"/>
        <v>0</v>
      </c>
    </row>
    <row r="6" spans="1:62" s="143" customFormat="1" x14ac:dyDescent="0.2">
      <c r="A6" s="182">
        <v>1</v>
      </c>
      <c r="B6" s="143" t="s">
        <v>143</v>
      </c>
      <c r="C6" s="149" t="str">
        <f t="shared" si="0"/>
        <v>40</v>
      </c>
      <c r="D6" s="149" t="str">
        <f t="shared" si="1"/>
        <v>85</v>
      </c>
      <c r="E6" s="149" t="str">
        <f t="shared" si="2"/>
        <v>015</v>
      </c>
      <c r="F6" s="143" t="str">
        <f t="shared" si="3"/>
        <v>4500.28</v>
      </c>
      <c r="G6" s="143" t="s">
        <v>184</v>
      </c>
      <c r="H6" s="141"/>
      <c r="I6" s="141"/>
      <c r="J6" s="141"/>
      <c r="K6" s="141"/>
      <c r="L6" s="141"/>
      <c r="M6" s="141"/>
      <c r="N6" s="141"/>
      <c r="O6" s="141">
        <f t="shared" si="4"/>
        <v>0</v>
      </c>
      <c r="Q6" s="142"/>
      <c r="R6" s="142"/>
      <c r="S6" s="142"/>
      <c r="T6" s="142"/>
      <c r="U6" s="142"/>
      <c r="V6" s="142"/>
      <c r="W6" s="142"/>
      <c r="X6" s="142">
        <f t="shared" si="5"/>
        <v>0</v>
      </c>
      <c r="Z6" s="168">
        <v>0</v>
      </c>
      <c r="AA6" s="168">
        <v>0</v>
      </c>
      <c r="AB6" s="168"/>
      <c r="AC6" s="168"/>
      <c r="AD6" s="168"/>
      <c r="AE6" s="168">
        <v>0</v>
      </c>
      <c r="AF6" s="168">
        <v>0</v>
      </c>
      <c r="AG6" s="168">
        <f t="shared" si="6"/>
        <v>0</v>
      </c>
      <c r="AI6" s="170">
        <v>0</v>
      </c>
      <c r="AJ6" s="170">
        <v>0</v>
      </c>
      <c r="AK6" s="166">
        <f t="shared" si="9"/>
        <v>0</v>
      </c>
      <c r="AL6" s="166">
        <v>0</v>
      </c>
      <c r="AM6" s="166"/>
      <c r="AN6" s="166"/>
      <c r="AO6" s="166"/>
      <c r="AP6" s="166"/>
      <c r="AQ6" s="166">
        <f t="shared" si="7"/>
        <v>0</v>
      </c>
      <c r="AS6" s="142"/>
      <c r="AT6" s="142"/>
      <c r="AU6" s="142"/>
      <c r="AV6" s="142"/>
      <c r="AW6" s="142"/>
      <c r="AX6" s="142"/>
      <c r="AY6" s="142"/>
      <c r="AZ6" s="142">
        <f t="shared" si="8"/>
        <v>0</v>
      </c>
    </row>
    <row r="7" spans="1:62" s="143" customFormat="1" x14ac:dyDescent="0.2">
      <c r="A7" s="182">
        <v>1</v>
      </c>
      <c r="B7" s="143" t="s">
        <v>144</v>
      </c>
      <c r="C7" s="149" t="str">
        <f t="shared" si="0"/>
        <v>40</v>
      </c>
      <c r="D7" s="149" t="str">
        <f t="shared" si="1"/>
        <v>85</v>
      </c>
      <c r="E7" s="149" t="str">
        <f t="shared" si="2"/>
        <v>015</v>
      </c>
      <c r="F7" s="143" t="str">
        <f t="shared" si="3"/>
        <v>4500.29</v>
      </c>
      <c r="G7" s="143" t="s">
        <v>185</v>
      </c>
      <c r="H7" s="141"/>
      <c r="I7" s="141"/>
      <c r="J7" s="141"/>
      <c r="K7" s="141"/>
      <c r="L7" s="141"/>
      <c r="M7" s="141"/>
      <c r="N7" s="141"/>
      <c r="O7" s="141">
        <f t="shared" si="4"/>
        <v>0</v>
      </c>
      <c r="Q7" s="142"/>
      <c r="R7" s="142"/>
      <c r="S7" s="142"/>
      <c r="T7" s="142"/>
      <c r="U7" s="142"/>
      <c r="V7" s="142"/>
      <c r="W7" s="142"/>
      <c r="X7" s="142">
        <f t="shared" si="5"/>
        <v>0</v>
      </c>
      <c r="Z7" s="168">
        <v>2541250</v>
      </c>
      <c r="AA7" s="168">
        <v>2541250</v>
      </c>
      <c r="AB7" s="168"/>
      <c r="AC7" s="168"/>
      <c r="AD7" s="168"/>
      <c r="AE7" s="168">
        <v>2684210</v>
      </c>
      <c r="AF7" s="168">
        <v>2684210</v>
      </c>
      <c r="AG7" s="168">
        <f t="shared" si="6"/>
        <v>142960</v>
      </c>
      <c r="AI7" s="170">
        <v>2541250</v>
      </c>
      <c r="AJ7" s="170">
        <v>2541250</v>
      </c>
      <c r="AK7" s="166">
        <f t="shared" si="9"/>
        <v>2541250</v>
      </c>
      <c r="AL7" s="166">
        <v>1198413</v>
      </c>
      <c r="AM7" s="166"/>
      <c r="AN7" s="166"/>
      <c r="AO7" s="166"/>
      <c r="AP7" s="166"/>
      <c r="AQ7" s="166">
        <f t="shared" si="7"/>
        <v>-2541250</v>
      </c>
      <c r="AS7" s="142"/>
      <c r="AT7" s="142"/>
      <c r="AU7" s="142"/>
      <c r="AV7" s="142"/>
      <c r="AW7" s="142"/>
      <c r="AX7" s="142"/>
      <c r="AY7" s="142"/>
      <c r="AZ7" s="142">
        <f t="shared" si="8"/>
        <v>0</v>
      </c>
    </row>
    <row r="8" spans="1:62" s="143" customFormat="1" x14ac:dyDescent="0.2">
      <c r="A8" s="182">
        <v>1</v>
      </c>
      <c r="B8" s="143" t="s">
        <v>145</v>
      </c>
      <c r="C8" s="149" t="str">
        <f t="shared" si="0"/>
        <v>40</v>
      </c>
      <c r="D8" s="149" t="str">
        <f t="shared" si="1"/>
        <v>85</v>
      </c>
      <c r="E8" s="149" t="str">
        <f t="shared" si="2"/>
        <v>015</v>
      </c>
      <c r="F8" s="143" t="str">
        <f t="shared" si="3"/>
        <v>4500.30</v>
      </c>
      <c r="G8" s="143" t="s">
        <v>186</v>
      </c>
      <c r="H8" s="141"/>
      <c r="I8" s="141"/>
      <c r="J8" s="141"/>
      <c r="K8" s="141"/>
      <c r="L8" s="141"/>
      <c r="M8" s="141"/>
      <c r="N8" s="141"/>
      <c r="O8" s="141">
        <f t="shared" si="4"/>
        <v>0</v>
      </c>
      <c r="Q8" s="142"/>
      <c r="R8" s="142"/>
      <c r="S8" s="142"/>
      <c r="T8" s="142"/>
      <c r="U8" s="142"/>
      <c r="V8" s="142"/>
      <c r="W8" s="142"/>
      <c r="X8" s="142">
        <f t="shared" si="5"/>
        <v>0</v>
      </c>
      <c r="Z8" s="168">
        <v>79000</v>
      </c>
      <c r="AA8" s="168">
        <v>79000</v>
      </c>
      <c r="AB8" s="168"/>
      <c r="AC8" s="168"/>
      <c r="AD8" s="168"/>
      <c r="AE8" s="168">
        <v>78868</v>
      </c>
      <c r="AF8" s="168">
        <v>78868</v>
      </c>
      <c r="AG8" s="168">
        <f t="shared" si="6"/>
        <v>-132</v>
      </c>
      <c r="AI8" s="170">
        <v>79000</v>
      </c>
      <c r="AJ8" s="170">
        <v>79000</v>
      </c>
      <c r="AK8" s="166">
        <f t="shared" si="9"/>
        <v>79000</v>
      </c>
      <c r="AL8" s="166">
        <v>34182</v>
      </c>
      <c r="AM8" s="166"/>
      <c r="AN8" s="166"/>
      <c r="AO8" s="166"/>
      <c r="AP8" s="166"/>
      <c r="AQ8" s="166">
        <f t="shared" si="7"/>
        <v>-79000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62" s="143" customFormat="1" x14ac:dyDescent="0.2">
      <c r="A9" s="182">
        <v>2</v>
      </c>
      <c r="B9" s="143" t="s">
        <v>146</v>
      </c>
      <c r="C9" s="149" t="str">
        <f t="shared" si="0"/>
        <v>40</v>
      </c>
      <c r="D9" s="149" t="str">
        <f t="shared" si="1"/>
        <v>85</v>
      </c>
      <c r="E9" s="149" t="str">
        <f t="shared" si="2"/>
        <v>015</v>
      </c>
      <c r="F9" s="143" t="str">
        <f t="shared" si="3"/>
        <v>4700.01</v>
      </c>
      <c r="G9" s="143" t="s">
        <v>187</v>
      </c>
      <c r="H9" s="141"/>
      <c r="I9" s="141"/>
      <c r="J9" s="141"/>
      <c r="K9" s="141"/>
      <c r="L9" s="141"/>
      <c r="M9" s="141"/>
      <c r="N9" s="141"/>
      <c r="O9" s="141">
        <f t="shared" si="4"/>
        <v>0</v>
      </c>
      <c r="Q9" s="142"/>
      <c r="R9" s="142"/>
      <c r="S9" s="142"/>
      <c r="T9" s="142"/>
      <c r="U9" s="142"/>
      <c r="V9" s="142"/>
      <c r="W9" s="142"/>
      <c r="X9" s="142">
        <f t="shared" si="5"/>
        <v>0</v>
      </c>
      <c r="Z9" s="168">
        <v>30000</v>
      </c>
      <c r="AA9" s="168">
        <v>30000</v>
      </c>
      <c r="AB9" s="168"/>
      <c r="AC9" s="168"/>
      <c r="AD9" s="168"/>
      <c r="AE9" s="168">
        <v>53510.7</v>
      </c>
      <c r="AF9" s="168">
        <v>53510.7</v>
      </c>
      <c r="AG9" s="168">
        <f t="shared" si="6"/>
        <v>23510.699999999997</v>
      </c>
      <c r="AI9" s="170">
        <v>30000</v>
      </c>
      <c r="AJ9" s="170">
        <v>30000</v>
      </c>
      <c r="AK9" s="166">
        <f t="shared" si="9"/>
        <v>30000</v>
      </c>
      <c r="AL9" s="166">
        <v>0</v>
      </c>
      <c r="AM9" s="166"/>
      <c r="AN9" s="166"/>
      <c r="AO9" s="166"/>
      <c r="AP9" s="166"/>
      <c r="AQ9" s="166">
        <f t="shared" si="7"/>
        <v>-30000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62" s="143" customFormat="1" x14ac:dyDescent="0.2">
      <c r="A10" s="182">
        <v>2</v>
      </c>
      <c r="B10" s="143" t="s">
        <v>147</v>
      </c>
      <c r="C10" s="149" t="str">
        <f t="shared" si="0"/>
        <v>40</v>
      </c>
      <c r="D10" s="149" t="str">
        <f t="shared" si="1"/>
        <v>85</v>
      </c>
      <c r="E10" s="149" t="str">
        <f t="shared" si="2"/>
        <v>015</v>
      </c>
      <c r="F10" s="143" t="str">
        <f t="shared" si="3"/>
        <v>4700.09</v>
      </c>
      <c r="G10" s="143" t="s">
        <v>188</v>
      </c>
      <c r="H10" s="141"/>
      <c r="I10" s="141"/>
      <c r="J10" s="141"/>
      <c r="K10" s="141"/>
      <c r="L10" s="141"/>
      <c r="M10" s="141"/>
      <c r="N10" s="141"/>
      <c r="O10" s="141">
        <f t="shared" si="4"/>
        <v>0</v>
      </c>
      <c r="Q10" s="142"/>
      <c r="R10" s="142"/>
      <c r="S10" s="142"/>
      <c r="T10" s="142"/>
      <c r="U10" s="142"/>
      <c r="V10" s="142"/>
      <c r="W10" s="142"/>
      <c r="X10" s="142">
        <f t="shared" si="5"/>
        <v>0</v>
      </c>
      <c r="Z10" s="168">
        <v>0</v>
      </c>
      <c r="AA10" s="168">
        <v>0</v>
      </c>
      <c r="AB10" s="168"/>
      <c r="AC10" s="168"/>
      <c r="AD10" s="168"/>
      <c r="AE10" s="168">
        <v>0</v>
      </c>
      <c r="AF10" s="168">
        <v>0</v>
      </c>
      <c r="AG10" s="168">
        <f t="shared" si="6"/>
        <v>0</v>
      </c>
      <c r="AI10" s="170">
        <v>0</v>
      </c>
      <c r="AJ10" s="170">
        <v>0</v>
      </c>
      <c r="AK10" s="166">
        <f t="shared" si="9"/>
        <v>0</v>
      </c>
      <c r="AL10" s="166">
        <v>0</v>
      </c>
      <c r="AM10" s="166"/>
      <c r="AN10" s="166"/>
      <c r="AO10" s="166"/>
      <c r="AP10" s="166"/>
      <c r="AQ10" s="166">
        <f t="shared" si="7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62" s="143" customFormat="1" x14ac:dyDescent="0.2">
      <c r="A11" s="182">
        <v>2</v>
      </c>
      <c r="B11" s="143" t="s">
        <v>148</v>
      </c>
      <c r="C11" s="149" t="str">
        <f t="shared" si="0"/>
        <v>40</v>
      </c>
      <c r="D11" s="149" t="str">
        <f t="shared" si="1"/>
        <v>85</v>
      </c>
      <c r="E11" s="149" t="str">
        <f t="shared" si="2"/>
        <v>015</v>
      </c>
      <c r="F11" s="143" t="str">
        <f t="shared" si="3"/>
        <v>4700.11</v>
      </c>
      <c r="G11" s="143" t="s">
        <v>189</v>
      </c>
      <c r="H11" s="141"/>
      <c r="I11" s="141"/>
      <c r="J11" s="141"/>
      <c r="K11" s="141"/>
      <c r="L11" s="141"/>
      <c r="M11" s="141"/>
      <c r="N11" s="141"/>
      <c r="O11" s="141">
        <f t="shared" si="4"/>
        <v>0</v>
      </c>
      <c r="Q11" s="142"/>
      <c r="R11" s="142"/>
      <c r="S11" s="142"/>
      <c r="T11" s="142"/>
      <c r="U11" s="142"/>
      <c r="V11" s="142"/>
      <c r="W11" s="142"/>
      <c r="X11" s="142">
        <f t="shared" si="5"/>
        <v>0</v>
      </c>
      <c r="Z11" s="168">
        <v>0</v>
      </c>
      <c r="AA11" s="168">
        <v>0</v>
      </c>
      <c r="AB11" s="168"/>
      <c r="AC11" s="168"/>
      <c r="AD11" s="168"/>
      <c r="AE11" s="168">
        <v>0</v>
      </c>
      <c r="AF11" s="168">
        <v>0</v>
      </c>
      <c r="AG11" s="168">
        <f t="shared" si="6"/>
        <v>0</v>
      </c>
      <c r="AI11" s="170">
        <v>0</v>
      </c>
      <c r="AJ11" s="170">
        <v>0</v>
      </c>
      <c r="AK11" s="166">
        <f t="shared" si="9"/>
        <v>0</v>
      </c>
      <c r="AL11" s="166">
        <v>0</v>
      </c>
      <c r="AM11" s="166"/>
      <c r="AN11" s="166"/>
      <c r="AO11" s="166"/>
      <c r="AP11" s="166"/>
      <c r="AQ11" s="166">
        <f t="shared" si="7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62" s="143" customFormat="1" x14ac:dyDescent="0.2">
      <c r="A12" s="182">
        <v>2</v>
      </c>
      <c r="B12" s="143" t="s">
        <v>149</v>
      </c>
      <c r="C12" s="149" t="str">
        <f t="shared" si="0"/>
        <v>40</v>
      </c>
      <c r="D12" s="149" t="str">
        <f t="shared" si="1"/>
        <v>85</v>
      </c>
      <c r="E12" s="149" t="str">
        <f t="shared" si="2"/>
        <v>015</v>
      </c>
      <c r="F12" s="143" t="str">
        <f t="shared" si="3"/>
        <v>4700.19</v>
      </c>
      <c r="G12" s="143" t="s">
        <v>190</v>
      </c>
      <c r="H12" s="141"/>
      <c r="I12" s="141"/>
      <c r="J12" s="141"/>
      <c r="K12" s="141"/>
      <c r="L12" s="141"/>
      <c r="M12" s="141"/>
      <c r="N12" s="141"/>
      <c r="O12" s="141">
        <f t="shared" si="4"/>
        <v>0</v>
      </c>
      <c r="Q12" s="142"/>
      <c r="R12" s="142"/>
      <c r="S12" s="142"/>
      <c r="T12" s="142"/>
      <c r="U12" s="142"/>
      <c r="V12" s="142"/>
      <c r="W12" s="142"/>
      <c r="X12" s="142">
        <f t="shared" si="5"/>
        <v>0</v>
      </c>
      <c r="Z12" s="168">
        <v>0</v>
      </c>
      <c r="AA12" s="168">
        <v>0</v>
      </c>
      <c r="AB12" s="168"/>
      <c r="AC12" s="168"/>
      <c r="AD12" s="168"/>
      <c r="AE12" s="168">
        <v>0</v>
      </c>
      <c r="AF12" s="168">
        <v>0</v>
      </c>
      <c r="AG12" s="168">
        <f t="shared" si="6"/>
        <v>0</v>
      </c>
      <c r="AI12" s="170">
        <v>0</v>
      </c>
      <c r="AJ12" s="170">
        <v>0</v>
      </c>
      <c r="AK12" s="166">
        <f t="shared" si="9"/>
        <v>0</v>
      </c>
      <c r="AL12" s="166">
        <v>0</v>
      </c>
      <c r="AM12" s="166"/>
      <c r="AN12" s="166"/>
      <c r="AO12" s="166"/>
      <c r="AP12" s="166"/>
      <c r="AQ12" s="166">
        <f t="shared" si="7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8"/>
        <v>0</v>
      </c>
    </row>
    <row r="13" spans="1:62" s="143" customFormat="1" x14ac:dyDescent="0.2">
      <c r="A13" s="182">
        <v>2</v>
      </c>
      <c r="B13" s="143" t="s">
        <v>150</v>
      </c>
      <c r="C13" s="149" t="str">
        <f t="shared" si="0"/>
        <v>40</v>
      </c>
      <c r="D13" s="149" t="str">
        <f t="shared" si="1"/>
        <v>85</v>
      </c>
      <c r="E13" s="149" t="str">
        <f t="shared" si="2"/>
        <v>015</v>
      </c>
      <c r="F13" s="143" t="str">
        <f t="shared" si="3"/>
        <v>4700.21</v>
      </c>
      <c r="G13" s="143" t="s">
        <v>191</v>
      </c>
      <c r="H13" s="141"/>
      <c r="I13" s="141"/>
      <c r="J13" s="141"/>
      <c r="K13" s="141"/>
      <c r="L13" s="141"/>
      <c r="M13" s="141"/>
      <c r="N13" s="141"/>
      <c r="O13" s="141">
        <f t="shared" si="4"/>
        <v>0</v>
      </c>
      <c r="Q13" s="142"/>
      <c r="R13" s="142"/>
      <c r="S13" s="142"/>
      <c r="T13" s="142"/>
      <c r="U13" s="142"/>
      <c r="V13" s="142"/>
      <c r="W13" s="142"/>
      <c r="X13" s="142">
        <f t="shared" si="5"/>
        <v>0</v>
      </c>
      <c r="Z13" s="168">
        <v>-5400</v>
      </c>
      <c r="AA13" s="168">
        <v>-5400</v>
      </c>
      <c r="AB13" s="168"/>
      <c r="AC13" s="168"/>
      <c r="AD13" s="168"/>
      <c r="AE13" s="168">
        <v>-3268.01</v>
      </c>
      <c r="AF13" s="168">
        <v>-3268.01</v>
      </c>
      <c r="AG13" s="168">
        <f t="shared" si="6"/>
        <v>2131.9899999999998</v>
      </c>
      <c r="AI13" s="170">
        <v>-5400</v>
      </c>
      <c r="AJ13" s="170">
        <v>-5400</v>
      </c>
      <c r="AK13" s="166">
        <f t="shared" si="9"/>
        <v>-5400</v>
      </c>
      <c r="AL13" s="166">
        <v>0</v>
      </c>
      <c r="AM13" s="166"/>
      <c r="AN13" s="166"/>
      <c r="AO13" s="166"/>
      <c r="AP13" s="166"/>
      <c r="AQ13" s="166">
        <f t="shared" si="7"/>
        <v>5400</v>
      </c>
      <c r="AS13" s="142"/>
      <c r="AT13" s="142"/>
      <c r="AU13" s="142"/>
      <c r="AV13" s="142"/>
      <c r="AW13" s="142"/>
      <c r="AX13" s="142"/>
      <c r="AY13" s="142"/>
      <c r="AZ13" s="142">
        <f t="shared" si="8"/>
        <v>0</v>
      </c>
    </row>
    <row r="14" spans="1:62" s="143" customFormat="1" x14ac:dyDescent="0.2">
      <c r="A14" s="182">
        <v>3</v>
      </c>
      <c r="B14" s="143" t="s">
        <v>151</v>
      </c>
      <c r="C14" s="149" t="str">
        <f t="shared" si="0"/>
        <v>40</v>
      </c>
      <c r="D14" s="149" t="str">
        <f t="shared" si="1"/>
        <v>85</v>
      </c>
      <c r="E14" s="149" t="str">
        <f t="shared" si="2"/>
        <v>015</v>
      </c>
      <c r="F14" s="143" t="str">
        <f t="shared" si="3"/>
        <v>4850.07</v>
      </c>
      <c r="G14" s="143" t="s">
        <v>192</v>
      </c>
      <c r="H14" s="141"/>
      <c r="I14" s="141"/>
      <c r="J14" s="141"/>
      <c r="K14" s="141"/>
      <c r="L14" s="141"/>
      <c r="M14" s="141"/>
      <c r="N14" s="141"/>
      <c r="O14" s="141">
        <f t="shared" si="4"/>
        <v>0</v>
      </c>
      <c r="Q14" s="142"/>
      <c r="R14" s="142"/>
      <c r="S14" s="142"/>
      <c r="T14" s="142"/>
      <c r="U14" s="142"/>
      <c r="V14" s="142"/>
      <c r="W14" s="142"/>
      <c r="X14" s="142">
        <f t="shared" si="5"/>
        <v>0</v>
      </c>
      <c r="Z14" s="168">
        <v>0</v>
      </c>
      <c r="AA14" s="168">
        <v>0</v>
      </c>
      <c r="AB14" s="168"/>
      <c r="AC14" s="168"/>
      <c r="AD14" s="168"/>
      <c r="AE14" s="168">
        <v>0</v>
      </c>
      <c r="AF14" s="168">
        <v>0</v>
      </c>
      <c r="AG14" s="168">
        <f t="shared" si="6"/>
        <v>0</v>
      </c>
      <c r="AI14" s="170">
        <v>0</v>
      </c>
      <c r="AJ14" s="170">
        <v>0</v>
      </c>
      <c r="AK14" s="166">
        <f t="shared" si="9"/>
        <v>0</v>
      </c>
      <c r="AL14" s="166">
        <v>0</v>
      </c>
      <c r="AM14" s="166"/>
      <c r="AN14" s="166"/>
      <c r="AO14" s="166"/>
      <c r="AP14" s="166"/>
      <c r="AQ14" s="166">
        <f t="shared" si="7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8"/>
        <v>0</v>
      </c>
    </row>
    <row r="15" spans="1:62" s="143" customFormat="1" x14ac:dyDescent="0.2">
      <c r="A15" s="182">
        <v>3</v>
      </c>
      <c r="B15" s="143" t="s">
        <v>152</v>
      </c>
      <c r="C15" s="149" t="str">
        <f t="shared" si="0"/>
        <v>40</v>
      </c>
      <c r="D15" s="149" t="str">
        <f t="shared" si="1"/>
        <v>85</v>
      </c>
      <c r="E15" s="149" t="str">
        <f t="shared" si="2"/>
        <v>015</v>
      </c>
      <c r="F15" s="143" t="str">
        <f t="shared" si="3"/>
        <v>4850.10</v>
      </c>
      <c r="G15" s="143" t="s">
        <v>193</v>
      </c>
      <c r="H15" s="141"/>
      <c r="I15" s="141"/>
      <c r="J15" s="141"/>
      <c r="K15" s="141"/>
      <c r="L15" s="141"/>
      <c r="M15" s="141"/>
      <c r="N15" s="141"/>
      <c r="O15" s="141">
        <f t="shared" si="4"/>
        <v>0</v>
      </c>
      <c r="Q15" s="142"/>
      <c r="R15" s="142"/>
      <c r="S15" s="142"/>
      <c r="T15" s="142"/>
      <c r="U15" s="142"/>
      <c r="V15" s="142"/>
      <c r="W15" s="142"/>
      <c r="X15" s="142">
        <f t="shared" si="5"/>
        <v>0</v>
      </c>
      <c r="Z15" s="168">
        <v>0</v>
      </c>
      <c r="AA15" s="168">
        <v>0</v>
      </c>
      <c r="AB15" s="168"/>
      <c r="AC15" s="168"/>
      <c r="AD15" s="168"/>
      <c r="AE15" s="168">
        <v>0</v>
      </c>
      <c r="AF15" s="168">
        <v>0</v>
      </c>
      <c r="AG15" s="168">
        <f t="shared" si="6"/>
        <v>0</v>
      </c>
      <c r="AI15" s="170">
        <v>0</v>
      </c>
      <c r="AJ15" s="170">
        <v>0</v>
      </c>
      <c r="AK15" s="166">
        <f t="shared" si="9"/>
        <v>0</v>
      </c>
      <c r="AL15" s="166">
        <v>0</v>
      </c>
      <c r="AM15" s="166"/>
      <c r="AN15" s="166"/>
      <c r="AO15" s="166"/>
      <c r="AP15" s="166"/>
      <c r="AQ15" s="166">
        <f t="shared" si="7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8"/>
        <v>0</v>
      </c>
    </row>
    <row r="16" spans="1:62" s="143" customFormat="1" x14ac:dyDescent="0.2">
      <c r="A16" s="182">
        <v>3</v>
      </c>
      <c r="B16" s="143" t="s">
        <v>153</v>
      </c>
      <c r="C16" s="149" t="str">
        <f t="shared" si="0"/>
        <v>40</v>
      </c>
      <c r="D16" s="149" t="str">
        <f t="shared" si="1"/>
        <v>85</v>
      </c>
      <c r="E16" s="149" t="str">
        <f t="shared" si="2"/>
        <v>015</v>
      </c>
      <c r="F16" s="143" t="str">
        <f t="shared" si="3"/>
        <v>4850.12</v>
      </c>
      <c r="G16" s="143" t="s">
        <v>194</v>
      </c>
      <c r="H16" s="141"/>
      <c r="I16" s="141"/>
      <c r="J16" s="141"/>
      <c r="K16" s="141"/>
      <c r="L16" s="141"/>
      <c r="M16" s="141"/>
      <c r="N16" s="141"/>
      <c r="O16" s="141">
        <f t="shared" si="4"/>
        <v>0</v>
      </c>
      <c r="Q16" s="142"/>
      <c r="R16" s="142"/>
      <c r="S16" s="142"/>
      <c r="T16" s="142"/>
      <c r="U16" s="142"/>
      <c r="V16" s="142"/>
      <c r="W16" s="142"/>
      <c r="X16" s="142">
        <f t="shared" si="5"/>
        <v>0</v>
      </c>
      <c r="Z16" s="168">
        <v>0</v>
      </c>
      <c r="AA16" s="168">
        <v>0</v>
      </c>
      <c r="AB16" s="168"/>
      <c r="AC16" s="168"/>
      <c r="AD16" s="168"/>
      <c r="AE16" s="168">
        <v>0</v>
      </c>
      <c r="AF16" s="168">
        <v>0</v>
      </c>
      <c r="AG16" s="168">
        <f t="shared" si="6"/>
        <v>0</v>
      </c>
      <c r="AI16" s="170">
        <v>0</v>
      </c>
      <c r="AJ16" s="170">
        <v>0</v>
      </c>
      <c r="AK16" s="166">
        <f t="shared" si="9"/>
        <v>0</v>
      </c>
      <c r="AL16" s="166">
        <v>0</v>
      </c>
      <c r="AM16" s="166"/>
      <c r="AN16" s="166"/>
      <c r="AO16" s="166"/>
      <c r="AP16" s="166"/>
      <c r="AQ16" s="166">
        <f t="shared" si="7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8"/>
        <v>0</v>
      </c>
    </row>
    <row r="17" spans="1:56" s="143" customFormat="1" x14ac:dyDescent="0.2">
      <c r="A17" s="182">
        <v>12</v>
      </c>
      <c r="B17" s="143" t="s">
        <v>154</v>
      </c>
      <c r="C17" s="149" t="str">
        <f t="shared" si="0"/>
        <v>40</v>
      </c>
      <c r="D17" s="149" t="str">
        <f t="shared" si="1"/>
        <v>85</v>
      </c>
      <c r="E17" s="149" t="str">
        <f t="shared" si="2"/>
        <v>015</v>
      </c>
      <c r="F17" s="143" t="str">
        <f t="shared" si="3"/>
        <v>4900.68</v>
      </c>
      <c r="G17" s="143" t="s">
        <v>195</v>
      </c>
      <c r="H17" s="141"/>
      <c r="I17" s="141"/>
      <c r="J17" s="141"/>
      <c r="K17" s="141"/>
      <c r="L17" s="141"/>
      <c r="M17" s="141"/>
      <c r="N17" s="141"/>
      <c r="O17" s="141">
        <f t="shared" si="4"/>
        <v>0</v>
      </c>
      <c r="Q17" s="142"/>
      <c r="R17" s="142"/>
      <c r="S17" s="142"/>
      <c r="T17" s="142"/>
      <c r="U17" s="142"/>
      <c r="V17" s="142"/>
      <c r="W17" s="142"/>
      <c r="X17" s="142">
        <f t="shared" si="5"/>
        <v>0</v>
      </c>
      <c r="Z17" s="168"/>
      <c r="AA17" s="168">
        <v>0</v>
      </c>
      <c r="AB17" s="168"/>
      <c r="AC17" s="168"/>
      <c r="AD17" s="168"/>
      <c r="AE17" s="168">
        <v>0</v>
      </c>
      <c r="AF17" s="168">
        <v>0</v>
      </c>
      <c r="AG17" s="168">
        <f t="shared" si="6"/>
        <v>0</v>
      </c>
      <c r="AI17" s="170">
        <v>0</v>
      </c>
      <c r="AJ17" s="170">
        <v>0</v>
      </c>
      <c r="AK17" s="166">
        <f t="shared" si="9"/>
        <v>0</v>
      </c>
      <c r="AL17" s="166">
        <v>0</v>
      </c>
      <c r="AM17" s="166"/>
      <c r="AN17" s="166"/>
      <c r="AO17" s="166"/>
      <c r="AP17" s="166"/>
      <c r="AQ17" s="166">
        <f t="shared" si="7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8"/>
        <v>0</v>
      </c>
    </row>
    <row r="18" spans="1:56" x14ac:dyDescent="0.2">
      <c r="H18" s="143">
        <f>SUM(H3:H17)</f>
        <v>0</v>
      </c>
      <c r="I18" s="143">
        <f t="shared" ref="I18:N18" si="10">SUM(I3:I17)</f>
        <v>0</v>
      </c>
      <c r="J18" s="143">
        <f t="shared" si="10"/>
        <v>0</v>
      </c>
      <c r="K18" s="143">
        <f t="shared" si="10"/>
        <v>0</v>
      </c>
      <c r="L18" s="143">
        <f t="shared" si="10"/>
        <v>0</v>
      </c>
      <c r="M18" s="143">
        <f t="shared" si="10"/>
        <v>0</v>
      </c>
      <c r="N18" s="143">
        <f t="shared" si="10"/>
        <v>0</v>
      </c>
      <c r="O18" s="143" t="e">
        <f>SUM(#REF!)</f>
        <v>#REF!</v>
      </c>
      <c r="Q18" s="143">
        <f t="shared" ref="Q18:W18" si="11">SUM(Q3:Q17)</f>
        <v>0</v>
      </c>
      <c r="R18" s="143">
        <f t="shared" si="11"/>
        <v>0</v>
      </c>
      <c r="S18" s="143">
        <f t="shared" si="11"/>
        <v>0</v>
      </c>
      <c r="T18" s="143">
        <f t="shared" si="11"/>
        <v>0</v>
      </c>
      <c r="U18" s="143">
        <f t="shared" si="11"/>
        <v>0</v>
      </c>
      <c r="V18" s="143">
        <f t="shared" si="11"/>
        <v>0</v>
      </c>
      <c r="W18" s="143">
        <f t="shared" si="11"/>
        <v>0</v>
      </c>
      <c r="X18" s="143" t="e">
        <f>SUM(#REF!)</f>
        <v>#REF!</v>
      </c>
      <c r="Y18" s="143"/>
      <c r="Z18" s="143">
        <f>SUM(Z3:Z17)</f>
        <v>2841900</v>
      </c>
      <c r="AA18" s="143">
        <f t="shared" ref="AA18:AF18" si="12">SUM(AA3:AA17)</f>
        <v>2841900</v>
      </c>
      <c r="AB18" s="143">
        <f t="shared" si="12"/>
        <v>0</v>
      </c>
      <c r="AC18" s="143">
        <f t="shared" si="12"/>
        <v>0</v>
      </c>
      <c r="AD18" s="143">
        <f t="shared" si="12"/>
        <v>0</v>
      </c>
      <c r="AE18" s="143">
        <f t="shared" si="12"/>
        <v>3015821.6900000004</v>
      </c>
      <c r="AF18" s="143">
        <f t="shared" si="12"/>
        <v>3015821.6900000004</v>
      </c>
      <c r="AG18" s="143" t="e">
        <f>SUM(#REF!)</f>
        <v>#REF!</v>
      </c>
      <c r="AH18" s="143"/>
      <c r="AI18" s="143">
        <f t="shared" ref="AI18" si="13">SUM(AI3:AI17)</f>
        <v>2841900</v>
      </c>
      <c r="AJ18" s="143">
        <f t="shared" ref="AJ18" si="14">SUM(AJ3:AJ17)</f>
        <v>2841900</v>
      </c>
      <c r="AK18" s="143">
        <f t="shared" ref="AK18" si="15">SUM(AK3:AK17)</f>
        <v>2841900</v>
      </c>
      <c r="AL18" s="143">
        <f t="shared" ref="AL18" si="16">SUM(AL3:AL17)</f>
        <v>1319585</v>
      </c>
      <c r="AM18" s="143">
        <f t="shared" ref="AM18" si="17">SUM(AM3:AM17)</f>
        <v>0</v>
      </c>
      <c r="AN18" s="143">
        <f t="shared" ref="AN18" si="18">SUM(AN3:AN17)</f>
        <v>0</v>
      </c>
      <c r="AO18" s="143">
        <f t="shared" ref="AO18" si="19">SUM(AO3:AO17)</f>
        <v>0</v>
      </c>
      <c r="AP18" s="143">
        <f t="shared" ref="AP18" si="20">SUM(AP3:AP17)</f>
        <v>0</v>
      </c>
      <c r="AQ18" s="143">
        <f t="shared" ref="AQ18" si="21">SUM(AQ3:AQ17)</f>
        <v>-2841900</v>
      </c>
      <c r="AR18" s="143"/>
      <c r="AS18" s="143" t="e">
        <f>SUM(#REF!)</f>
        <v>#REF!</v>
      </c>
      <c r="AT18" s="143" t="e">
        <f>SUM(#REF!)</f>
        <v>#REF!</v>
      </c>
      <c r="AU18" s="143" t="e">
        <f>SUM(#REF!)</f>
        <v>#REF!</v>
      </c>
      <c r="AV18" s="143" t="e">
        <f>SUM(#REF!)</f>
        <v>#REF!</v>
      </c>
      <c r="AW18" s="143" t="e">
        <f>SUM(#REF!)</f>
        <v>#REF!</v>
      </c>
      <c r="AX18" s="143" t="e">
        <f>SUM(#REF!)</f>
        <v>#REF!</v>
      </c>
      <c r="AY18" s="143" t="e">
        <f>SUM(#REF!)</f>
        <v>#REF!</v>
      </c>
      <c r="AZ18" s="143" t="e">
        <f>SUM(#REF!)</f>
        <v>#REF!</v>
      </c>
      <c r="BA18" s="143"/>
      <c r="BB18" s="143"/>
      <c r="BC18" s="143"/>
      <c r="BD18" s="143"/>
    </row>
  </sheetData>
  <autoFilter ref="A2:WWY18"/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1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0" t="s">
        <v>86</v>
      </c>
      <c r="C1" s="150"/>
    </row>
    <row r="2" spans="1:22" x14ac:dyDescent="0.25">
      <c r="A2" s="150" t="s">
        <v>87</v>
      </c>
      <c r="C2" s="150"/>
      <c r="D2" s="152" t="s">
        <v>88</v>
      </c>
      <c r="E2" s="15"/>
      <c r="F2" s="152" t="s">
        <v>2</v>
      </c>
      <c r="G2" s="15"/>
      <c r="H2" s="152" t="s">
        <v>3</v>
      </c>
      <c r="I2" s="15"/>
      <c r="J2" s="152" t="s">
        <v>4</v>
      </c>
      <c r="K2" s="15"/>
      <c r="L2" s="152" t="s">
        <v>5</v>
      </c>
      <c r="M2" s="15"/>
      <c r="N2" s="152"/>
      <c r="O2" s="15"/>
      <c r="P2" s="152"/>
      <c r="Q2" s="153"/>
      <c r="R2" s="152"/>
      <c r="T2" s="154"/>
    </row>
    <row r="4" spans="1:22" x14ac:dyDescent="0.25">
      <c r="A4" s="150" t="s">
        <v>89</v>
      </c>
      <c r="C4" s="150"/>
    </row>
    <row r="5" spans="1:22" x14ac:dyDescent="0.25">
      <c r="B5" s="150"/>
      <c r="C5" s="150" t="s">
        <v>90</v>
      </c>
      <c r="D5" s="155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22" x14ac:dyDescent="0.25">
      <c r="B6" s="150"/>
      <c r="C6" s="150" t="s">
        <v>91</v>
      </c>
      <c r="D6" s="155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22" x14ac:dyDescent="0.25">
      <c r="B7" s="150"/>
      <c r="C7" s="150" t="s">
        <v>92</v>
      </c>
      <c r="D7" s="155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1:22" x14ac:dyDescent="0.25">
      <c r="B8" s="150"/>
      <c r="C8" s="150" t="s">
        <v>93</v>
      </c>
      <c r="D8" s="155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</row>
    <row r="9" spans="1:22" x14ac:dyDescent="0.25">
      <c r="B9" s="150"/>
      <c r="C9" s="150" t="s">
        <v>94</v>
      </c>
      <c r="D9" s="155"/>
      <c r="E9" s="151"/>
      <c r="F9" s="151"/>
      <c r="G9" s="151"/>
      <c r="H9" s="162"/>
      <c r="I9" s="151"/>
      <c r="J9" s="151"/>
      <c r="K9" s="151"/>
      <c r="L9" s="151"/>
      <c r="M9" s="151"/>
      <c r="N9" s="151"/>
      <c r="O9" s="151"/>
      <c r="P9" s="151"/>
      <c r="Q9" s="151"/>
      <c r="R9" s="151"/>
      <c r="V9" s="156"/>
    </row>
    <row r="10" spans="1:22" x14ac:dyDescent="0.25">
      <c r="A10" s="150" t="s">
        <v>95</v>
      </c>
      <c r="C10" s="150"/>
      <c r="D10" s="157">
        <f>SUM(D5:D8)</f>
        <v>0</v>
      </c>
      <c r="E10" s="151"/>
      <c r="F10" s="157">
        <f>SUM(F5:F8)</f>
        <v>0</v>
      </c>
      <c r="G10" s="151"/>
      <c r="H10" s="158">
        <f>SUM(H5:H9)</f>
        <v>0</v>
      </c>
      <c r="I10" s="151"/>
      <c r="J10" s="158">
        <f>SUM(J5:J9)</f>
        <v>0</v>
      </c>
      <c r="K10" s="151"/>
      <c r="L10" s="158">
        <f>SUM(L5:L9)</f>
        <v>0</v>
      </c>
      <c r="M10" s="151"/>
      <c r="N10" s="158">
        <f>SUM(N5:N9)</f>
        <v>0</v>
      </c>
      <c r="O10" s="151"/>
      <c r="P10" s="158">
        <f>SUM(P5:P9)</f>
        <v>0</v>
      </c>
      <c r="Q10" s="151"/>
      <c r="R10" s="158">
        <f>SUM(R5:R9)</f>
        <v>0</v>
      </c>
      <c r="T10" s="158">
        <f>SUM(T5:T9)</f>
        <v>0</v>
      </c>
    </row>
    <row r="11" spans="1:22" x14ac:dyDescent="0.25">
      <c r="B11" s="150"/>
      <c r="C11" s="150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2" x14ac:dyDescent="0.25">
      <c r="A12" s="150" t="s">
        <v>96</v>
      </c>
      <c r="C12" s="150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1:22" x14ac:dyDescent="0.25">
      <c r="B13" s="150"/>
      <c r="C13" s="150" t="s">
        <v>97</v>
      </c>
      <c r="D13" s="155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22" x14ac:dyDescent="0.25">
      <c r="B14" s="150"/>
      <c r="C14" s="150" t="s">
        <v>98</v>
      </c>
      <c r="D14" s="155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  <row r="15" spans="1:22" x14ac:dyDescent="0.25">
      <c r="B15" s="150"/>
      <c r="C15" s="150" t="s">
        <v>99</v>
      </c>
      <c r="D15" s="155"/>
      <c r="E15" s="151"/>
      <c r="F15" s="151"/>
      <c r="G15" s="151"/>
      <c r="H15" s="151"/>
      <c r="I15" s="151"/>
      <c r="K15" s="151"/>
      <c r="L15" s="151"/>
      <c r="M15" s="151"/>
      <c r="N15" s="151"/>
      <c r="O15" s="151"/>
      <c r="P15" s="151"/>
      <c r="Q15" s="151"/>
      <c r="R15" s="151"/>
    </row>
    <row r="16" spans="1:22" x14ac:dyDescent="0.25">
      <c r="B16" s="150"/>
      <c r="C16" s="150" t="s">
        <v>100</v>
      </c>
      <c r="D16" s="155"/>
      <c r="E16" s="151"/>
      <c r="F16" s="151"/>
      <c r="G16" s="151"/>
      <c r="H16" s="151"/>
      <c r="I16" s="151"/>
      <c r="K16" s="151"/>
      <c r="L16" s="151"/>
      <c r="M16" s="151"/>
      <c r="N16" s="151"/>
      <c r="O16" s="151"/>
      <c r="P16" s="151"/>
      <c r="Q16" s="151"/>
      <c r="R16" s="151"/>
    </row>
    <row r="17" spans="1:20" x14ac:dyDescent="0.25">
      <c r="B17" s="150"/>
      <c r="C17" s="150" t="s">
        <v>101</v>
      </c>
      <c r="D17" s="155"/>
      <c r="E17" s="151"/>
      <c r="F17" s="151"/>
      <c r="G17" s="151"/>
      <c r="H17" s="151"/>
      <c r="I17" s="151"/>
      <c r="K17" s="151"/>
      <c r="L17" s="151"/>
      <c r="M17" s="151"/>
      <c r="N17" s="151"/>
      <c r="O17" s="151"/>
      <c r="P17" s="151"/>
      <c r="Q17" s="151"/>
      <c r="R17" s="151"/>
    </row>
    <row r="18" spans="1:20" x14ac:dyDescent="0.25">
      <c r="B18" s="150"/>
      <c r="C18" s="150" t="s">
        <v>102</v>
      </c>
      <c r="D18" s="155"/>
      <c r="E18" s="151"/>
      <c r="F18" s="151"/>
      <c r="G18" s="151"/>
      <c r="H18" s="151"/>
      <c r="I18" s="151"/>
      <c r="K18" s="151"/>
      <c r="L18" s="151"/>
      <c r="M18" s="151"/>
      <c r="N18" s="151"/>
      <c r="O18" s="151"/>
      <c r="P18" s="151"/>
      <c r="Q18" s="151"/>
      <c r="R18" s="151"/>
    </row>
    <row r="19" spans="1:20" x14ac:dyDescent="0.25">
      <c r="B19" s="150"/>
      <c r="C19" s="150" t="s">
        <v>102</v>
      </c>
      <c r="D19" s="155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20" x14ac:dyDescent="0.25">
      <c r="B20" s="150"/>
      <c r="C20" s="150" t="s">
        <v>103</v>
      </c>
      <c r="D20" s="155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1:20" x14ac:dyDescent="0.25">
      <c r="A21" s="150" t="s">
        <v>104</v>
      </c>
      <c r="C21" s="150"/>
      <c r="D21" s="157">
        <f>SUM(D13:D20)</f>
        <v>0</v>
      </c>
      <c r="E21" s="151"/>
      <c r="F21" s="157">
        <f>SUM(F13:F20)</f>
        <v>0</v>
      </c>
      <c r="G21" s="151"/>
      <c r="H21" s="158">
        <f>SUM(H13:H20)</f>
        <v>0</v>
      </c>
      <c r="I21" s="151"/>
      <c r="J21" s="158"/>
      <c r="K21" s="151"/>
      <c r="L21" s="158"/>
      <c r="M21" s="151"/>
      <c r="N21" s="158"/>
      <c r="O21" s="151"/>
      <c r="P21" s="158"/>
      <c r="Q21" s="151"/>
      <c r="R21" s="158"/>
      <c r="T21" s="158"/>
    </row>
    <row r="22" spans="1:20" x14ac:dyDescent="0.25">
      <c r="B22" s="150"/>
      <c r="C22" s="150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</row>
    <row r="23" spans="1:20" ht="15.75" thickBot="1" x14ac:dyDescent="0.3">
      <c r="A23" s="150" t="s">
        <v>105</v>
      </c>
      <c r="C23" s="150"/>
      <c r="D23" s="159">
        <f>+D10-D21</f>
        <v>0</v>
      </c>
      <c r="E23" s="151"/>
      <c r="F23" s="159">
        <f>+F10-F21</f>
        <v>0</v>
      </c>
      <c r="G23" s="151"/>
      <c r="H23" s="159">
        <f>+H10-H21</f>
        <v>0</v>
      </c>
      <c r="I23" s="151"/>
      <c r="J23" s="160"/>
      <c r="K23" s="151"/>
      <c r="L23" s="160"/>
      <c r="M23" s="151"/>
      <c r="N23" s="160"/>
      <c r="O23" s="151"/>
      <c r="P23" s="160"/>
      <c r="Q23" s="151"/>
      <c r="R23" s="160"/>
      <c r="T23" s="160"/>
    </row>
    <row r="24" spans="1:20" ht="15.75" thickTop="1" x14ac:dyDescent="0.25">
      <c r="A24" t="s">
        <v>106</v>
      </c>
      <c r="B24" s="150"/>
      <c r="C24" s="150"/>
      <c r="D24" s="155">
        <f>+D23-'[1]Current Working'!H61</f>
        <v>-2391589.8199999998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1:20" x14ac:dyDescent="0.25">
      <c r="A25" t="s">
        <v>107</v>
      </c>
    </row>
    <row r="26" spans="1:20" x14ac:dyDescent="0.25">
      <c r="B26" s="151"/>
      <c r="C26" s="150" t="s">
        <v>108</v>
      </c>
      <c r="D26" s="151"/>
      <c r="E26" s="151"/>
      <c r="F26" s="151"/>
      <c r="G26" s="151"/>
      <c r="H26" s="151"/>
      <c r="I26" s="151"/>
      <c r="J26" s="151"/>
      <c r="K26" s="151"/>
      <c r="N26" s="151"/>
      <c r="O26" s="151"/>
      <c r="P26" s="151"/>
      <c r="R26" s="151"/>
      <c r="S26" s="151"/>
    </row>
    <row r="27" spans="1:20" x14ac:dyDescent="0.25">
      <c r="B27" s="151"/>
      <c r="C27" s="150"/>
      <c r="D27" s="151"/>
      <c r="E27" s="151"/>
      <c r="F27" s="151"/>
      <c r="G27" s="151"/>
      <c r="H27" s="151"/>
      <c r="I27" s="151"/>
      <c r="J27" s="151"/>
      <c r="K27" s="151"/>
      <c r="N27" s="151"/>
      <c r="O27" s="151"/>
      <c r="P27" s="151"/>
      <c r="R27" s="151"/>
      <c r="S27" s="151"/>
    </row>
    <row r="28" spans="1:20" x14ac:dyDescent="0.25">
      <c r="B28" s="151"/>
      <c r="C28" s="150"/>
      <c r="D28" s="151"/>
      <c r="E28" s="151"/>
      <c r="F28" s="151"/>
      <c r="G28" s="151"/>
      <c r="H28" s="151"/>
      <c r="I28" s="151"/>
      <c r="J28" s="151"/>
      <c r="K28" s="151"/>
      <c r="N28" s="151"/>
      <c r="O28" s="151"/>
      <c r="R28" s="151"/>
      <c r="S28" s="151"/>
    </row>
    <row r="29" spans="1:20" x14ac:dyDescent="0.25">
      <c r="P29" s="156"/>
      <c r="R29" s="151"/>
      <c r="S29" s="151"/>
    </row>
    <row r="30" spans="1:20" x14ac:dyDescent="0.25">
      <c r="R30" s="151"/>
      <c r="S30" s="151"/>
    </row>
    <row r="31" spans="1:20" x14ac:dyDescent="0.25">
      <c r="R31" s="151"/>
      <c r="S31" s="151"/>
    </row>
    <row r="32" spans="1:20" x14ac:dyDescent="0.25">
      <c r="R32" s="151"/>
      <c r="S32" s="151"/>
    </row>
    <row r="35" spans="3:18" x14ac:dyDescent="0.25">
      <c r="C35" s="161"/>
      <c r="R35" s="1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D15" sqref="D15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72"/>
    </row>
    <row r="3" spans="1:1" x14ac:dyDescent="0.25">
      <c r="A3" s="173"/>
    </row>
    <row r="4" spans="1:1" x14ac:dyDescent="0.25">
      <c r="A4" s="173"/>
    </row>
    <row r="5" spans="1:1" x14ac:dyDescent="0.25">
      <c r="A5" s="173"/>
    </row>
    <row r="6" spans="1:1" x14ac:dyDescent="0.25">
      <c r="A6" s="173"/>
    </row>
    <row r="7" spans="1:1" x14ac:dyDescent="0.25">
      <c r="A7" s="173"/>
    </row>
    <row r="8" spans="1:1" x14ac:dyDescent="0.25">
      <c r="A8" s="173"/>
    </row>
    <row r="9" spans="1:1" x14ac:dyDescent="0.25">
      <c r="A9" s="173"/>
    </row>
    <row r="10" spans="1:1" x14ac:dyDescent="0.25">
      <c r="A10" s="173"/>
    </row>
    <row r="11" spans="1:1" x14ac:dyDescent="0.25">
      <c r="A11" s="173"/>
    </row>
    <row r="12" spans="1:1" x14ac:dyDescent="0.25">
      <c r="A12" s="17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QD2UCF5UJE4V-2141839551-46</_dlc_DocId>
    <_dlc_DocIdUrl xmlns="7184055b-e5ea-4162-8b19-ace5c644b73a">
      <Url>http://intranet2/finance/_layouts/15/DocIdRedir.aspx?ID=QD2UCF5UJE4V-2141839551-46</Url>
      <Description>QD2UCF5UJE4V-2141839551-46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3E4F18-8FDE-44F1-AC09-CF84DEB58024}"/>
</file>

<file path=customXml/itemProps2.xml><?xml version="1.0" encoding="utf-8"?>
<ds:datastoreItem xmlns:ds="http://schemas.openxmlformats.org/officeDocument/2006/customXml" ds:itemID="{7D0DC37F-E014-4B2B-BFEA-77A8789D6615}"/>
</file>

<file path=customXml/itemProps3.xml><?xml version="1.0" encoding="utf-8"?>
<ds:datastoreItem xmlns:ds="http://schemas.openxmlformats.org/officeDocument/2006/customXml" ds:itemID="{B6AA328F-A299-4B9A-9AD1-26734A4955C8}"/>
</file>

<file path=customXml/itemProps4.xml><?xml version="1.0" encoding="utf-8"?>
<ds:datastoreItem xmlns:ds="http://schemas.openxmlformats.org/officeDocument/2006/customXml" ds:itemID="{CCB220FA-BE24-4171-BB94-0C69D62AC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2020-11-10T00:17:02Z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bff3fe76-fdfe-40de-a3b1-4ee5b1024032</vt:lpwstr>
  </property>
</Properties>
</file>